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3.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Ex2.xml" ContentType="application/vnd.ms-office.chartex+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kavya\Downloads\"/>
    </mc:Choice>
  </mc:AlternateContent>
  <xr:revisionPtr revIDLastSave="0" documentId="13_ncr:1_{81193F4E-9184-4E47-9CBB-981D39C0A10C}" xr6:coauthVersionLast="47" xr6:coauthVersionMax="47" xr10:uidLastSave="{00000000-0000-0000-0000-000000000000}"/>
  <bookViews>
    <workbookView xWindow="-110" yWindow="-110" windowWidth="19420" windowHeight="10300" firstSheet="14" activeTab="20" xr2:uid="{00000000-000D-0000-FFFF-FFFF00000000}"/>
  </bookViews>
  <sheets>
    <sheet name="Brokerage " sheetId="22" r:id="rId1"/>
    <sheet name="fees" sheetId="3" r:id="rId2"/>
    <sheet name="Individual bdgt " sheetId="4" r:id="rId3"/>
    <sheet name="Invoice" sheetId="5" r:id="rId4"/>
    <sheet name="Opportunity" sheetId="7" r:id="rId5"/>
    <sheet name="Meeting" sheetId="6" r:id="rId6"/>
    <sheet name="Multiple files" sheetId="29" r:id="rId7"/>
    <sheet name="Placed achivement" sheetId="23" r:id="rId8"/>
    <sheet name="Cross sell" sheetId="18" r:id="rId9"/>
    <sheet name="New" sheetId="25" r:id="rId10"/>
    <sheet name="Renewal" sheetId="26" r:id="rId11"/>
    <sheet name="% Achivement" sheetId="20" r:id="rId12"/>
    <sheet name="% achievement" sheetId="31" r:id="rId13"/>
    <sheet name="KPI 1" sheetId="8" r:id="rId14"/>
    <sheet name="KPI 2" sheetId="10" r:id="rId15"/>
    <sheet name="KPI 4" sheetId="11" r:id="rId16"/>
    <sheet name="KPI 5" sheetId="13" r:id="rId17"/>
    <sheet name="KPI3" sheetId="30" r:id="rId18"/>
    <sheet name="KPI 6" sheetId="14" r:id="rId19"/>
    <sheet name="KPI 7" sheetId="15" r:id="rId20"/>
    <sheet name="Dashboard " sheetId="27" r:id="rId21"/>
  </sheets>
  <externalReferences>
    <externalReference r:id="rId22"/>
  </externalReferences>
  <definedNames>
    <definedName name="_xlchart.v2.0" hidden="1">'KPI 4'!$B$10:$B$12</definedName>
    <definedName name="_xlchart.v2.1" hidden="1">'KPI 4'!$C$10:$C$12</definedName>
    <definedName name="_xlchart.v2.2" hidden="1">'KPI 4'!$B$10:$B$12</definedName>
    <definedName name="_xlchart.v2.3" hidden="1">'KPI 4'!$C$10:$C$12</definedName>
    <definedName name="_xlcn.WorksheetConnection_Insurancedashboardexcel.xlsxfees_2020012310411" hidden="1">fees_202001231041[]</definedName>
    <definedName name="_xlcn.WorksheetConnection_Insurancedashboardexcel.xlsxgcrm_opportunity_2020012310411" hidden="1">gcrm_opportunity_202001231041[]</definedName>
    <definedName name="_xlcn.WorksheetConnection_Insurancedashboardexcel.xlsxinvoice_2020012310411" hidden="1">invoice_202001231041[]</definedName>
    <definedName name="_xlcn.WorksheetConnection_Insurancedashboardexcel.xlsxmeeting_list_2020012310411" hidden="1">meeting_list_202001231041[]</definedName>
    <definedName name="_xlcn.WorksheetConnection_Insurancedashboardexcelversion2.xlsbAchivement1" hidden="1">Achivement</definedName>
    <definedName name="_xlcn.WorksheetConnection_Insurancedashboardexcelversion2.xlsbBrokerage1" hidden="1">Brokerage[]</definedName>
    <definedName name="_xlcn.WorksheetConnection_Insurancedashboardexcelversion2.xlsbNN_EN_EE_Indi_bdgt__200120201" hidden="1">NN_EN_EE_Indi_bdgt__20012020[]</definedName>
    <definedName name="_xlcn.WorksheetConnection_Insurancedashboardexcelversion2.xlsbPlaced_achivement1" hidden="1">Placed_achivement[]</definedName>
    <definedName name="ExternalData_1" localSheetId="0" hidden="1">'Brokerage '!$A$1:$P$962</definedName>
    <definedName name="ExternalData_1" localSheetId="1" hidden="1">fees!$A$1:$H$10</definedName>
    <definedName name="ExternalData_2" localSheetId="2" hidden="1">'Individual bdgt '!$A$1:$F$11</definedName>
    <definedName name="ExternalData_2" localSheetId="7" hidden="1">'Placed achivement'!$A$1:$O$971</definedName>
    <definedName name="ExternalData_3" localSheetId="3" hidden="1">Invoice!$A$1:$K$205</definedName>
    <definedName name="ExternalData_4" localSheetId="5" hidden="1">Meeting!$A$1:$C$35</definedName>
    <definedName name="ExternalData_5" localSheetId="4" hidden="1">Opportunity!$A$1:$L$50</definedName>
    <definedName name="Slicer_Employee_Name">#N/A</definedName>
    <definedName name="Slicer_Employee_Name1">#N/A</definedName>
  </definedNames>
  <calcPr calcId="191029"/>
  <pivotCaches>
    <pivotCache cacheId="2084" r:id="rId23"/>
    <pivotCache cacheId="2085" r:id="rId24"/>
    <pivotCache cacheId="2086" r:id="rId25"/>
    <pivotCache cacheId="2286" r:id="rId26"/>
    <pivotCache cacheId="2288" r:id="rId27"/>
    <pivotCache cacheId="2290" r:id="rId28"/>
    <pivotCache cacheId="2292" r:id="rId29"/>
    <pivotCache cacheId="2294" r:id="rId30"/>
    <pivotCache cacheId="2368" r:id="rId31"/>
    <pivotCache cacheId="2371" r:id="rId32"/>
    <pivotCache cacheId="2374" r:id="rId33"/>
    <pivotCache cacheId="2377" r:id="rId34"/>
    <pivotCache cacheId="2380" r:id="rId35"/>
    <pivotCache cacheId="2383" r:id="rId36"/>
    <pivotCache cacheId="2386" r:id="rId37"/>
    <pivotCache cacheId="2389" r:id="rId38"/>
    <pivotCache cacheId="2392" r:id="rId39"/>
    <pivotCache cacheId="2395" r:id="rId40"/>
    <pivotCache cacheId="2398" r:id="rId41"/>
  </pivotCaches>
  <extLst>
    <ext xmlns:x14="http://schemas.microsoft.com/office/spreadsheetml/2009/9/main" uri="{876F7934-8845-4945-9796-88D515C7AA90}">
      <x14:pivotCaches>
        <pivotCache cacheId="2254" r:id="rId42"/>
      </x14:pivotCaches>
    </ext>
    <ext xmlns:x14="http://schemas.microsoft.com/office/spreadsheetml/2009/9/main" uri="{BBE1A952-AA13-448e-AADC-164F8A28A991}">
      <x14:slicerCaches>
        <x14:slicerCache r:id="rId4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4"/>
      </x15:slicerCaches>
    </ext>
    <ext xmlns:x15="http://schemas.microsoft.com/office/spreadsheetml/2010/11/main" uri="{FCE2AD5D-F65C-4FA6-A056-5C36A1767C68}">
      <x15:dataModel>
        <x15:modelTables>
          <x15:modelTable id="Invoice-7fa08f3c-7177-4001-9db1-97bdd4031e73" name="Invoice" connection="Excel projext working"/>
          <x15:modelTable id="Fees-387fa78e-c80c-430f-aa19-127a88e95b35" name="Fees" connection="Excel projext working"/>
          <x15:modelTable id="Individual budget-dbe50518-52b9-4944-b42f-68e158aad5d0" name="Individual budget" connection="Excel projext working"/>
          <x15:modelTable id="Brokerage-c71c7ace-9829-480a-881d-2ef54e290e65" name="Brokerage1" connection="Excel projext working"/>
          <x15:modelTable id="Invoice-30336436-f901-4839-8dee-32e89d3766af" name="Invoice1" connection="Excel projext working1"/>
          <x15:modelTable id="Fees-97553ed8-bd42-474a-b1e7-bb5cecd17efa" name="Fees1" connection="Excel projext working1"/>
          <x15:modelTable id="Individual budget-10065877-b4fe-4a15-becd-3e6545f7749b" name="Individual budget1" connection="Excel projext working1"/>
          <x15:modelTable id="Brokerage-5910a231-8de8-4f73-b1a1-3ddc455351ae" name="Brokerage2" connection="Excel projext working1"/>
          <x15:modelTable id="meeting_list_202001231041" name="meeting_list_202001231041" connection="WorksheetConnection_Insurance dashboard excel.xlsx!meeting_list_202001231041"/>
          <x15:modelTable id="invoice_202001231041" name="invoice_202001231041" connection="WorksheetConnection_Insurance dashboard excel.xlsx!invoice_202001231041"/>
          <x15:modelTable id="gcrm_opportunity_202001231041" name="gcrm_opportunity_202001231041" connection="WorksheetConnection_Insurance dashboard excel.xlsx!gcrm_opportunity_202001231041"/>
          <x15:modelTable id="fees_202001231041" name="fees_202001231041" connection="WorksheetConnection_Insurance dashboard excel.xlsx!fees_202001231041"/>
          <x15:modelTable id="Placed_achivement" name="Placed_achivement" connection="WorksheetConnection_Insurance dashboard excel (version 2).xlsb!Placed_achivement"/>
          <x15:modelTable id="NN_EN_EE_Indi_bdgt__20012020" name="NN_EN_EE_Indi_bdgt__20012020" connection="WorksheetConnection_Insurance dashboard excel (version 2).xlsb!NN_EN_EE_Indi_bdgt__20012020"/>
          <x15:modelTable id="Brokerage" name="Brokerage" connection="WorksheetConnection_Insurance dashboard excel (version 2).xlsb!Brokerage"/>
          <x15:modelTable id="Achivement" name="Achivement" connection="WorksheetConnection_Insurance dashboard excel (version 2).xlsb!Achivement"/>
        </x15:modelTables>
        <x15:modelRelationships>
          <x15:modelRelationship fromTable="invoice_202001231041" fromColumn="Account Executive" toTable="NN_EN_EE_Indi_bdgt__20012020" toColumn="Employee Name"/>
          <x15:modelRelationship fromTable="meeting_list_202001231041" fromColumn="Account Executive" toTable="NN_EN_EE_Indi_bdgt__20012020" toColumn="Employee Name"/>
          <x15:modelRelationship fromTable="gcrm_opportunity_202001231041" fromColumn="Account Executive" toTable="NN_EN_EE_Indi_bdgt__20012020" toColumn="Employee Name"/>
          <x15:modelRelationship fromTable="Brokerage" fromColumn="Account Executive" toTable="NN_EN_EE_Indi_bdgt__20012020" toColumn="Employee Name"/>
          <x15:modelRelationship fromTable="Achivement" fromColumn="Account Executive" toTable="NN_EN_EE_Indi_bdgt__20012020" toColumn="Employee Name"/>
          <x15:modelRelationship fromTable="Invoice" fromColumn="Account Exe ID" toTable="Individual budget" toColumn="Account Exe ID"/>
          <x15:modelRelationship fromTable="Fees" fromColumn="Account Exe ID" toTable="Individual budget" toColumn="Account Exe ID"/>
          <x15:modelRelationship fromTable="Brokerage1" fromColumn="Client Name" toTable="Individual budget" toColumn="Account Exe ID"/>
          <x15:modelRelationship fromTable="Invoice1" fromColumn="Account Exe ID" toTable="Individual budget1" toColumn="Account Exe ID"/>
          <x15:modelRelationship fromTable="Fees1" fromColumn="Account Exe ID" toTable="Individual budget1" toColumn="Account Exe ID"/>
          <x15:modelRelationship fromTable="Brokerage2" fromColumn="Client Name" toTable="Individual budget1" toColumn="Account Exe ID"/>
        </x15:modelRelationships>
        <x15:extLst>
          <ext xmlns:x16="http://schemas.microsoft.com/office/spreadsheetml/2014/11/main" uri="{9835A34E-60A6-4A7C-AAB8-D5F71C897F49}">
            <x16:modelTimeGroupings>
              <x16:modelTimeGrouping tableName="meeting_list_202001231041"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 tableName="Invoice"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 tableName="Invoice1"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31" l="1"/>
  <c r="C11" i="31"/>
  <c r="C8" i="31"/>
  <c r="C7" i="31"/>
  <c r="C4" i="31"/>
  <c r="C3" i="31"/>
  <c r="C82" i="30"/>
  <c r="C81" i="30"/>
  <c r="C80" i="30"/>
  <c r="C76" i="30"/>
  <c r="C75" i="30"/>
  <c r="C74" i="30"/>
  <c r="C70" i="30"/>
  <c r="C69" i="30"/>
  <c r="C68" i="30"/>
  <c r="R48" i="30"/>
  <c r="E48" i="30"/>
  <c r="L43" i="30"/>
  <c r="L19" i="27"/>
  <c r="H19" i="27"/>
  <c r="D19" i="27"/>
  <c r="G5" i="10"/>
  <c r="F5" i="10"/>
  <c r="F10" i="20"/>
  <c r="F18" i="20"/>
  <c r="F14" i="20"/>
  <c r="M22" i="27"/>
  <c r="H11" i="29"/>
  <c r="F11" i="29"/>
  <c r="F10" i="29"/>
  <c r="H9" i="29"/>
  <c r="F9" i="29"/>
  <c r="H10" i="29"/>
  <c r="F6" i="10"/>
  <c r="E18" i="20"/>
  <c r="G6" i="10"/>
  <c r="E10" i="20"/>
  <c r="K22" i="27"/>
  <c r="E14" i="20"/>
  <c r="F19" i="27" l="1"/>
  <c r="B19" i="27"/>
  <c r="D24" i="27"/>
  <c r="J19" i="27"/>
  <c r="B24" i="27"/>
  <c r="G11" i="29"/>
  <c r="G9" i="29"/>
  <c r="G10"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3D986C-B192-463A-AB90-61BF888ED298}" name="Excel projext working" type="100" refreshedVersion="8" minRefreshableVersion="5">
    <extLst>
      <ext xmlns:x15="http://schemas.microsoft.com/office/spreadsheetml/2010/11/main" uri="{DE250136-89BD-433C-8126-D09CA5730AF9}">
        <x15:connection id="23699a1d-2621-4604-94bd-a82953830da0"/>
      </ext>
    </extLst>
  </connection>
  <connection id="2" xr16:uid="{C11C25ED-140B-4BA3-AB01-FBA015051A5C}" name="Excel projext working1" type="100" refreshedVersion="8" minRefreshableVersion="5">
    <extLst>
      <ext xmlns:x15="http://schemas.microsoft.com/office/spreadsheetml/2010/11/main" uri="{DE250136-89BD-433C-8126-D09CA5730AF9}">
        <x15:connection id="59e494c7-2265-4ba8-afec-f201c19593d4"/>
      </ext>
    </extLst>
  </connection>
  <connection id="3" xr16:uid="{00000000-0015-0000-FFFF-FFFF00000000}"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4" xr16:uid="{00000000-0015-0000-FFFF-FFFF01000000}"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5" xr16:uid="{00000000-0015-0000-FFFF-FFFF02000000}"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6" xr16:uid="{00000000-0015-0000-FFFF-FFFF03000000}"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7" xr16:uid="{00000000-0015-0000-FFFF-FFFF04000000}"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8" xr16:uid="{00000000-0015-0000-FFFF-FFFF05000000}"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9" xr16:uid="{00000000-0015-0000-FFFF-FFFF06000000}"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10" xr16:uid="{53CBC985-A4B9-4E1A-A263-B485F9D137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1" xr16:uid="{00000000-0015-0000-FFFF-FFFF08000000}" name="WorksheetConnection_Insurance dashboard excel (version 2).xlsb!Achivement" type="102" refreshedVersion="8" minRefreshableVersion="5">
    <extLst>
      <ext xmlns:x15="http://schemas.microsoft.com/office/spreadsheetml/2010/11/main" uri="{DE250136-89BD-433C-8126-D09CA5730AF9}">
        <x15:connection id="Achivement">
          <x15:rangePr sourceName="_xlcn.WorksheetConnection_Insurancedashboardexcelversion2.xlsbAchivement1"/>
        </x15:connection>
      </ext>
    </extLst>
  </connection>
  <connection id="12" xr16:uid="{00000000-0015-0000-FFFF-FFFF09000000}" name="WorksheetConnection_Insurance dashboard excel (version 2).xlsb!Brokerage" type="102" refreshedVersion="8" minRefreshableVersion="5">
    <extLst>
      <ext xmlns:x15="http://schemas.microsoft.com/office/spreadsheetml/2010/11/main" uri="{DE250136-89BD-433C-8126-D09CA5730AF9}">
        <x15:connection id="Brokerage">
          <x15:rangePr sourceName="_xlcn.WorksheetConnection_Insurancedashboardexcelversion2.xlsbBrokerage1"/>
        </x15:connection>
      </ext>
    </extLst>
  </connection>
  <connection id="13" xr16:uid="{00000000-0015-0000-FFFF-FFFF0A000000}" name="WorksheetConnection_Insurance dashboard excel (version 2).xlsb!NN_EN_EE_Indi_bdgt__20012020" type="102" refreshedVersion="8" minRefreshableVersion="5">
    <extLst>
      <ext xmlns:x15="http://schemas.microsoft.com/office/spreadsheetml/2010/11/main" uri="{DE250136-89BD-433C-8126-D09CA5730AF9}">
        <x15:connection id="NN_EN_EE_Indi_bdgt__20012020" autoDelete="1">
          <x15:rangePr sourceName="_xlcn.WorksheetConnection_Insurancedashboardexcelversion2.xlsbNN_EN_EE_Indi_bdgt__200120201"/>
        </x15:connection>
      </ext>
    </extLst>
  </connection>
  <connection id="14" xr16:uid="{00000000-0015-0000-FFFF-FFFF0B000000}" name="WorksheetConnection_Insurance dashboard excel (version 2).xlsb!Placed_achivement" type="102" refreshedVersion="8" minRefreshableVersion="5">
    <extLst>
      <ext xmlns:x15="http://schemas.microsoft.com/office/spreadsheetml/2010/11/main" uri="{DE250136-89BD-433C-8126-D09CA5730AF9}">
        <x15:connection id="Placed_achivement" autoDelete="1">
          <x15:rangePr sourceName="_xlcn.WorksheetConnection_Insurancedashboardexcelversion2.xlsbPlaced_achivement1"/>
        </x15:connection>
      </ext>
    </extLst>
  </connection>
  <connection id="15" xr16:uid="{00000000-0015-0000-FFFF-FFFF0C000000}" name="WorksheetConnection_Insurance dashboard excel.xlsx!fees_202001231041" type="102" refreshedVersion="8" minRefreshableVersion="5">
    <extLst>
      <ext xmlns:x15="http://schemas.microsoft.com/office/spreadsheetml/2010/11/main" uri="{DE250136-89BD-433C-8126-D09CA5730AF9}">
        <x15:connection id="fees_202001231041">
          <x15:rangePr sourceName="_xlcn.WorksheetConnection_Insurancedashboardexcel.xlsxfees_2020012310411"/>
        </x15:connection>
      </ext>
    </extLst>
  </connection>
  <connection id="16" xr16:uid="{00000000-0015-0000-FFFF-FFFF0D000000}" name="WorksheetConnection_Insurance dashboard excel.xlsx!gcrm_opportunity_202001231041" type="102" refreshedVersion="8" minRefreshableVersion="5">
    <extLst>
      <ext xmlns:x15="http://schemas.microsoft.com/office/spreadsheetml/2010/11/main" uri="{DE250136-89BD-433C-8126-D09CA5730AF9}">
        <x15:connection id="gcrm_opportunity_202001231041" autoDelete="1">
          <x15:rangePr sourceName="_xlcn.WorksheetConnection_Insurancedashboardexcel.xlsxgcrm_opportunity_2020012310411"/>
        </x15:connection>
      </ext>
    </extLst>
  </connection>
  <connection id="17" xr16:uid="{00000000-0015-0000-FFFF-FFFF0E000000}" name="WorksheetConnection_Insurance dashboard excel.xlsx!invoice_202001231041" type="102" refreshedVersion="8" minRefreshableVersion="5">
    <extLst>
      <ext xmlns:x15="http://schemas.microsoft.com/office/spreadsheetml/2010/11/main" uri="{DE250136-89BD-433C-8126-D09CA5730AF9}">
        <x15:connection id="invoice_202001231041" autoDelete="1">
          <x15:rangePr sourceName="_xlcn.WorksheetConnection_Insurancedashboardexcel.xlsxinvoice_2020012310411"/>
        </x15:connection>
      </ext>
    </extLst>
  </connection>
  <connection id="18" xr16:uid="{00000000-0015-0000-FFFF-FFFF0F000000}" name="WorksheetConnection_Insurance dashboard excel.xlsx!meeting_list_202001231041" type="102" refreshedVersion="8" minRefreshableVersion="5">
    <extLst>
      <ext xmlns:x15="http://schemas.microsoft.com/office/spreadsheetml/2010/11/main" uri="{DE250136-89BD-433C-8126-D09CA5730AF9}">
        <x15:connection id="meeting_list_202001231041" autoDelete="1">
          <x15:rangePr sourceName="_xlcn.WorksheetConnection_Insurancedashboardexcel.xlsxmeeting_list_202001231041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7">
    <s v="ThisWorkbookDataModel"/>
    <s v="{[invoice_202001231041].[income_class].&amp;[Cross Sell]}"/>
    <s v="{[Placed_achivement].[income_class].&amp;[Cross Sell]}"/>
    <s v="{[invoice_202001231041].[income_class].&amp;[New]}"/>
    <s v="{[Placed_achivement].[income_class].&amp;[New]}"/>
    <s v="{[Placed_achivement].[income_class].&amp;[Renewal]}"/>
    <s v="{[invoice_202001231041].[income_class].&amp;[Renewa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<sst xmlns="http://schemas.openxmlformats.org/spreadsheetml/2006/main" count="21143" uniqueCount="711">
  <si>
    <t>client_name</t>
  </si>
  <si>
    <t>policy_number</t>
  </si>
  <si>
    <t>policy_status</t>
  </si>
  <si>
    <t>policy_start_date</t>
  </si>
  <si>
    <t>policy_end_date</t>
  </si>
  <si>
    <t>product_group</t>
  </si>
  <si>
    <t>branch_name</t>
  </si>
  <si>
    <t>solution_group</t>
  </si>
  <si>
    <t>income_class</t>
  </si>
  <si>
    <t>income_due_date</t>
  </si>
  <si>
    <t>revenue_transaction_type</t>
  </si>
  <si>
    <t>renewal_status</t>
  </si>
  <si>
    <t>lapse_reason</t>
  </si>
  <si>
    <t>last_updated_date</t>
  </si>
  <si>
    <t>Active</t>
  </si>
  <si>
    <t>Inception</t>
  </si>
  <si>
    <t>Liability</t>
  </si>
  <si>
    <t>Brokerage</t>
  </si>
  <si>
    <t>Inactive</t>
  </si>
  <si>
    <t>Employee Benefits</t>
  </si>
  <si>
    <t>Employee Benefits (EB)</t>
  </si>
  <si>
    <t>Lapse</t>
  </si>
  <si>
    <t>NOLN - No Longer Needed</t>
  </si>
  <si>
    <t>Marine</t>
  </si>
  <si>
    <t>Fire</t>
  </si>
  <si>
    <t>Property / BI</t>
  </si>
  <si>
    <t>Miscellaneous</t>
  </si>
  <si>
    <t>Renewal</t>
  </si>
  <si>
    <t>Engineering</t>
  </si>
  <si>
    <t>Global Client Network (GNB Inward)</t>
  </si>
  <si>
    <t>OTHR â€“ Other</t>
  </si>
  <si>
    <t>2414 2022 4088 1000 000</t>
  </si>
  <si>
    <t>Ahmedabad</t>
  </si>
  <si>
    <t>JCOM - Job Completed</t>
  </si>
  <si>
    <t>Emerging Corporates Group (ECG)</t>
  </si>
  <si>
    <t>Endorsement</t>
  </si>
  <si>
    <t xml:space="preserve">Brokerage </t>
  </si>
  <si>
    <t>COMP - Competition</t>
  </si>
  <si>
    <t>0655001825 01</t>
  </si>
  <si>
    <t>Construction, Power &amp; Infrastructure</t>
  </si>
  <si>
    <t>GMAN â€“ Global Mandate</t>
  </si>
  <si>
    <t>Trade Credit &amp;amp; Political Risk</t>
  </si>
  <si>
    <t>HCL</t>
  </si>
  <si>
    <t>237164239 00</t>
  </si>
  <si>
    <t>Small Medium Enterpries (SME)</t>
  </si>
  <si>
    <t>4101190700000015-00</t>
  </si>
  <si>
    <t>2414 2022 1261 2200 000</t>
  </si>
  <si>
    <t>2414 2026 2374 7800 000</t>
  </si>
  <si>
    <t>Motor</t>
  </si>
  <si>
    <t>LWC/I2568913/71/05/006144</t>
  </si>
  <si>
    <t>0865074115 01</t>
  </si>
  <si>
    <t>OG-19-2202-1018-00000055</t>
  </si>
  <si>
    <t>OG-19-2202-3383-00000009</t>
  </si>
  <si>
    <t>0830017443 01</t>
  </si>
  <si>
    <t>180876-0000-00</t>
  </si>
  <si>
    <t>180876-0000-01</t>
  </si>
  <si>
    <t>P0119200001/9999/100017</t>
  </si>
  <si>
    <t>0865078325 00</t>
  </si>
  <si>
    <t>'0865078325 01</t>
  </si>
  <si>
    <t>0865080591 00</t>
  </si>
  <si>
    <t>0865081032 00</t>
  </si>
  <si>
    <t>'310304111710000871</t>
  </si>
  <si>
    <t>'310304591810000063</t>
  </si>
  <si>
    <t>'310300111910000401</t>
  </si>
  <si>
    <t>0830018899Â 01</t>
  </si>
  <si>
    <t>OG-19-2202-1018-00000059</t>
  </si>
  <si>
    <t>MERC â€“ Merged with new combined policy</t>
  </si>
  <si>
    <t>OG-19-2001-3315-00000015</t>
  </si>
  <si>
    <t>4005/134645920/01/000</t>
  </si>
  <si>
    <t>4005/134645920/02/000</t>
  </si>
  <si>
    <t>4016/133979727/01/000</t>
  </si>
  <si>
    <t>4016/133979727/02/000</t>
  </si>
  <si>
    <t>0865078861 00</t>
  </si>
  <si>
    <t>4066/130374729/01/000</t>
  </si>
  <si>
    <t>2002/160040691/00/000</t>
  </si>
  <si>
    <t>2002/160040691/01/000</t>
  </si>
  <si>
    <t>2002/E/107876781/03/000</t>
  </si>
  <si>
    <t>2002/E/1078781/02/000</t>
  </si>
  <si>
    <t>DRCT - Direct</t>
  </si>
  <si>
    <t>Affinity</t>
  </si>
  <si>
    <t>'14220011190100000062</t>
  </si>
  <si>
    <t>Policy Renewed</t>
  </si>
  <si>
    <t>Energy</t>
  </si>
  <si>
    <t>2690000138 04</t>
  </si>
  <si>
    <t>2690000337 03</t>
  </si>
  <si>
    <t>OG-18-2202-3315-00000028</t>
  </si>
  <si>
    <t>'23060036180200000022</t>
  </si>
  <si>
    <t>'2999202466609300000</t>
  </si>
  <si>
    <t>'2999203175548500000</t>
  </si>
  <si>
    <t>141400/11/2018/737</t>
  </si>
  <si>
    <t>141400/11/2018/738</t>
  </si>
  <si>
    <t>141400/44/2018/101</t>
  </si>
  <si>
    <t>141400/44/2018/102</t>
  </si>
  <si>
    <t>141400/48/2018/2149</t>
  </si>
  <si>
    <t>141400/48/2018/2150</t>
  </si>
  <si>
    <t>141400/48/2018/2237</t>
  </si>
  <si>
    <t>141400/48/2018/2238</t>
  </si>
  <si>
    <t>141400/48/2018/2239</t>
  </si>
  <si>
    <t>LWC/I2548354/71/02/005537</t>
  </si>
  <si>
    <t>'91000036191500000014</t>
  </si>
  <si>
    <t>'91000036191700000002</t>
  </si>
  <si>
    <t>0668111383 05</t>
  </si>
  <si>
    <t>OG-19-2202-1018-00000053</t>
  </si>
  <si>
    <t>OG-19-2202-3383-00000008</t>
  </si>
  <si>
    <t>PROHLN000242106</t>
  </si>
  <si>
    <t>P0319200002/9999/100065</t>
  </si>
  <si>
    <t>2018-F0541357-FRE</t>
  </si>
  <si>
    <t>'11120044170300000009</t>
  </si>
  <si>
    <t>'0000000008540162-01</t>
  </si>
  <si>
    <t>FM00104260000100</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</si>
  <si>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</si>
  <si>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</si>
  <si>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</si>
  <si>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</si>
  <si>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</si>
  <si>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</si>
  <si>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</si>
  <si>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</si>
  <si>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</si>
  <si>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</si>
  <si>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</si>
  <si>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</si>
  <si>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</si>
  <si>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</si>
  <si>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</si>
  <si>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</si>
  <si>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</si>
  <si>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</si>
  <si>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</si>
  <si>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</si>
  <si>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</si>
  <si>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</si>
  <si>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</si>
  <si>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</si>
  <si>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</si>
  <si>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</si>
  <si>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</si>
  <si>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</si>
  <si>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</si>
  <si>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</si>
  <si>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</si>
  <si>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</si>
  <si>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</si>
  <si>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</si>
  <si>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</si>
  <si>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</si>
  <si>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</si>
  <si>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</si>
  <si>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</si>
  <si>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'0000000008539844-01</t>
  </si>
  <si>
    <t>00000000085/39886</t>
  </si>
  <si>
    <t>'0000000008539944-01</t>
  </si>
  <si>
    <t>00000000086/43966</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</si>
  <si>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</si>
  <si>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</si>
  <si>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</si>
  <si>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</si>
  <si>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</si>
  <si>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</si>
  <si>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</si>
  <si>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</si>
  <si>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</si>
  <si>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</si>
  <si>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</si>
  <si>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</si>
  <si>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</si>
  <si>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</si>
  <si>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</si>
  <si>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</si>
  <si>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</si>
  <si>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</si>
  <si>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</si>
  <si>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</si>
  <si>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</si>
  <si>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</si>
  <si>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</si>
  <si>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</si>
  <si>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</si>
  <si>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</si>
  <si>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</si>
  <si>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</si>
  <si>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</si>
  <si>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</si>
  <si>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</si>
  <si>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</si>
  <si>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</si>
  <si>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</si>
  <si>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</si>
  <si>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</si>
  <si>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</si>
  <si>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</si>
  <si>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</si>
  <si>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</si>
  <si>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</si>
  <si>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</si>
  <si>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</si>
  <si>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</si>
  <si>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</si>
  <si>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</si>
  <si>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</si>
  <si>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</si>
  <si>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</si>
  <si>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</si>
  <si>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</si>
  <si>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</si>
  <si>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</si>
  <si>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</si>
  <si>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</si>
  <si>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</si>
  <si>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</si>
  <si>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</si>
  <si>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</si>
  <si>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</si>
  <si>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</si>
  <si>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</si>
  <si>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</si>
  <si>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</si>
  <si>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</si>
  <si>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</si>
  <si>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</si>
  <si>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</si>
  <si>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</si>
  <si>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</si>
  <si>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</si>
  <si>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</si>
  <si>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</si>
  <si>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</si>
  <si>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</si>
  <si>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</si>
  <si>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</si>
  <si>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</si>
  <si>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</si>
  <si>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</si>
  <si>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</si>
  <si>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</si>
  <si>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</si>
  <si>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</si>
  <si>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</si>
  <si>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</si>
  <si>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</si>
  <si>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</si>
  <si>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</si>
  <si>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</si>
  <si>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</si>
  <si>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</si>
  <si>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</si>
  <si>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</si>
  <si>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</si>
  <si>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</si>
  <si>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</si>
  <si>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</si>
  <si>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</si>
  <si>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</si>
  <si>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</si>
  <si>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</si>
  <si>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</si>
  <si>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</si>
  <si>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</si>
  <si>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YB00015574000103</t>
  </si>
  <si>
    <t>'2411 2020 9689 0500 000</t>
  </si>
  <si>
    <t>'310300111910000396</t>
  </si>
  <si>
    <t>'310300111910000397</t>
  </si>
  <si>
    <t>MD004600</t>
  </si>
  <si>
    <t>0865085175 00 00</t>
  </si>
  <si>
    <t>2002/160095852/00/000</t>
  </si>
  <si>
    <t>'21300031180100007178</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</si>
  <si>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</si>
  <si>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</si>
  <si>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</si>
  <si>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</si>
  <si>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</si>
  <si>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</si>
  <si>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</si>
  <si>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</si>
  <si>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</si>
  <si>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</si>
  <si>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</si>
  <si>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</si>
  <si>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</si>
  <si>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</si>
  <si>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</si>
  <si>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</si>
  <si>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</si>
  <si>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</si>
  <si>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</si>
  <si>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</si>
  <si>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</si>
  <si>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</si>
  <si>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</si>
  <si>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</si>
  <si>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</si>
  <si>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</si>
  <si>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</si>
  <si>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</si>
  <si>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</si>
  <si>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</si>
  <si>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</si>
  <si>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</si>
  <si>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</si>
  <si>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</si>
  <si>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</si>
  <si>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</si>
  <si>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</si>
  <si>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</si>
  <si>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</si>
  <si>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</si>
  <si>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</si>
  <si>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</si>
  <si>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</si>
  <si>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</si>
  <si>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</si>
  <si>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</si>
  <si>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</si>
  <si>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</si>
  <si>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</si>
  <si>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</si>
  <si>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</si>
  <si>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</si>
  <si>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</si>
  <si>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</si>
  <si>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</si>
  <si>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</si>
  <si>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</si>
  <si>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</si>
  <si>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</si>
  <si>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</si>
  <si>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</si>
  <si>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</si>
  <si>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</si>
  <si>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</si>
  <si>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</si>
  <si>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</si>
  <si>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</si>
  <si>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</si>
  <si>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</si>
  <si>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</si>
  <si>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</si>
  <si>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</si>
  <si>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</si>
  <si>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</si>
  <si>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</si>
  <si>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</si>
  <si>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</si>
  <si>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</si>
  <si>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</si>
  <si>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</si>
  <si>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</si>
  <si>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</si>
  <si>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</si>
  <si>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</si>
  <si>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</si>
  <si>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</si>
  <si>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</si>
  <si>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</si>
  <si>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</si>
  <si>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</si>
  <si>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</si>
  <si>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</si>
  <si>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LWC/I2688106/71/10/006144</t>
  </si>
  <si>
    <t>M6867997</t>
  </si>
  <si>
    <t>M7016785</t>
  </si>
  <si>
    <t>'310304491710000022</t>
  </si>
  <si>
    <t>OG-20-2202-3305-00000123</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</si>
  <si>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</si>
  <si>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</si>
  <si>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</si>
  <si>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</si>
  <si>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</si>
  <si>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</si>
  <si>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</si>
  <si>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</si>
  <si>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</si>
  <si>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</si>
  <si>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</si>
  <si>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</si>
  <si>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</si>
  <si>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</si>
  <si>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</si>
  <si>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</si>
  <si>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</si>
  <si>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</si>
  <si>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</si>
  <si>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</si>
  <si>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</si>
  <si>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</si>
  <si>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</si>
  <si>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</si>
  <si>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</si>
  <si>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</si>
  <si>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</si>
  <si>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</si>
  <si>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</si>
  <si>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</si>
  <si>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</si>
  <si>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</si>
  <si>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</si>
  <si>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</si>
  <si>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</si>
  <si>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</si>
  <si>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</si>
  <si>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</si>
  <si>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</si>
  <si>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</si>
  <si>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</si>
  <si>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</si>
  <si>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</si>
  <si>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</si>
  <si>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</si>
  <si>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</si>
  <si>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</si>
  <si>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</si>
  <si>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</si>
  <si>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</si>
  <si>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</si>
  <si>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</si>
  <si>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</si>
  <si>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</si>
  <si>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</si>
  <si>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</si>
  <si>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</si>
  <si>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</si>
  <si>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</si>
  <si>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</si>
  <si>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</si>
  <si>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</si>
  <si>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</si>
  <si>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</si>
  <si>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</si>
  <si>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</si>
  <si>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</si>
  <si>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</si>
  <si>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</si>
  <si>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</si>
  <si>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</si>
  <si>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</si>
  <si>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New</t>
  </si>
  <si>
    <t>Cross Sell</t>
  </si>
  <si>
    <t>Amount</t>
  </si>
  <si>
    <t>Account Executive</t>
  </si>
  <si>
    <t>A</t>
  </si>
  <si>
    <t>B</t>
  </si>
  <si>
    <t>C</t>
  </si>
  <si>
    <t>D</t>
  </si>
  <si>
    <t>E</t>
  </si>
  <si>
    <t>F</t>
  </si>
  <si>
    <t>G</t>
  </si>
  <si>
    <t>H</t>
  </si>
  <si>
    <t>I</t>
  </si>
  <si>
    <t>J</t>
  </si>
  <si>
    <t>K</t>
  </si>
  <si>
    <t>L</t>
  </si>
  <si>
    <t>M</t>
  </si>
  <si>
    <t>N</t>
  </si>
  <si>
    <t>o</t>
  </si>
  <si>
    <t>P</t>
  </si>
  <si>
    <t>O</t>
  </si>
  <si>
    <t>q</t>
  </si>
  <si>
    <t>R</t>
  </si>
  <si>
    <t>S</t>
  </si>
  <si>
    <t>T</t>
  </si>
  <si>
    <t>U</t>
  </si>
  <si>
    <t>V</t>
  </si>
  <si>
    <t>AA</t>
  </si>
  <si>
    <t>BB</t>
  </si>
  <si>
    <t>EE</t>
  </si>
  <si>
    <t>ABC</t>
  </si>
  <si>
    <t>TT</t>
  </si>
  <si>
    <t>SRE</t>
  </si>
  <si>
    <t>XYZ</t>
  </si>
  <si>
    <t>DDD</t>
  </si>
  <si>
    <t>LAP</t>
  </si>
  <si>
    <t>ZZ</t>
  </si>
  <si>
    <t>Shivani Sharma</t>
  </si>
  <si>
    <t>Mark</t>
  </si>
  <si>
    <t>Animesh Rawat</t>
  </si>
  <si>
    <t>Gilbert</t>
  </si>
  <si>
    <t>Ketan Jain</t>
  </si>
  <si>
    <t>Juli</t>
  </si>
  <si>
    <t>Raju Kumar</t>
  </si>
  <si>
    <t>Kumar Jha</t>
  </si>
  <si>
    <t>Manish Sharma</t>
  </si>
  <si>
    <t>Vididt Saha</t>
  </si>
  <si>
    <t>Vinay</t>
  </si>
  <si>
    <t>Abhinav Shivam</t>
  </si>
  <si>
    <t>Amit</t>
  </si>
  <si>
    <t>Nishant Sharma</t>
  </si>
  <si>
    <t>Fees</t>
  </si>
  <si>
    <t>GL Client Network (GNB Inward)</t>
  </si>
  <si>
    <t>Divya Dhingra</t>
  </si>
  <si>
    <t>Neel Jain</t>
  </si>
  <si>
    <t>Branch</t>
  </si>
  <si>
    <t>Employee Name</t>
  </si>
  <si>
    <t>New Role2</t>
  </si>
  <si>
    <t>New Budget</t>
  </si>
  <si>
    <t>Cross sell bugdet</t>
  </si>
  <si>
    <t>Renewal Budget</t>
  </si>
  <si>
    <t>Anil Tailor</t>
  </si>
  <si>
    <t>Hunter &amp; Farmer</t>
  </si>
  <si>
    <t>Ankita Shah</t>
  </si>
  <si>
    <t>Servicer</t>
  </si>
  <si>
    <t>BH</t>
  </si>
  <si>
    <t>Ritesh Sharma</t>
  </si>
  <si>
    <t>Servicer Claims</t>
  </si>
  <si>
    <t>Shloka Shelat</t>
  </si>
  <si>
    <t>Shobhit Agarwal</t>
  </si>
  <si>
    <t>Vaibhav K Thaker</t>
  </si>
  <si>
    <t>Vidit Shah</t>
  </si>
  <si>
    <t>Farmer &amp; Servicer</t>
  </si>
  <si>
    <t>invoice_number</t>
  </si>
  <si>
    <t>invoice_date</t>
  </si>
  <si>
    <t>W</t>
  </si>
  <si>
    <t>Gautam Murkunde</t>
  </si>
  <si>
    <t>TBA</t>
  </si>
  <si>
    <t>meeting_date</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</si>
  <si>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</si>
  <si>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</si>
  <si>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</si>
  <si>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</si>
  <si>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</si>
  <si>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</si>
  <si>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</si>
  <si>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</si>
  <si>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</si>
  <si>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</si>
  <si>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</si>
  <si>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</si>
  <si>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</si>
  <si>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</si>
  <si>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</si>
  <si>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</si>
  <si>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</si>
  <si>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</si>
  <si>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</si>
  <si>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</si>
  <si>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</si>
  <si>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</si>
  <si>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</si>
  <si>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</si>
  <si>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</si>
  <si>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</si>
  <si>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</si>
  <si>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</si>
  <si>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</si>
  <si>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</si>
  <si>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</si>
  <si>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</si>
  <si>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</si>
  <si>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</si>
  <si>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</si>
  <si>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</si>
  <si>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</si>
  <si>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</si>
  <si>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</si>
  <si>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</si>
  <si>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</si>
  <si>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</si>
  <si>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</si>
  <si>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</si>
  <si>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</si>
  <si>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</si>
  <si>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</si>
  <si>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</si>
  <si>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</si>
  <si>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</si>
  <si>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</si>
  <si>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</si>
  <si>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</si>
  <si>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</si>
  <si>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</si>
  <si>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</si>
  <si>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</si>
  <si>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</si>
  <si>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</si>
  <si>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</si>
  <si>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</si>
  <si>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</si>
  <si>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</si>
  <si>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</si>
  <si>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</si>
  <si>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</si>
  <si>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</si>
  <si>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</si>
  <si>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</si>
  <si>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</si>
  <si>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</si>
  <si>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</si>
  <si>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</si>
  <si>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</si>
  <si>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</si>
  <si>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</si>
  <si>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</si>
  <si>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</si>
  <si>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</si>
  <si>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</si>
  <si>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</si>
  <si>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</si>
  <si>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</si>
  <si>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</si>
  <si>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</si>
  <si>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</si>
  <si>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</si>
  <si>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</si>
  <si>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</si>
  <si>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</si>
  <si>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</si>
  <si>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</si>
  <si>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</si>
  <si>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</si>
  <si>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</si>
  <si>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</si>
  <si>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</si>
  <si>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</si>
  <si>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</si>
  <si>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</si>
  <si>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</si>
  <si>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</si>
  <si>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</si>
  <si>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</si>
  <si>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</si>
  <si>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</si>
  <si>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</si>
  <si>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</si>
  <si>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</si>
  <si>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</si>
  <si>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</si>
  <si>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</si>
  <si>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</si>
  <si>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</si>
  <si>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</si>
  <si>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</si>
  <si>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</si>
  <si>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</si>
  <si>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</si>
  <si>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</si>
  <si>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</si>
  <si>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</si>
  <si>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</si>
  <si>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</si>
  <si>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</si>
  <si>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</si>
  <si>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</si>
  <si>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</si>
  <si>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</si>
  <si>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</si>
  <si>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Sum of Amount</t>
  </si>
  <si>
    <t>Row Labels</t>
  </si>
  <si>
    <t>(blank)</t>
  </si>
  <si>
    <t>Grand Total</t>
  </si>
  <si>
    <t>Count of invoice_number</t>
  </si>
  <si>
    <t>Column Labels</t>
  </si>
  <si>
    <t>2019</t>
  </si>
  <si>
    <t>2020</t>
  </si>
  <si>
    <t>Count of Account Executive</t>
  </si>
  <si>
    <t>Sum of revenue_amount</t>
  </si>
  <si>
    <t>Count of meeting_date</t>
  </si>
  <si>
    <t>Count of product_group</t>
  </si>
  <si>
    <t>Sum of New Budget</t>
  </si>
  <si>
    <t>Sum of Cross sell bugdet</t>
  </si>
  <si>
    <t>Sum of Renewal Budget</t>
  </si>
  <si>
    <t>Values</t>
  </si>
  <si>
    <t>Invoice</t>
  </si>
  <si>
    <t xml:space="preserve">Achivement </t>
  </si>
  <si>
    <t xml:space="preserve">   Invoice</t>
  </si>
  <si>
    <t>Target</t>
  </si>
  <si>
    <t>Cross Sell Placd Ach %</t>
  </si>
  <si>
    <t>Cross Sell Invoice Ach %</t>
  </si>
  <si>
    <t>New Placd Ach %</t>
  </si>
  <si>
    <t>New Invoice Ach %</t>
  </si>
  <si>
    <t>Renewal Placd Ach %</t>
  </si>
  <si>
    <t>Renewal Invoice  Ach %</t>
  </si>
  <si>
    <t>Yearly Meeting Count</t>
  </si>
  <si>
    <t>Achivement</t>
  </si>
  <si>
    <t>Total opportunity</t>
  </si>
  <si>
    <t>(Multiple Items)</t>
  </si>
  <si>
    <t>open  opportunity</t>
  </si>
  <si>
    <t>Total Opprtunities</t>
  </si>
  <si>
    <t xml:space="preserve"> Total Open Opportunities</t>
  </si>
  <si>
    <t>Total Opportunity</t>
  </si>
  <si>
    <t>Target Budget</t>
  </si>
  <si>
    <t>Achievement</t>
  </si>
  <si>
    <t xml:space="preserve"> placed Ach%</t>
  </si>
  <si>
    <t>Invoice Ach%</t>
  </si>
  <si>
    <t>Cross sell</t>
  </si>
  <si>
    <t>Refer sheet</t>
  </si>
  <si>
    <t>Budget</t>
  </si>
  <si>
    <t>Brokerage+Fees</t>
  </si>
  <si>
    <t>invoice</t>
  </si>
  <si>
    <t>Sum of cross_sell_budget</t>
  </si>
  <si>
    <t>Sum of new_budget</t>
  </si>
  <si>
    <t>Sum of renewal_budget</t>
  </si>
  <si>
    <t>Cross Sell(Brokerage)</t>
  </si>
  <si>
    <t>Cross Sell(Fees)</t>
  </si>
  <si>
    <t>New(Brokerage)</t>
  </si>
  <si>
    <t>New(Fees)</t>
  </si>
  <si>
    <t>(Brokerage+Fees)</t>
  </si>
  <si>
    <t>KPI -1.1</t>
  </si>
  <si>
    <t>Cross Cell total sum</t>
  </si>
  <si>
    <t xml:space="preserve">Cross Cell </t>
  </si>
  <si>
    <t>Total Sum</t>
  </si>
  <si>
    <t>Achieved</t>
  </si>
  <si>
    <t>New Cell total sum</t>
  </si>
  <si>
    <t>Renewal Cell total sum</t>
  </si>
  <si>
    <t>Formula</t>
  </si>
  <si>
    <t>Achieved/Target</t>
  </si>
  <si>
    <t>Cross sell Plcd Achvmnt%</t>
  </si>
  <si>
    <t>Invoice/Target</t>
  </si>
  <si>
    <t>Cross sell Inv Achvmnt%</t>
  </si>
  <si>
    <t>New Plcd Achvmnt%</t>
  </si>
  <si>
    <t>New sell Inv Achvmnt%</t>
  </si>
  <si>
    <t>Renewal Plcd Achvmnt%</t>
  </si>
  <si>
    <t>Renewal Inv Achvmnt%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</si>
</sst>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6" formatCode="0.0%"/>
  </numFmts>
  <fonts count="2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11"/>
      <color rgb="FFFF0000"/>
      <name val="Trebuchet MS"/>
      <family val="2"/>
      <scheme val="minor"/>
    </font>
    <font>
      <sz val="18"/>
      <color theme="1"/>
      <name val="Trebuchet MS"/>
      <family val="2"/>
      <scheme val="minor"/>
    </font>
    <font>
      <b/>
      <sz val="18"/>
      <color theme="0"/>
      <name val="Trebuchet MS"/>
      <family val="2"/>
      <scheme val="minor"/>
    </font>
    <font>
      <b/>
      <sz val="26"/>
      <color theme="1"/>
      <name val="Trebuchet MS"/>
      <family val="2"/>
      <scheme val="minor"/>
    </font>
    <font>
      <sz val="16"/>
      <color theme="1"/>
      <name val="Times New Roman"/>
      <family val="1"/>
    </font>
    <font>
      <b/>
      <sz val="16"/>
      <color theme="1"/>
      <name val="Trebuchet MS"/>
      <family val="2"/>
      <scheme val="minor"/>
    </font>
    <font>
      <b/>
      <sz val="16"/>
      <color rgb="FFFF0000"/>
      <name val="Times New Roman"/>
      <family val="1"/>
    </font>
    <font>
      <sz val="18"/>
      <color theme="0"/>
      <name val="Trebuchet MS"/>
      <family val="2"/>
      <scheme val="minor"/>
    </font>
    <font>
      <b/>
      <sz val="12"/>
      <color theme="1"/>
      <name val="Trebuchet MS"/>
      <family val="2"/>
      <scheme val="minor"/>
    </font>
    <font>
      <b/>
      <sz val="16"/>
      <color theme="1"/>
      <name val="Times New Roman"/>
      <family val="1"/>
    </font>
    <font>
      <b/>
      <sz val="18"/>
      <color rgb="FFC00000"/>
      <name val="Times New Roman"/>
      <family val="1"/>
    </font>
  </fonts>
  <fills count="5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249977111117893"/>
        <bgColor indexed="64"/>
      </patternFill>
    </fill>
    <fill>
      <patternFill patternType="solid">
        <fgColor theme="9" tint="0.39997558519241921"/>
        <bgColor theme="4" tint="0.79998168889431442"/>
      </patternFill>
    </fill>
    <fill>
      <patternFill patternType="solid">
        <fgColor theme="9" tint="0.39997558519241921"/>
        <bgColor indexed="64"/>
      </patternFill>
    </fill>
    <fill>
      <patternFill patternType="solid">
        <fgColor theme="3" tint="0.59999389629810485"/>
        <bgColor indexed="64"/>
      </patternFill>
    </fill>
    <fill>
      <patternFill patternType="solid">
        <fgColor rgb="FFFF0000"/>
        <bgColor indexed="64"/>
      </patternFill>
    </fill>
    <fill>
      <patternFill patternType="solid">
        <fgColor rgb="FFFF0000"/>
        <bgColor theme="4" tint="0.79998168889431442"/>
      </patternFill>
    </fill>
    <fill>
      <patternFill patternType="solid">
        <fgColor theme="7" tint="0.79998168889431442"/>
        <bgColor theme="4" tint="0.79998168889431442"/>
      </patternFill>
    </fill>
    <fill>
      <patternFill patternType="solid">
        <fgColor theme="8" tint="0.79998168889431442"/>
        <bgColor theme="4" tint="0.79998168889431442"/>
      </patternFill>
    </fill>
    <fill>
      <patternFill patternType="solid">
        <fgColor theme="5" tint="0.79998168889431442"/>
        <bgColor theme="4" tint="0.79998168889431442"/>
      </patternFill>
    </fill>
    <fill>
      <patternFill patternType="solid">
        <fgColor theme="5" tint="0.59999389629810485"/>
        <bgColor indexed="64"/>
      </patternFill>
    </fill>
    <fill>
      <patternFill patternType="solid">
        <fgColor theme="5" tint="0.39997558519241921"/>
        <bgColor indexed="64"/>
      </patternFill>
    </fill>
    <fill>
      <patternFill patternType="solid">
        <fgColor rgb="FF739EB9"/>
        <bgColor indexed="64"/>
      </patternFill>
    </fill>
    <fill>
      <patternFill patternType="solid">
        <fgColor theme="4" tint="0.79998168889431442"/>
        <bgColor indexed="64"/>
      </patternFill>
    </fill>
    <fill>
      <patternFill patternType="solid">
        <fgColor theme="6" tint="0.59999389629810485"/>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18">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0" fontId="18" fillId="34" borderId="10" xfId="0" applyFont="1" applyFill="1" applyBorder="1"/>
    <xf numFmtId="10" fontId="16" fillId="35" borderId="10" xfId="42" applyNumberFormat="1" applyFont="1" applyFill="1" applyBorder="1"/>
    <xf numFmtId="0" fontId="0" fillId="0" borderId="10" xfId="0" applyBorder="1" applyAlignment="1">
      <alignment horizontal="center" vertical="center"/>
    </xf>
    <xf numFmtId="1" fontId="0" fillId="0" borderId="0" xfId="0" applyNumberFormat="1"/>
    <xf numFmtId="10" fontId="0" fillId="0" borderId="0" xfId="0" applyNumberFormat="1"/>
    <xf numFmtId="0" fontId="0" fillId="36" borderId="0" xfId="0" applyFill="1"/>
    <xf numFmtId="0" fontId="19" fillId="36" borderId="0" xfId="0" applyFont="1" applyFill="1"/>
    <xf numFmtId="10" fontId="19" fillId="36" borderId="0" xfId="0" quotePrefix="1" applyNumberFormat="1" applyFont="1" applyFill="1"/>
    <xf numFmtId="10" fontId="19" fillId="36" borderId="0" xfId="0" applyNumberFormat="1" applyFont="1" applyFill="1"/>
    <xf numFmtId="10" fontId="20" fillId="36" borderId="0" xfId="42" applyNumberFormat="1" applyFont="1" applyFill="1" applyBorder="1"/>
    <xf numFmtId="0" fontId="21" fillId="36" borderId="0" xfId="0" applyFont="1" applyFill="1" applyAlignment="1">
      <alignment horizontal="center"/>
    </xf>
    <xf numFmtId="0" fontId="24" fillId="37" borderId="12" xfId="0" applyFont="1" applyFill="1" applyBorder="1" applyAlignment="1">
      <alignment horizontal="center" vertical="center"/>
    </xf>
    <xf numFmtId="0" fontId="24" fillId="37" borderId="13" xfId="0" applyFont="1" applyFill="1" applyBorder="1" applyAlignment="1">
      <alignment horizontal="center" vertical="center"/>
    </xf>
    <xf numFmtId="0" fontId="24" fillId="36" borderId="13" xfId="0" applyFont="1" applyFill="1" applyBorder="1" applyAlignment="1">
      <alignment horizontal="center" vertical="center"/>
    </xf>
    <xf numFmtId="0" fontId="0" fillId="33" borderId="0" xfId="0" applyFill="1" applyAlignment="1">
      <alignment horizontal="center"/>
    </xf>
    <xf numFmtId="0" fontId="0" fillId="33" borderId="11" xfId="0" applyFill="1" applyBorder="1" applyAlignment="1">
      <alignment horizontal="center"/>
    </xf>
    <xf numFmtId="0" fontId="18" fillId="0" borderId="10" xfId="0" applyFont="1" applyBorder="1" applyAlignment="1">
      <alignment horizontal="center" vertical="center"/>
    </xf>
    <xf numFmtId="0" fontId="23" fillId="37" borderId="12" xfId="42" applyNumberFormat="1" applyFont="1" applyFill="1" applyBorder="1" applyAlignment="1">
      <alignment horizontal="center" vertical="center"/>
    </xf>
    <xf numFmtId="0" fontId="23" fillId="37" borderId="13" xfId="42" applyNumberFormat="1" applyFont="1" applyFill="1" applyBorder="1" applyAlignment="1">
      <alignment horizontal="center" vertical="center"/>
    </xf>
    <xf numFmtId="0" fontId="24" fillId="37" borderId="12" xfId="0" applyFont="1" applyFill="1" applyBorder="1" applyAlignment="1">
      <alignment horizontal="center" vertical="center"/>
    </xf>
    <xf numFmtId="0" fontId="24" fillId="37" borderId="13" xfId="0" applyFont="1" applyFill="1" applyBorder="1" applyAlignment="1">
      <alignment horizontal="center" vertical="center"/>
    </xf>
    <xf numFmtId="0" fontId="22" fillId="37" borderId="12" xfId="42" applyNumberFormat="1" applyFont="1" applyFill="1" applyBorder="1" applyAlignment="1">
      <alignment horizontal="center" vertical="center"/>
    </xf>
    <xf numFmtId="0" fontId="22" fillId="37" borderId="13" xfId="42" applyNumberFormat="1" applyFont="1" applyFill="1" applyBorder="1" applyAlignment="1">
      <alignment horizontal="center" vertical="center"/>
    </xf>
    <xf numFmtId="0" fontId="24" fillId="37" borderId="12" xfId="0" applyFont="1" applyFill="1" applyBorder="1" applyAlignment="1">
      <alignment horizontal="center"/>
    </xf>
    <xf numFmtId="0" fontId="24" fillId="37" borderId="13" xfId="0" applyFont="1" applyFill="1" applyBorder="1" applyAlignment="1">
      <alignment horizontal="center"/>
    </xf>
    <xf numFmtId="0" fontId="23" fillId="37" borderId="12" xfId="42" applyNumberFormat="1" applyFont="1" applyFill="1" applyBorder="1" applyAlignment="1">
      <alignment horizontal="center"/>
    </xf>
    <xf numFmtId="0" fontId="23" fillId="37" borderId="13" xfId="42" applyNumberFormat="1" applyFont="1" applyFill="1" applyBorder="1" applyAlignment="1">
      <alignment horizontal="center"/>
    </xf>
    <xf numFmtId="0" fontId="0" fillId="0" borderId="0" xfId="0" applyNumberFormat="1"/>
    <xf numFmtId="0" fontId="16" fillId="38" borderId="10" xfId="0" applyFont="1" applyFill="1" applyBorder="1" applyAlignment="1">
      <alignment horizontal="center"/>
    </xf>
    <xf numFmtId="0" fontId="0" fillId="0" borderId="10" xfId="0" applyBorder="1" applyAlignment="1">
      <alignment horizontal="center"/>
    </xf>
    <xf numFmtId="0" fontId="0" fillId="0" borderId="16" xfId="0" applyBorder="1" applyAlignment="1">
      <alignment horizontal="left"/>
    </xf>
    <xf numFmtId="0" fontId="0" fillId="0" borderId="16" xfId="0" applyBorder="1"/>
    <xf numFmtId="0" fontId="16" fillId="38" borderId="17" xfId="0" applyFont="1" applyFill="1" applyBorder="1" applyAlignment="1">
      <alignment horizontal="center"/>
    </xf>
    <xf numFmtId="0" fontId="16" fillId="38" borderId="18" xfId="0" applyFont="1" applyFill="1" applyBorder="1" applyAlignment="1">
      <alignment horizontal="center"/>
    </xf>
    <xf numFmtId="0" fontId="16" fillId="39" borderId="0" xfId="0" applyFont="1" applyFill="1" applyAlignment="1">
      <alignment horizontal="center"/>
    </xf>
    <xf numFmtId="0" fontId="16" fillId="0" borderId="10" xfId="0" applyFont="1" applyBorder="1" applyAlignment="1">
      <alignment horizontal="center"/>
    </xf>
    <xf numFmtId="1" fontId="0" fillId="0" borderId="10" xfId="43" applyNumberFormat="1" applyFont="1" applyBorder="1" applyAlignment="1">
      <alignment horizontal="center"/>
    </xf>
    <xf numFmtId="166" fontId="0" fillId="0" borderId="0" xfId="42" applyNumberFormat="1" applyFont="1" applyAlignment="1">
      <alignment horizontal="center"/>
    </xf>
    <xf numFmtId="1" fontId="0" fillId="0" borderId="10" xfId="0" applyNumberFormat="1" applyBorder="1"/>
    <xf numFmtId="0" fontId="16" fillId="37" borderId="0" xfId="0" applyFont="1" applyFill="1" applyAlignment="1">
      <alignment horizontal="center"/>
    </xf>
    <xf numFmtId="0" fontId="0" fillId="0" borderId="10" xfId="0" pivotButton="1" applyBorder="1" applyAlignment="1">
      <alignment horizontal="center"/>
    </xf>
    <xf numFmtId="0" fontId="0" fillId="40" borderId="0" xfId="0" applyFill="1"/>
    <xf numFmtId="0" fontId="0" fillId="41" borderId="0" xfId="0" applyFill="1"/>
    <xf numFmtId="0" fontId="0" fillId="42" borderId="0" xfId="0" applyFill="1"/>
    <xf numFmtId="0" fontId="25" fillId="43" borderId="10" xfId="0" applyFont="1" applyFill="1" applyBorder="1" applyAlignment="1">
      <alignment horizontal="center"/>
    </xf>
    <xf numFmtId="0" fontId="0" fillId="40" borderId="10" xfId="0" applyFill="1" applyBorder="1" applyAlignment="1">
      <alignment horizontal="center"/>
    </xf>
    <xf numFmtId="0" fontId="0" fillId="41" borderId="10" xfId="0" applyFill="1" applyBorder="1" applyAlignment="1">
      <alignment horizontal="center"/>
    </xf>
    <xf numFmtId="0" fontId="0" fillId="42" borderId="10" xfId="0" applyFill="1" applyBorder="1" applyAlignment="1">
      <alignment horizontal="center"/>
    </xf>
    <xf numFmtId="0" fontId="16" fillId="44" borderId="10" xfId="0" applyFont="1" applyFill="1" applyBorder="1" applyAlignment="1">
      <alignment horizontal="center"/>
    </xf>
    <xf numFmtId="0" fontId="16" fillId="45" borderId="10" xfId="0" applyFont="1" applyFill="1" applyBorder="1" applyAlignment="1">
      <alignment horizontal="center"/>
    </xf>
    <xf numFmtId="1" fontId="16" fillId="45" borderId="10" xfId="0" applyNumberFormat="1" applyFont="1" applyFill="1" applyBorder="1" applyAlignment="1">
      <alignment horizontal="center"/>
    </xf>
    <xf numFmtId="0" fontId="16" fillId="46" borderId="10" xfId="0" applyFont="1" applyFill="1" applyBorder="1" applyAlignment="1">
      <alignment horizontal="center"/>
    </xf>
    <xf numFmtId="0" fontId="0" fillId="40" borderId="0" xfId="0" applyFill="1" applyAlignment="1">
      <alignment horizontal="left"/>
    </xf>
    <xf numFmtId="0" fontId="0" fillId="41" borderId="0" xfId="0" applyFill="1" applyAlignment="1">
      <alignment horizontal="left"/>
    </xf>
    <xf numFmtId="0" fontId="0" fillId="42" borderId="0" xfId="0" applyFill="1" applyAlignment="1">
      <alignment horizontal="left"/>
    </xf>
    <xf numFmtId="0" fontId="16" fillId="47" borderId="0" xfId="0" applyFont="1" applyFill="1" applyAlignment="1">
      <alignment horizontal="center"/>
    </xf>
    <xf numFmtId="0" fontId="16" fillId="48" borderId="15" xfId="0" applyFont="1" applyFill="1" applyBorder="1"/>
    <xf numFmtId="0" fontId="0" fillId="47" borderId="0" xfId="0" applyFill="1" applyAlignment="1">
      <alignment horizontal="left"/>
    </xf>
    <xf numFmtId="0" fontId="16" fillId="46" borderId="17" xfId="0" applyFont="1" applyFill="1" applyBorder="1" applyAlignment="1">
      <alignment horizontal="center"/>
    </xf>
    <xf numFmtId="0" fontId="16" fillId="49" borderId="10" xfId="0" applyFont="1" applyFill="1" applyBorder="1"/>
    <xf numFmtId="0" fontId="16" fillId="50" borderId="10" xfId="0" applyFont="1" applyFill="1" applyBorder="1" applyAlignment="1">
      <alignment horizontal="center"/>
    </xf>
    <xf numFmtId="0" fontId="16" fillId="51" borderId="14" xfId="0" applyFont="1" applyFill="1" applyBorder="1"/>
    <xf numFmtId="0" fontId="0" fillId="40" borderId="10" xfId="0" applyFill="1" applyBorder="1" applyAlignment="1">
      <alignment horizontal="left"/>
    </xf>
    <xf numFmtId="0" fontId="0" fillId="40" borderId="10" xfId="0" applyFill="1" applyBorder="1"/>
    <xf numFmtId="0" fontId="0" fillId="41" borderId="10" xfId="0" applyFill="1" applyBorder="1" applyAlignment="1">
      <alignment horizontal="left"/>
    </xf>
    <xf numFmtId="0" fontId="0" fillId="41" borderId="10" xfId="0" applyFill="1" applyBorder="1"/>
    <xf numFmtId="0" fontId="16" fillId="50" borderId="10" xfId="0" applyFont="1" applyFill="1" applyBorder="1" applyAlignment="1">
      <alignment horizontal="left"/>
    </xf>
    <xf numFmtId="0" fontId="16" fillId="50" borderId="10" xfId="0" applyFont="1" applyFill="1" applyBorder="1"/>
    <xf numFmtId="0" fontId="16" fillId="41" borderId="10" xfId="0" applyFont="1" applyFill="1" applyBorder="1"/>
    <xf numFmtId="0" fontId="16" fillId="49" borderId="10" xfId="0" applyFont="1" applyFill="1" applyBorder="1" applyAlignment="1">
      <alignment horizontal="left"/>
    </xf>
    <xf numFmtId="0" fontId="16" fillId="40" borderId="10" xfId="0" applyFont="1" applyFill="1" applyBorder="1"/>
    <xf numFmtId="0" fontId="16" fillId="51" borderId="15" xfId="0" applyFont="1" applyFill="1" applyBorder="1" applyAlignment="1">
      <alignment horizontal="left"/>
    </xf>
    <xf numFmtId="0" fontId="16" fillId="51" borderId="15" xfId="0" applyFont="1" applyFill="1" applyBorder="1"/>
    <xf numFmtId="0" fontId="16" fillId="42" borderId="0" xfId="0" applyFont="1" applyFill="1"/>
    <xf numFmtId="0" fontId="16" fillId="47" borderId="10" xfId="0" applyFont="1" applyFill="1" applyBorder="1" applyAlignment="1">
      <alignment horizontal="center"/>
    </xf>
    <xf numFmtId="0" fontId="16" fillId="47" borderId="0" xfId="0" applyFont="1" applyFill="1"/>
    <xf numFmtId="0" fontId="16" fillId="50" borderId="10" xfId="0" applyFont="1" applyFill="1" applyBorder="1" applyAlignment="1">
      <alignment horizontal="center"/>
    </xf>
    <xf numFmtId="0" fontId="16" fillId="51" borderId="10" xfId="0" applyFont="1" applyFill="1" applyBorder="1"/>
    <xf numFmtId="0" fontId="0" fillId="42" borderId="10" xfId="0" applyFill="1" applyBorder="1" applyAlignment="1">
      <alignment horizontal="left"/>
    </xf>
    <xf numFmtId="0" fontId="0" fillId="42" borderId="10" xfId="0" applyFill="1" applyBorder="1"/>
    <xf numFmtId="0" fontId="16" fillId="51" borderId="10" xfId="0" applyFont="1" applyFill="1" applyBorder="1" applyAlignment="1">
      <alignment horizontal="left"/>
    </xf>
    <xf numFmtId="0" fontId="0" fillId="37" borderId="0" xfId="0" applyFill="1"/>
    <xf numFmtId="0" fontId="0" fillId="52" borderId="0" xfId="0" applyFill="1" applyAlignment="1">
      <alignment horizontal="left"/>
    </xf>
    <xf numFmtId="0" fontId="16" fillId="0" borderId="0" xfId="0" applyFont="1"/>
    <xf numFmtId="0" fontId="0" fillId="33" borderId="19" xfId="0" applyFill="1" applyBorder="1"/>
    <xf numFmtId="0" fontId="0" fillId="33" borderId="20" xfId="0" applyFill="1" applyBorder="1"/>
    <xf numFmtId="0" fontId="0" fillId="0" borderId="21" xfId="0" applyBorder="1"/>
    <xf numFmtId="0" fontId="0" fillId="0" borderId="22" xfId="0" applyBorder="1"/>
    <xf numFmtId="1" fontId="0" fillId="0" borderId="22" xfId="0" applyNumberFormat="1" applyBorder="1"/>
    <xf numFmtId="0" fontId="0" fillId="0" borderId="23" xfId="0" applyBorder="1"/>
    <xf numFmtId="0" fontId="0" fillId="0" borderId="24" xfId="0" applyBorder="1"/>
    <xf numFmtId="0" fontId="0" fillId="40" borderId="0" xfId="0" applyNumberFormat="1" applyFill="1"/>
    <xf numFmtId="0" fontId="0" fillId="41" borderId="0" xfId="0" applyNumberFormat="1" applyFill="1"/>
    <xf numFmtId="0" fontId="0" fillId="42" borderId="0" xfId="0" applyNumberFormat="1" applyFill="1"/>
    <xf numFmtId="0" fontId="0" fillId="33" borderId="10" xfId="0" applyFill="1" applyBorder="1" applyAlignment="1">
      <alignment horizontal="center"/>
    </xf>
    <xf numFmtId="0" fontId="26" fillId="53" borderId="25" xfId="0" applyFont="1" applyFill="1" applyBorder="1" applyAlignment="1">
      <alignment horizontal="center"/>
    </xf>
    <xf numFmtId="0" fontId="0" fillId="54" borderId="10" xfId="0" applyFill="1" applyBorder="1" applyAlignment="1">
      <alignment horizontal="center"/>
    </xf>
    <xf numFmtId="0" fontId="0" fillId="0" borderId="26" xfId="0" applyBorder="1"/>
    <xf numFmtId="10" fontId="16" fillId="0" borderId="27" xfId="0" applyNumberFormat="1" applyFont="1" applyBorder="1" applyAlignment="1">
      <alignment horizontal="center"/>
    </xf>
    <xf numFmtId="10" fontId="16" fillId="0" borderId="27" xfId="0" applyNumberFormat="1" applyFont="1" applyBorder="1" applyAlignment="1">
      <alignment horizontal="center" vertical="center"/>
    </xf>
    <xf numFmtId="0" fontId="16" fillId="0" borderId="0" xfId="0" applyFont="1" applyAlignment="1">
      <alignment horizontal="center"/>
    </xf>
    <xf numFmtId="10" fontId="27" fillId="40" borderId="10" xfId="42" applyNumberFormat="1" applyFont="1" applyFill="1" applyBorder="1" applyAlignment="1">
      <alignment horizontal="center" vertical="center"/>
    </xf>
    <xf numFmtId="10" fontId="27" fillId="40" borderId="10" xfId="42" applyNumberFormat="1" applyFont="1" applyFill="1" applyBorder="1" applyAlignment="1">
      <alignment horizontal="center"/>
    </xf>
    <xf numFmtId="0" fontId="16" fillId="36" borderId="0" xfId="0" applyFont="1" applyFill="1"/>
    <xf numFmtId="10" fontId="27" fillId="55" borderId="10" xfId="42" applyNumberFormat="1" applyFont="1" applyFill="1" applyBorder="1" applyAlignment="1">
      <alignment horizontal="center"/>
    </xf>
    <xf numFmtId="10" fontId="27" fillId="56" borderId="10" xfId="42" applyNumberFormat="1" applyFont="1" applyFill="1" applyBorder="1" applyAlignment="1">
      <alignment horizontal="center"/>
    </xf>
    <xf numFmtId="0" fontId="28" fillId="40" borderId="10" xfId="0" applyFont="1" applyFill="1" applyBorder="1" applyAlignment="1">
      <alignment horizontal="center" vertical="center"/>
    </xf>
    <xf numFmtId="0" fontId="28" fillId="40" borderId="10" xfId="0" applyFont="1" applyFill="1" applyBorder="1" applyAlignment="1">
      <alignment horizontal="center"/>
    </xf>
    <xf numFmtId="0" fontId="28" fillId="55" borderId="10" xfId="0" applyFont="1" applyFill="1" applyBorder="1" applyAlignment="1">
      <alignment horizontal="center"/>
    </xf>
    <xf numFmtId="0" fontId="28" fillId="56" borderId="10" xfId="0" applyFont="1" applyFill="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5">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4"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h:mm"/>
    </dxf>
    <dxf>
      <numFmt numFmtId="164" formatCode="m/d/yyyy\ h:mm"/>
    </dxf>
    <dxf>
      <numFmt numFmtId="0" formatCode="General"/>
    </dxf>
    <dxf>
      <numFmt numFmtId="0" formatCode="General"/>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164" formatCode="m/d/yyyy\ h:mm"/>
    </dxf>
    <dxf>
      <numFmt numFmtId="0" formatCode="General"/>
    </dxf>
    <dxf>
      <numFmt numFmtId="0" formatCode="General"/>
    </dxf>
    <dxf>
      <numFmt numFmtId="0" formatCode="General"/>
    </dxf>
    <dxf>
      <numFmt numFmtId="164" formatCode="m/d/yyyy\ h:mm"/>
    </dxf>
    <dxf>
      <numFmt numFmtId="0" formatCode="General"/>
    </dxf>
    <dxf>
      <numFmt numFmtId="0" formatCode="General"/>
    </dxf>
    <dxf>
      <numFmt numFmtId="0" formatCode="General"/>
    </dxf>
    <dxf>
      <numFmt numFmtId="0" formatCode="General"/>
    </dxf>
    <dxf>
      <numFmt numFmtId="0" formatCode="General"/>
    </dxf>
    <dxf>
      <numFmt numFmtId="164" formatCode="m/d/yyyy\ h:mm"/>
    </dxf>
    <dxf>
      <numFmt numFmtId="164"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4.xml"/><Relationship Id="rId21" Type="http://schemas.openxmlformats.org/officeDocument/2006/relationships/worksheet" Target="worksheets/sheet21.xml"/><Relationship Id="rId34" Type="http://schemas.openxmlformats.org/officeDocument/2006/relationships/pivotCacheDefinition" Target="pivotCache/pivotCacheDefinition12.xml"/><Relationship Id="rId42" Type="http://schemas.openxmlformats.org/officeDocument/2006/relationships/pivotCacheDefinition" Target="pivotCache/pivotCacheDefinition20.xml"/><Relationship Id="rId47" Type="http://schemas.openxmlformats.org/officeDocument/2006/relationships/styles" Target="styles.xml"/><Relationship Id="rId50" Type="http://schemas.openxmlformats.org/officeDocument/2006/relationships/powerPivotData" Target="model/item.data"/><Relationship Id="rId55" Type="http://schemas.openxmlformats.org/officeDocument/2006/relationships/customXml" Target="../customXml/item4.xml"/><Relationship Id="rId63" Type="http://schemas.openxmlformats.org/officeDocument/2006/relationships/customXml" Target="../customXml/item12.xml"/><Relationship Id="rId68"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7.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pivotCacheDefinition" Target="pivotCache/pivotCacheDefinition15.xml"/><Relationship Id="rId40" Type="http://schemas.openxmlformats.org/officeDocument/2006/relationships/pivotCacheDefinition" Target="pivotCache/pivotCacheDefinition18.xml"/><Relationship Id="rId45" Type="http://schemas.openxmlformats.org/officeDocument/2006/relationships/theme" Target="theme/theme1.xml"/><Relationship Id="rId53" Type="http://schemas.openxmlformats.org/officeDocument/2006/relationships/customXml" Target="../customXml/item2.xml"/><Relationship Id="rId58" Type="http://schemas.openxmlformats.org/officeDocument/2006/relationships/customXml" Target="../customXml/item7.xml"/><Relationship Id="rId66"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pivotCacheDefinition" Target="pivotCache/pivotCacheDefinition13.xml"/><Relationship Id="rId43" Type="http://schemas.microsoft.com/office/2007/relationships/slicerCache" Target="slicerCaches/slicerCache1.xml"/><Relationship Id="rId48" Type="http://schemas.openxmlformats.org/officeDocument/2006/relationships/sharedStrings" Target="sharedStrings.xml"/><Relationship Id="rId56" Type="http://schemas.openxmlformats.org/officeDocument/2006/relationships/customXml" Target="../customXml/item5.xml"/><Relationship Id="rId64"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pivotCacheDefinition" Target="pivotCache/pivotCacheDefinition16.xml"/><Relationship Id="rId46" Type="http://schemas.openxmlformats.org/officeDocument/2006/relationships/connections" Target="connections.xml"/><Relationship Id="rId59" Type="http://schemas.openxmlformats.org/officeDocument/2006/relationships/customXml" Target="../customXml/item8.xml"/><Relationship Id="rId67" Type="http://schemas.openxmlformats.org/officeDocument/2006/relationships/customXml" Target="../customXml/item16.xml"/><Relationship Id="rId20" Type="http://schemas.openxmlformats.org/officeDocument/2006/relationships/worksheet" Target="worksheets/sheet20.xml"/><Relationship Id="rId41" Type="http://schemas.openxmlformats.org/officeDocument/2006/relationships/pivotCacheDefinition" Target="pivotCache/pivotCacheDefinition19.xml"/><Relationship Id="rId54" Type="http://schemas.openxmlformats.org/officeDocument/2006/relationships/customXml" Target="../customXml/item3.xml"/><Relationship Id="rId62"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pivotCacheDefinition" Target="pivotCache/pivotCacheDefinition14.xml"/><Relationship Id="rId49" Type="http://schemas.openxmlformats.org/officeDocument/2006/relationships/sheetMetadata" Target="metadata.xml"/><Relationship Id="rId57" Type="http://schemas.openxmlformats.org/officeDocument/2006/relationships/customXml" Target="../customXml/item6.xml"/><Relationship Id="rId10" Type="http://schemas.openxmlformats.org/officeDocument/2006/relationships/worksheet" Target="worksheets/sheet10.xml"/><Relationship Id="rId31" Type="http://schemas.openxmlformats.org/officeDocument/2006/relationships/pivotCacheDefinition" Target="pivotCache/pivotCacheDefinition9.xml"/><Relationship Id="rId44" Type="http://schemas.microsoft.com/office/2007/relationships/slicerCache" Target="slicerCaches/slicerCache2.xml"/><Relationship Id="rId52" Type="http://schemas.openxmlformats.org/officeDocument/2006/relationships/customXml" Target="../customXml/item1.xml"/><Relationship Id="rId60" Type="http://schemas.openxmlformats.org/officeDocument/2006/relationships/customXml" Target="../customXml/item9.xml"/><Relationship Id="rId65"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DASHBOARD.xlsx]Cross sell!PivotTable4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Cross</a:t>
            </a:r>
            <a:r>
              <a:rPr lang="en-US" baseline="0"/>
              <a:t> sell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0.15385640771281542"/>
          <c:y val="0.17171296296296296"/>
          <c:w val="0.83302023270713221"/>
          <c:h val="0.77736111111111106"/>
        </c:manualLayout>
      </c:layout>
      <c:barChart>
        <c:barDir val="bar"/>
        <c:grouping val="clustered"/>
        <c:varyColors val="1"/>
        <c:ser>
          <c:idx val="0"/>
          <c:order val="0"/>
          <c:tx>
            <c:strRef>
              <c:f>'Cross sell'!$B$4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917-422D-8B2C-E86220AA532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917-422D-8B2C-E86220AA532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5917-422D-8B2C-E86220AA532F}"/>
              </c:ext>
            </c:extLst>
          </c:dPt>
          <c:dLbls>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 sell'!$A$5:$A$7</c:f>
              <c:strCache>
                <c:ptCount val="3"/>
                <c:pt idx="0">
                  <c:v>Target</c:v>
                </c:pt>
                <c:pt idx="1">
                  <c:v>Achivement</c:v>
                </c:pt>
                <c:pt idx="2">
                  <c:v>Invoice</c:v>
                </c:pt>
              </c:strCache>
            </c:strRef>
          </c:cat>
          <c:val>
            <c:numRef>
              <c:f>'Cross sell'!$B$5:$B$7</c:f>
              <c:numCache>
                <c:formatCode>General</c:formatCode>
                <c:ptCount val="3"/>
                <c:pt idx="0">
                  <c:v>7290000</c:v>
                </c:pt>
                <c:pt idx="1">
                  <c:v>13041253.300000001</c:v>
                </c:pt>
                <c:pt idx="2">
                  <c:v>2853842</c:v>
                </c:pt>
              </c:numCache>
            </c:numRef>
          </c:val>
          <c:extLst>
            <c:ext xmlns:c16="http://schemas.microsoft.com/office/drawing/2014/chart" uri="{C3380CC4-5D6E-409C-BE32-E72D297353CC}">
              <c16:uniqueId val="{00000000-2979-4278-995E-DAA1E2950839}"/>
            </c:ext>
          </c:extLst>
        </c:ser>
        <c:dLbls>
          <c:dLblPos val="outEnd"/>
          <c:showLegendKey val="0"/>
          <c:showVal val="1"/>
          <c:showCatName val="0"/>
          <c:showSerName val="0"/>
          <c:showPercent val="0"/>
          <c:showBubbleSize val="0"/>
        </c:dLbls>
        <c:gapWidth val="182"/>
        <c:axId val="1092893888"/>
        <c:axId val="1092901088"/>
      </c:barChart>
      <c:catAx>
        <c:axId val="109289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01088"/>
        <c:crosses val="autoZero"/>
        <c:auto val="1"/>
        <c:lblAlgn val="ctr"/>
        <c:lblOffset val="100"/>
        <c:noMultiLvlLbl val="0"/>
      </c:catAx>
      <c:valAx>
        <c:axId val="1092901088"/>
        <c:scaling>
          <c:orientation val="minMax"/>
        </c:scaling>
        <c:delete val="1"/>
        <c:axPos val="b"/>
        <c:numFmt formatCode="0.00,,\ &quot;Mn&quot;" sourceLinked="0"/>
        <c:majorTickMark val="none"/>
        <c:minorTickMark val="none"/>
        <c:tickLblPos val="nextTo"/>
        <c:crossAx val="109289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DASHBOARD.xlsx]New!PivotTable12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barChart>
        <c:barDir val="bar"/>
        <c:grouping val="clustered"/>
        <c:varyColors val="1"/>
        <c:ser>
          <c:idx val="0"/>
          <c:order val="0"/>
          <c:tx>
            <c:strRef>
              <c:f>New!$B$4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EBB-4E77-BD0D-A62509F044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EBB-4E77-BD0D-A62509F044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FEBB-4E77-BD0D-A62509F044F7}"/>
              </c:ext>
            </c:extLst>
          </c:dPt>
          <c:dLbls>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New!$A$5:$A$7</c:f>
              <c:strCache>
                <c:ptCount val="3"/>
                <c:pt idx="0">
                  <c:v>Target</c:v>
                </c:pt>
                <c:pt idx="1">
                  <c:v>Achivement</c:v>
                </c:pt>
                <c:pt idx="2">
                  <c:v>Invoice</c:v>
                </c:pt>
              </c:strCache>
            </c:strRef>
          </c:cat>
          <c:val>
            <c:numRef>
              <c:f>New!$B$5:$B$7</c:f>
              <c:numCache>
                <c:formatCode>0</c:formatCode>
                <c:ptCount val="3"/>
                <c:pt idx="0">
                  <c:v>4100000</c:v>
                </c:pt>
                <c:pt idx="1">
                  <c:v>3531629.3099999991</c:v>
                </c:pt>
                <c:pt idx="2">
                  <c:v>569815</c:v>
                </c:pt>
              </c:numCache>
            </c:numRef>
          </c:val>
          <c:extLst>
            <c:ext xmlns:c16="http://schemas.microsoft.com/office/drawing/2014/chart" uri="{C3380CC4-5D6E-409C-BE32-E72D297353CC}">
              <c16:uniqueId val="{00000000-4D52-422F-A1C5-CBE8316534DC}"/>
            </c:ext>
          </c:extLst>
        </c:ser>
        <c:dLbls>
          <c:dLblPos val="outEnd"/>
          <c:showLegendKey val="0"/>
          <c:showVal val="1"/>
          <c:showCatName val="0"/>
          <c:showSerName val="0"/>
          <c:showPercent val="0"/>
          <c:showBubbleSize val="0"/>
        </c:dLbls>
        <c:gapWidth val="182"/>
        <c:axId val="1092942848"/>
        <c:axId val="1092944288"/>
      </c:barChart>
      <c:catAx>
        <c:axId val="1092942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44288"/>
        <c:crosses val="autoZero"/>
        <c:auto val="1"/>
        <c:lblAlgn val="ctr"/>
        <c:lblOffset val="100"/>
        <c:noMultiLvlLbl val="0"/>
      </c:catAx>
      <c:valAx>
        <c:axId val="1092944288"/>
        <c:scaling>
          <c:orientation val="minMax"/>
        </c:scaling>
        <c:delete val="1"/>
        <c:axPos val="b"/>
        <c:numFmt formatCode="0" sourceLinked="1"/>
        <c:majorTickMark val="none"/>
        <c:minorTickMark val="none"/>
        <c:tickLblPos val="nextTo"/>
        <c:crossAx val="109294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DASHBOARD.xlsx]Renewal!PivotTable13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16283136482939634"/>
          <c:y val="0.17171296296296296"/>
          <c:w val="0.82327974628171474"/>
          <c:h val="0.77736111111111106"/>
        </c:manualLayout>
      </c:layout>
      <c:barChart>
        <c:barDir val="bar"/>
        <c:grouping val="clustered"/>
        <c:varyColors val="1"/>
        <c:ser>
          <c:idx val="0"/>
          <c:order val="0"/>
          <c:tx>
            <c:strRef>
              <c:f>Renewal!$B$4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C41-4503-8929-22D61422FFB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C41-4503-8929-22D61422FFB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C41-4503-8929-22D61422FFB3}"/>
              </c:ext>
            </c:extLst>
          </c:dPt>
          <c:dLbls>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Renewal!$A$5:$A$7</c:f>
              <c:strCache>
                <c:ptCount val="3"/>
                <c:pt idx="0">
                  <c:v>Target</c:v>
                </c:pt>
                <c:pt idx="1">
                  <c:v>Achivement</c:v>
                </c:pt>
                <c:pt idx="2">
                  <c:v>Invoice</c:v>
                </c:pt>
              </c:strCache>
            </c:strRef>
          </c:cat>
          <c:val>
            <c:numRef>
              <c:f>Renewal!$B$5:$B$7</c:f>
              <c:numCache>
                <c:formatCode>General</c:formatCode>
                <c:ptCount val="3"/>
                <c:pt idx="0">
                  <c:v>9520000</c:v>
                </c:pt>
                <c:pt idx="1">
                  <c:v>18507270.640000008</c:v>
                </c:pt>
                <c:pt idx="2">
                  <c:v>8244310</c:v>
                </c:pt>
              </c:numCache>
            </c:numRef>
          </c:val>
          <c:extLst>
            <c:ext xmlns:c16="http://schemas.microsoft.com/office/drawing/2014/chart" uri="{C3380CC4-5D6E-409C-BE32-E72D297353CC}">
              <c16:uniqueId val="{00000000-AE85-44D0-852D-4D2488BEFFA4}"/>
            </c:ext>
          </c:extLst>
        </c:ser>
        <c:dLbls>
          <c:dLblPos val="outEnd"/>
          <c:showLegendKey val="0"/>
          <c:showVal val="1"/>
          <c:showCatName val="0"/>
          <c:showSerName val="0"/>
          <c:showPercent val="0"/>
          <c:showBubbleSize val="0"/>
        </c:dLbls>
        <c:gapWidth val="182"/>
        <c:axId val="1092940928"/>
        <c:axId val="1092917408"/>
      </c:barChart>
      <c:catAx>
        <c:axId val="109294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17408"/>
        <c:crosses val="autoZero"/>
        <c:auto val="1"/>
        <c:lblAlgn val="ctr"/>
        <c:lblOffset val="100"/>
        <c:noMultiLvlLbl val="0"/>
      </c:catAx>
      <c:valAx>
        <c:axId val="1092917408"/>
        <c:scaling>
          <c:orientation val="minMax"/>
        </c:scaling>
        <c:delete val="1"/>
        <c:axPos val="b"/>
        <c:numFmt formatCode="General" sourceLinked="1"/>
        <c:majorTickMark val="none"/>
        <c:minorTickMark val="none"/>
        <c:tickLblPos val="nextTo"/>
        <c:crossAx val="109294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1!PivotTable1</c:name>
    <c:fmtId val="0"/>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400" b="1">
                <a:solidFill>
                  <a:schemeClr val="tx1"/>
                </a:solidFill>
              </a:rPr>
              <a:t>No of Invoice by Accnt Exec</a:t>
            </a:r>
          </a:p>
        </c:rich>
      </c:tx>
      <c:layout>
        <c:manualLayout>
          <c:xMode val="edge"/>
          <c:yMode val="edge"/>
          <c:x val="0.27747425802543912"/>
          <c:y val="2.6666666666666668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1'!$B$3:$B$4</c:f>
              <c:strCache>
                <c:ptCount val="1"/>
                <c:pt idx="0">
                  <c:v>(blank)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1'!$A$5:$A$13</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1'!$B$5:$B$13</c:f>
              <c:numCache>
                <c:formatCode>General</c:formatCode>
                <c:ptCount val="8"/>
                <c:pt idx="1">
                  <c:v>1</c:v>
                </c:pt>
                <c:pt idx="3">
                  <c:v>4</c:v>
                </c:pt>
                <c:pt idx="6">
                  <c:v>18</c:v>
                </c:pt>
                <c:pt idx="7">
                  <c:v>5</c:v>
                </c:pt>
              </c:numCache>
            </c:numRef>
          </c:val>
          <c:extLst>
            <c:ext xmlns:c16="http://schemas.microsoft.com/office/drawing/2014/chart" uri="{C3380CC4-5D6E-409C-BE32-E72D297353CC}">
              <c16:uniqueId val="{00000000-720E-4DDB-9750-C94819E8E5E5}"/>
            </c:ext>
          </c:extLst>
        </c:ser>
        <c:ser>
          <c:idx val="1"/>
          <c:order val="1"/>
          <c:tx>
            <c:strRef>
              <c:f>'KPI 1'!$C$3:$C$4</c:f>
              <c:strCache>
                <c:ptCount val="1"/>
                <c:pt idx="0">
                  <c:v>Cross Sell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1'!$A$5:$A$13</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1'!$C$5:$C$13</c:f>
              <c:numCache>
                <c:formatCode>General</c:formatCode>
                <c:ptCount val="8"/>
                <c:pt idx="2">
                  <c:v>10</c:v>
                </c:pt>
                <c:pt idx="3">
                  <c:v>2</c:v>
                </c:pt>
                <c:pt idx="4">
                  <c:v>12</c:v>
                </c:pt>
                <c:pt idx="5">
                  <c:v>20</c:v>
                </c:pt>
                <c:pt idx="7">
                  <c:v>19</c:v>
                </c:pt>
              </c:numCache>
            </c:numRef>
          </c:val>
          <c:extLst>
            <c:ext xmlns:c16="http://schemas.microsoft.com/office/drawing/2014/chart" uri="{C3380CC4-5D6E-409C-BE32-E72D297353CC}">
              <c16:uniqueId val="{00000001-720E-4DDB-9750-C94819E8E5E5}"/>
            </c:ext>
          </c:extLst>
        </c:ser>
        <c:ser>
          <c:idx val="2"/>
          <c:order val="2"/>
          <c:tx>
            <c:strRef>
              <c:f>'KPI 1'!$D$3:$D$4</c:f>
              <c:strCache>
                <c:ptCount val="1"/>
                <c:pt idx="0">
                  <c:v>New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1'!$A$5:$A$13</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1'!$D$5:$D$13</c:f>
              <c:numCache>
                <c:formatCode>General</c:formatCode>
                <c:ptCount val="8"/>
                <c:pt idx="0">
                  <c:v>1</c:v>
                </c:pt>
                <c:pt idx="3">
                  <c:v>8</c:v>
                </c:pt>
                <c:pt idx="5">
                  <c:v>7</c:v>
                </c:pt>
              </c:numCache>
            </c:numRef>
          </c:val>
          <c:extLst>
            <c:ext xmlns:c16="http://schemas.microsoft.com/office/drawing/2014/chart" uri="{C3380CC4-5D6E-409C-BE32-E72D297353CC}">
              <c16:uniqueId val="{00000000-2177-4C55-B991-41D7BCCF230E}"/>
            </c:ext>
          </c:extLst>
        </c:ser>
        <c:ser>
          <c:idx val="3"/>
          <c:order val="3"/>
          <c:tx>
            <c:strRef>
              <c:f>'KPI 1'!$E$3:$E$4</c:f>
              <c:strCache>
                <c:ptCount val="1"/>
                <c:pt idx="0">
                  <c:v>Renewal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1'!$A$5:$A$13</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1'!$E$5:$E$13</c:f>
              <c:numCache>
                <c:formatCode>General</c:formatCode>
                <c:ptCount val="8"/>
                <c:pt idx="1">
                  <c:v>3</c:v>
                </c:pt>
                <c:pt idx="4">
                  <c:v>15</c:v>
                </c:pt>
                <c:pt idx="5">
                  <c:v>3</c:v>
                </c:pt>
                <c:pt idx="6">
                  <c:v>18</c:v>
                </c:pt>
                <c:pt idx="7">
                  <c:v>58</c:v>
                </c:pt>
              </c:numCache>
            </c:numRef>
          </c:val>
          <c:extLst>
            <c:ext xmlns:c16="http://schemas.microsoft.com/office/drawing/2014/chart" uri="{C3380CC4-5D6E-409C-BE32-E72D297353CC}">
              <c16:uniqueId val="{00000001-2177-4C55-B991-41D7BCCF230E}"/>
            </c:ext>
          </c:extLst>
        </c:ser>
        <c:dLbls>
          <c:dLblPos val="ctr"/>
          <c:showLegendKey val="0"/>
          <c:showVal val="1"/>
          <c:showCatName val="0"/>
          <c:showSerName val="0"/>
          <c:showPercent val="0"/>
          <c:showBubbleSize val="0"/>
        </c:dLbls>
        <c:gapWidth val="63"/>
        <c:overlap val="100"/>
        <c:axId val="566171568"/>
        <c:axId val="566171088"/>
      </c:barChart>
      <c:catAx>
        <c:axId val="56617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171088"/>
        <c:crosses val="autoZero"/>
        <c:auto val="1"/>
        <c:lblAlgn val="ctr"/>
        <c:lblOffset val="100"/>
        <c:noMultiLvlLbl val="0"/>
      </c:catAx>
      <c:valAx>
        <c:axId val="566171088"/>
        <c:scaling>
          <c:orientation val="minMax"/>
        </c:scaling>
        <c:delete val="1"/>
        <c:axPos val="b"/>
        <c:numFmt formatCode="General" sourceLinked="1"/>
        <c:majorTickMark val="none"/>
        <c:minorTickMark val="none"/>
        <c:tickLblPos val="nextTo"/>
        <c:crossAx val="56617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Yealy</a:t>
            </a:r>
            <a:r>
              <a:rPr lang="en-US" b="1" baseline="0">
                <a:solidFill>
                  <a:schemeClr val="tx1"/>
                </a:solidFill>
              </a:rPr>
              <a:t> meeting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 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2'!$A$4:$A$6</c:f>
              <c:strCache>
                <c:ptCount val="2"/>
                <c:pt idx="0">
                  <c:v>2019</c:v>
                </c:pt>
                <c:pt idx="1">
                  <c:v>2020</c:v>
                </c:pt>
              </c:strCache>
            </c:strRef>
          </c:cat>
          <c:val>
            <c:numRef>
              <c:f>'KPI 2'!$B$4:$B$6</c:f>
              <c:numCache>
                <c:formatCode>General</c:formatCode>
                <c:ptCount val="2"/>
                <c:pt idx="0">
                  <c:v>3</c:v>
                </c:pt>
                <c:pt idx="1">
                  <c:v>31</c:v>
                </c:pt>
              </c:numCache>
            </c:numRef>
          </c:val>
          <c:extLst>
            <c:ext xmlns:c16="http://schemas.microsoft.com/office/drawing/2014/chart" uri="{C3380CC4-5D6E-409C-BE32-E72D297353CC}">
              <c16:uniqueId val="{00000004-7722-4641-A4E5-D2C6804496B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5!PivotTable8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a:t>
            </a:r>
            <a:r>
              <a:rPr lang="en-US" b="1" baseline="0">
                <a:solidFill>
                  <a:schemeClr val="tx1"/>
                </a:solidFill>
              </a:rPr>
              <a:t> of meeting by Accnt Exec</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barChart>
        <c:barDir val="col"/>
        <c:grouping val="clustered"/>
        <c:varyColors val="1"/>
        <c:ser>
          <c:idx val="0"/>
          <c:order val="0"/>
          <c:tx>
            <c:strRef>
              <c:f>'KPI 5'!$B$3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dPt>
            <c:idx val="5"/>
            <c:invertIfNegative val="0"/>
            <c:bubble3D val="0"/>
            <c:spPr>
              <a:solidFill>
                <a:schemeClr val="accent6"/>
              </a:solidFill>
              <a:ln>
                <a:noFill/>
              </a:ln>
              <a:effectLst/>
            </c:spPr>
          </c:dPt>
          <c:dPt>
            <c:idx val="6"/>
            <c:invertIfNegative val="0"/>
            <c:bubble3D val="0"/>
            <c:spPr>
              <a:solidFill>
                <a:schemeClr val="accent1">
                  <a:lumMod val="60000"/>
                </a:schemeClr>
              </a:solidFill>
              <a:ln>
                <a:noFill/>
              </a:ln>
              <a:effectLst/>
            </c:spPr>
          </c:dPt>
          <c:dPt>
            <c:idx val="7"/>
            <c:invertIfNegative val="0"/>
            <c:bubble3D val="0"/>
            <c:spPr>
              <a:solidFill>
                <a:schemeClr val="accent2">
                  <a:lumMod val="60000"/>
                </a:schemeClr>
              </a:solidFill>
              <a:ln>
                <a:noFill/>
              </a:ln>
              <a:effectLst/>
            </c:spPr>
          </c:dPt>
          <c:dPt>
            <c:idx val="8"/>
            <c:invertIfNegative val="0"/>
            <c:bubble3D val="0"/>
            <c:spPr>
              <a:solidFill>
                <a:schemeClr val="accent3">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5'!$A$4:$A$13</c:f>
              <c:strCache>
                <c:ptCount val="9"/>
                <c:pt idx="0">
                  <c:v>Raju Kumar</c:v>
                </c:pt>
                <c:pt idx="1">
                  <c:v>Mark</c:v>
                </c:pt>
                <c:pt idx="2">
                  <c:v>Manish Sharma</c:v>
                </c:pt>
                <c:pt idx="3">
                  <c:v>Juli</c:v>
                </c:pt>
                <c:pt idx="4">
                  <c:v>Animesh Rawat</c:v>
                </c:pt>
                <c:pt idx="5">
                  <c:v>Ketan Jain</c:v>
                </c:pt>
                <c:pt idx="6">
                  <c:v>Shivani Sharma</c:v>
                </c:pt>
                <c:pt idx="7">
                  <c:v>Vinay</c:v>
                </c:pt>
                <c:pt idx="8">
                  <c:v>Abhinav Shivam</c:v>
                </c:pt>
              </c:strCache>
            </c:strRef>
          </c:cat>
          <c:val>
            <c:numRef>
              <c:f>'KPI 5'!$B$4:$B$13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12-C2D9-49F9-A1F9-08F7918DD0E8}"/>
            </c:ext>
          </c:extLst>
        </c:ser>
        <c:dLbls>
          <c:dLblPos val="outEnd"/>
          <c:showLegendKey val="0"/>
          <c:showVal val="1"/>
          <c:showCatName val="0"/>
          <c:showSerName val="0"/>
          <c:showPercent val="0"/>
          <c:showBubbleSize val="0"/>
        </c:dLbls>
        <c:gapWidth val="182"/>
        <c:axId val="893642720"/>
        <c:axId val="893641760"/>
      </c:barChart>
      <c:catAx>
        <c:axId val="89364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641760"/>
        <c:crosses val="autoZero"/>
        <c:auto val="1"/>
        <c:lblAlgn val="ctr"/>
        <c:lblOffset val="100"/>
        <c:noMultiLvlLbl val="0"/>
      </c:catAx>
      <c:valAx>
        <c:axId val="893641760"/>
        <c:scaling>
          <c:orientation val="minMax"/>
        </c:scaling>
        <c:delete val="1"/>
        <c:axPos val="l"/>
        <c:numFmt formatCode="General" sourceLinked="1"/>
        <c:majorTickMark val="none"/>
        <c:minorTickMark val="none"/>
        <c:tickLblPos val="nextTo"/>
        <c:crossAx val="89364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6!PivotTable9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Oppty</a:t>
            </a:r>
            <a:r>
              <a:rPr lang="en-US" b="1" baseline="0">
                <a:solidFill>
                  <a:schemeClr val="tx1"/>
                </a:solidFill>
              </a:rPr>
              <a:t> by revenue-Top 4</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bar"/>
        <c:grouping val="clustered"/>
        <c:varyColors val="1"/>
        <c:ser>
          <c:idx val="0"/>
          <c:order val="0"/>
          <c:tx>
            <c:strRef>
              <c:f>'KPI 6'!$B$3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6'!$A$4:$A$8</c:f>
              <c:strCache>
                <c:ptCount val="4"/>
                <c:pt idx="0">
                  <c:v>Fire</c:v>
                </c:pt>
                <c:pt idx="1">
                  <c:v>EL-Group Mediclaim</c:v>
                </c:pt>
                <c:pt idx="2">
                  <c:v>DB -Mega Policy</c:v>
                </c:pt>
                <c:pt idx="3">
                  <c:v>CVP GMC</c:v>
                </c:pt>
              </c:strCache>
            </c:strRef>
          </c:cat>
          <c:val>
            <c:numRef>
              <c:f>'KPI 6'!$B$4:$B$8</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8-EA69-4834-AF20-44C8C88A892E}"/>
            </c:ext>
          </c:extLst>
        </c:ser>
        <c:dLbls>
          <c:showLegendKey val="0"/>
          <c:showVal val="0"/>
          <c:showCatName val="0"/>
          <c:showSerName val="0"/>
          <c:showPercent val="0"/>
          <c:showBubbleSize val="0"/>
        </c:dLbls>
        <c:gapWidth val="182"/>
        <c:axId val="618604032"/>
        <c:axId val="817613536"/>
      </c:barChart>
      <c:catAx>
        <c:axId val="61860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613536"/>
        <c:crosses val="autoZero"/>
        <c:auto val="1"/>
        <c:lblAlgn val="ctr"/>
        <c:lblOffset val="100"/>
        <c:noMultiLvlLbl val="0"/>
      </c:catAx>
      <c:valAx>
        <c:axId val="817613536"/>
        <c:scaling>
          <c:orientation val="minMax"/>
        </c:scaling>
        <c:delete val="1"/>
        <c:axPos val="b"/>
        <c:numFmt formatCode="General" sourceLinked="1"/>
        <c:majorTickMark val="none"/>
        <c:minorTickMark val="none"/>
        <c:tickLblPos val="nextTo"/>
        <c:crossAx val="61860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open OPPty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9.5023318673659818E-2"/>
          <c:y val="7.407407407407407E-2"/>
          <c:w val="0.86411646929964347"/>
          <c:h val="0.8416746864975212"/>
        </c:manualLayout>
      </c:layout>
      <c:barChart>
        <c:barDir val="col"/>
        <c:grouping val="clustered"/>
        <c:varyColors val="1"/>
        <c:ser>
          <c:idx val="0"/>
          <c:order val="0"/>
          <c:tx>
            <c:strRef>
              <c:f>'KPI 6'!$I$3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092-476D-9E71-16BC128048F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092-476D-9E71-16BC128048F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092-476D-9E71-16BC128048F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092-476D-9E71-16BC128048F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929-4023-82B5-34F7F987AB9D}"/>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B929-4023-82B5-34F7F987AB9D}"/>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B929-4023-82B5-34F7F987AB9D}"/>
              </c:ext>
            </c:extLst>
          </c:dPt>
          <c:cat>
            <c:strRef>
              <c:f>'KPI 6'!$H$4:$H$11</c:f>
              <c:strCache>
                <c:ptCount val="7"/>
                <c:pt idx="0">
                  <c:v>BE-Mega policy</c:v>
                </c:pt>
                <c:pt idx="1">
                  <c:v>CVP GMC</c:v>
                </c:pt>
                <c:pt idx="2">
                  <c:v>DB -Mega Policy</c:v>
                </c:pt>
                <c:pt idx="3">
                  <c:v>DB -Terrorism Policy</c:v>
                </c:pt>
                <c:pt idx="4">
                  <c:v>DS- Employees GMC</c:v>
                </c:pt>
                <c:pt idx="5">
                  <c:v>EL-Group Mediclaim</c:v>
                </c:pt>
                <c:pt idx="6">
                  <c:v>FM-Group Mediclaim</c:v>
                </c:pt>
              </c:strCache>
            </c:strRef>
          </c:cat>
          <c:val>
            <c:numRef>
              <c:f>'KPI 6'!$I$4:$I$11</c:f>
              <c:numCache>
                <c:formatCode>General</c:formatCode>
                <c:ptCount val="7"/>
                <c:pt idx="0">
                  <c:v>300000</c:v>
                </c:pt>
                <c:pt idx="1">
                  <c:v>350000</c:v>
                </c:pt>
                <c:pt idx="2">
                  <c:v>400000</c:v>
                </c:pt>
                <c:pt idx="3">
                  <c:v>300000</c:v>
                </c:pt>
                <c:pt idx="4">
                  <c:v>300000</c:v>
                </c:pt>
                <c:pt idx="5">
                  <c:v>400000</c:v>
                </c:pt>
                <c:pt idx="6">
                  <c:v>300000</c:v>
                </c:pt>
              </c:numCache>
            </c:numRef>
          </c:val>
          <c:extLst>
            <c:ext xmlns:c16="http://schemas.microsoft.com/office/drawing/2014/chart" uri="{C3380CC4-5D6E-409C-BE32-E72D297353CC}">
              <c16:uniqueId val="{00000000-C4B0-4D5B-9A4A-7BD452B26B83}"/>
            </c:ext>
          </c:extLst>
        </c:ser>
        <c:dLbls>
          <c:showLegendKey val="0"/>
          <c:showVal val="0"/>
          <c:showCatName val="0"/>
          <c:showSerName val="0"/>
          <c:showPercent val="0"/>
          <c:showBubbleSize val="0"/>
        </c:dLbls>
        <c:gapWidth val="219"/>
        <c:overlap val="-27"/>
        <c:axId val="272119952"/>
        <c:axId val="493607712"/>
      </c:barChart>
      <c:catAx>
        <c:axId val="272119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07712"/>
        <c:crosses val="autoZero"/>
        <c:auto val="1"/>
        <c:lblAlgn val="ctr"/>
        <c:lblOffset val="100"/>
        <c:noMultiLvlLbl val="0"/>
      </c:catAx>
      <c:valAx>
        <c:axId val="4936077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11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7!PivotTable10</c:name>
    <c:fmtId val="1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7'!$B$3</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tint val="94000"/>
                      <a:satMod val="103000"/>
                      <a:lumMod val="102000"/>
                    </a:schemeClr>
                  </a:gs>
                  <a:gs pos="50000">
                    <a:schemeClr val="accent1">
                      <a:lumMod val="60000"/>
                      <a:shade val="100000"/>
                      <a:satMod val="110000"/>
                      <a:lumMod val="100000"/>
                    </a:schemeClr>
                  </a:gs>
                  <a:gs pos="100000">
                    <a:schemeClr val="accent1">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7'!$A$4:$A$11</c:f>
              <c:strCache>
                <c:ptCount val="7"/>
                <c:pt idx="0">
                  <c:v>Terrorism</c:v>
                </c:pt>
                <c:pt idx="1">
                  <c:v>Miscellaneous</c:v>
                </c:pt>
                <c:pt idx="2">
                  <c:v>Liability</c:v>
                </c:pt>
                <c:pt idx="3">
                  <c:v>Engineering</c:v>
                </c:pt>
                <c:pt idx="4">
                  <c:v>Marine</c:v>
                </c:pt>
                <c:pt idx="5">
                  <c:v>Fire</c:v>
                </c:pt>
                <c:pt idx="6">
                  <c:v>Employee Benefits</c:v>
                </c:pt>
              </c:strCache>
            </c:strRef>
          </c:cat>
          <c:val>
            <c:numRef>
              <c:f>'KPI 7'!$B$4:$B$11</c:f>
              <c:numCache>
                <c:formatCode>General</c:formatCode>
                <c:ptCount val="7"/>
                <c:pt idx="0">
                  <c:v>1</c:v>
                </c:pt>
                <c:pt idx="1">
                  <c:v>2</c:v>
                </c:pt>
                <c:pt idx="2">
                  <c:v>5</c:v>
                </c:pt>
                <c:pt idx="3">
                  <c:v>6</c:v>
                </c:pt>
                <c:pt idx="4">
                  <c:v>7</c:v>
                </c:pt>
                <c:pt idx="5">
                  <c:v>13</c:v>
                </c:pt>
                <c:pt idx="6">
                  <c:v>15</c:v>
                </c:pt>
              </c:numCache>
            </c:numRef>
          </c:val>
          <c:extLst>
            <c:ext xmlns:c16="http://schemas.microsoft.com/office/drawing/2014/chart" uri="{C3380CC4-5D6E-409C-BE32-E72D297353CC}">
              <c16:uniqueId val="{0000000E-0186-495D-BA11-3FBA71A5A47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 DASHBOARD.xlsx]Cross sell!PivotTable4</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    CROSS</a:t>
            </a:r>
            <a:r>
              <a:rPr lang="en-US" sz="1800" b="1" baseline="0">
                <a:solidFill>
                  <a:schemeClr val="tx1"/>
                </a:solidFill>
                <a:latin typeface="Times New Roman" panose="02020603050405020304" pitchFamily="18" charset="0"/>
                <a:cs typeface="Times New Roman" panose="02020603050405020304" pitchFamily="18" charset="0"/>
              </a:rPr>
              <a:t> SELL</a:t>
            </a:r>
            <a:r>
              <a:rPr lang="en-US" sz="1800" b="1">
                <a:solidFill>
                  <a:schemeClr val="tx1"/>
                </a:solidFill>
              </a:rPr>
              <a:t>	</a:t>
            </a:r>
          </a:p>
        </c:rich>
      </c:tx>
      <c:overlay val="0"/>
      <c:spPr>
        <a:solidFill>
          <a:schemeClr val="accent4">
            <a:lumMod val="60000"/>
            <a:lumOff val="40000"/>
          </a:schemeClr>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solidFill>
            <a:schemeClr val="accent4"/>
          </a:solidFill>
          <a:ln>
            <a:noFill/>
          </a:ln>
          <a:effectLst/>
        </c:spPr>
        <c:marker>
          <c:spPr>
            <a:solidFill>
              <a:schemeClr val="accent4"/>
            </a:solidFill>
            <a:ln w="9525">
              <a:solidFill>
                <a:schemeClr val="accent4"/>
              </a:solidFill>
            </a:ln>
            <a:effectLst/>
          </c:spPr>
        </c:marker>
      </c:pivotFmt>
      <c:pivotFmt>
        <c:idx val="13"/>
        <c:spPr>
          <a:solidFill>
            <a:schemeClr val="accent4"/>
          </a:solidFill>
          <a:ln>
            <a:noFill/>
          </a:ln>
          <a:effectLst/>
        </c:spPr>
        <c:marker>
          <c:symbol val="none"/>
        </c:marker>
        <c:dLbl>
          <c:idx val="0"/>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hade val="65000"/>
            </a:schemeClr>
          </a:solidFill>
          <a:ln>
            <a:noFill/>
          </a:ln>
          <a:effectLst/>
        </c:spPr>
      </c:pivotFmt>
      <c:pivotFmt>
        <c:idx val="15"/>
        <c:spPr>
          <a:solidFill>
            <a:schemeClr val="accent4"/>
          </a:solidFill>
          <a:ln>
            <a:noFill/>
          </a:ln>
          <a:effectLst/>
        </c:spPr>
      </c:pivotFmt>
      <c:pivotFmt>
        <c:idx val="16"/>
        <c:spPr>
          <a:solidFill>
            <a:schemeClr val="accent4">
              <a:tint val="65000"/>
            </a:schemeClr>
          </a:solidFill>
          <a:ln>
            <a:noFill/>
          </a:ln>
          <a:effectLst/>
        </c:spPr>
      </c:pivotFmt>
    </c:pivotFmts>
    <c:plotArea>
      <c:layout>
        <c:manualLayout>
          <c:layoutTarget val="inner"/>
          <c:xMode val="edge"/>
          <c:yMode val="edge"/>
          <c:x val="0.17077497601608102"/>
          <c:y val="0.12424111033852493"/>
          <c:w val="0.79166389871241283"/>
          <c:h val="0.77736111111111106"/>
        </c:manualLayout>
      </c:layout>
      <c:barChart>
        <c:barDir val="bar"/>
        <c:grouping val="clustered"/>
        <c:varyColors val="1"/>
        <c:ser>
          <c:idx val="0"/>
          <c:order val="0"/>
          <c:tx>
            <c:strRef>
              <c:f>'Cross sell'!$B$4</c:f>
              <c:strCache>
                <c:ptCount val="1"/>
                <c:pt idx="0">
                  <c:v>Total</c:v>
                </c:pt>
              </c:strCache>
            </c:strRef>
          </c:tx>
          <c:invertIfNegative val="0"/>
          <c:dPt>
            <c:idx val="0"/>
            <c:invertIfNegative val="0"/>
            <c:bubble3D val="0"/>
            <c:spPr>
              <a:solidFill>
                <a:schemeClr val="accent4">
                  <a:shade val="65000"/>
                </a:schemeClr>
              </a:solidFill>
              <a:ln>
                <a:noFill/>
              </a:ln>
              <a:effectLst/>
            </c:spPr>
            <c:extLst>
              <c:ext xmlns:c16="http://schemas.microsoft.com/office/drawing/2014/chart" uri="{C3380CC4-5D6E-409C-BE32-E72D297353CC}">
                <c16:uniqueId val="{00000001-AECA-4004-B9C7-3C66EB296A5A}"/>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AECA-4004-B9C7-3C66EB296A5A}"/>
              </c:ext>
            </c:extLst>
          </c:dPt>
          <c:dPt>
            <c:idx val="2"/>
            <c:invertIfNegative val="0"/>
            <c:bubble3D val="0"/>
            <c:spPr>
              <a:solidFill>
                <a:schemeClr val="accent4">
                  <a:tint val="65000"/>
                </a:schemeClr>
              </a:solidFill>
              <a:ln>
                <a:noFill/>
              </a:ln>
              <a:effectLst/>
            </c:spPr>
            <c:extLst>
              <c:ext xmlns:c16="http://schemas.microsoft.com/office/drawing/2014/chart" uri="{C3380CC4-5D6E-409C-BE32-E72D297353CC}">
                <c16:uniqueId val="{00000005-AECA-4004-B9C7-3C66EB296A5A}"/>
              </c:ext>
            </c:extLst>
          </c:dPt>
          <c:dLbls>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 sell'!$A$5:$A$7</c:f>
              <c:strCache>
                <c:ptCount val="3"/>
                <c:pt idx="0">
                  <c:v>Target</c:v>
                </c:pt>
                <c:pt idx="1">
                  <c:v>Achivement</c:v>
                </c:pt>
                <c:pt idx="2">
                  <c:v>Invoice</c:v>
                </c:pt>
              </c:strCache>
            </c:strRef>
          </c:cat>
          <c:val>
            <c:numRef>
              <c:f>'Cross sell'!$B$5:$B$7</c:f>
              <c:numCache>
                <c:formatCode>General</c:formatCode>
                <c:ptCount val="3"/>
                <c:pt idx="0">
                  <c:v>7290000</c:v>
                </c:pt>
                <c:pt idx="1">
                  <c:v>13041253.300000001</c:v>
                </c:pt>
                <c:pt idx="2">
                  <c:v>2853842</c:v>
                </c:pt>
              </c:numCache>
            </c:numRef>
          </c:val>
          <c:extLst>
            <c:ext xmlns:c16="http://schemas.microsoft.com/office/drawing/2014/chart" uri="{C3380CC4-5D6E-409C-BE32-E72D297353CC}">
              <c16:uniqueId val="{00000006-AECA-4004-B9C7-3C66EB296A5A}"/>
            </c:ext>
          </c:extLst>
        </c:ser>
        <c:dLbls>
          <c:dLblPos val="inEnd"/>
          <c:showLegendKey val="0"/>
          <c:showVal val="1"/>
          <c:showCatName val="0"/>
          <c:showSerName val="0"/>
          <c:showPercent val="0"/>
          <c:showBubbleSize val="0"/>
        </c:dLbls>
        <c:gapWidth val="182"/>
        <c:axId val="1092893888"/>
        <c:axId val="1092901088"/>
      </c:barChart>
      <c:catAx>
        <c:axId val="1092893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92901088"/>
        <c:crosses val="autoZero"/>
        <c:auto val="1"/>
        <c:lblAlgn val="ctr"/>
        <c:lblOffset val="100"/>
        <c:noMultiLvlLbl val="0"/>
      </c:catAx>
      <c:valAx>
        <c:axId val="1092901088"/>
        <c:scaling>
          <c:orientation val="minMax"/>
        </c:scaling>
        <c:delete val="1"/>
        <c:axPos val="b"/>
        <c:numFmt formatCode="0.00,,\ &quot;Mn&quot;" sourceLinked="0"/>
        <c:majorTickMark val="out"/>
        <c:minorTickMark val="none"/>
        <c:tickLblPos val="nextTo"/>
        <c:crossAx val="109289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 DASHBOARD.xlsx]New!PivotTable12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NEW</a:t>
            </a:r>
            <a:r>
              <a:rPr lang="en-US" sz="1800" b="1">
                <a:solidFill>
                  <a:schemeClr val="tx1"/>
                </a:solidFill>
              </a:rPr>
              <a:t> </a:t>
            </a:r>
          </a:p>
        </c:rich>
      </c:tx>
      <c:layout>
        <c:manualLayout>
          <c:xMode val="edge"/>
          <c:yMode val="edge"/>
          <c:x val="0.40204403594632032"/>
          <c:y val="0"/>
        </c:manualLayout>
      </c:layout>
      <c:overlay val="0"/>
      <c:spPr>
        <a:solidFill>
          <a:schemeClr val="tx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solidFill>
            <a:schemeClr val="accent1"/>
          </a:solidFill>
          <a:ln>
            <a:noFill/>
          </a:ln>
          <a:effectLst/>
        </c:spPr>
        <c:marker>
          <c:spPr>
            <a:solidFill>
              <a:schemeClr val="accent1"/>
            </a:solidFill>
            <a:ln w="9525">
              <a:solidFill>
                <a:schemeClr val="accent1"/>
              </a:solidFill>
            </a:ln>
            <a:effectLst/>
          </c:spPr>
        </c:marker>
      </c:pivotFmt>
      <c:pivotFmt>
        <c:idx val="13"/>
        <c:spPr>
          <a:solidFill>
            <a:schemeClr val="accent1"/>
          </a:solidFill>
          <a:ln>
            <a:noFill/>
          </a:ln>
          <a:effectLst/>
        </c:spPr>
        <c:marker>
          <c:symbol val="none"/>
        </c:marker>
        <c:dLbl>
          <c:idx val="0"/>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a:noFill/>
          </a:ln>
          <a:effectLst/>
        </c:spPr>
      </c:pivotFmt>
      <c:pivotFmt>
        <c:idx val="15"/>
        <c:spPr>
          <a:solidFill>
            <a:schemeClr val="accent1"/>
          </a:solidFill>
          <a:ln>
            <a:noFill/>
          </a:ln>
          <a:effectLst/>
        </c:spPr>
      </c:pivotFmt>
      <c:pivotFmt>
        <c:idx val="16"/>
        <c:spPr>
          <a:solidFill>
            <a:schemeClr val="accent1">
              <a:tint val="65000"/>
            </a:schemeClr>
          </a:solidFill>
          <a:ln>
            <a:noFill/>
          </a:ln>
          <a:effectLst/>
        </c:spPr>
      </c:pivotFmt>
    </c:pivotFmts>
    <c:plotArea>
      <c:layout>
        <c:manualLayout>
          <c:layoutTarget val="inner"/>
          <c:xMode val="edge"/>
          <c:yMode val="edge"/>
          <c:x val="0.18804823310129712"/>
          <c:y val="0.16412809824111352"/>
          <c:w val="0.75830385332268246"/>
          <c:h val="0.77736111111111106"/>
        </c:manualLayout>
      </c:layout>
      <c:barChart>
        <c:barDir val="bar"/>
        <c:grouping val="clustered"/>
        <c:varyColors val="1"/>
        <c:ser>
          <c:idx val="0"/>
          <c:order val="0"/>
          <c:tx>
            <c:strRef>
              <c:f>New!$B$4</c:f>
              <c:strCache>
                <c:ptCount val="1"/>
                <c:pt idx="0">
                  <c:v>Total</c:v>
                </c:pt>
              </c:strCache>
            </c:strRef>
          </c:tx>
          <c:invertIfNegative val="0"/>
          <c:dPt>
            <c:idx val="0"/>
            <c:invertIfNegative val="0"/>
            <c:bubble3D val="0"/>
            <c:spPr>
              <a:solidFill>
                <a:schemeClr val="accent1">
                  <a:shade val="65000"/>
                </a:schemeClr>
              </a:solidFill>
              <a:ln>
                <a:noFill/>
              </a:ln>
              <a:effectLst/>
            </c:spPr>
            <c:extLst>
              <c:ext xmlns:c16="http://schemas.microsoft.com/office/drawing/2014/chart" uri="{C3380CC4-5D6E-409C-BE32-E72D297353CC}">
                <c16:uniqueId val="{00000001-414C-4207-89BB-4E4232897F2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14C-4207-89BB-4E4232897F29}"/>
              </c:ext>
            </c:extLst>
          </c:dPt>
          <c:dPt>
            <c:idx val="2"/>
            <c:invertIfNegative val="0"/>
            <c:bubble3D val="0"/>
            <c:spPr>
              <a:solidFill>
                <a:schemeClr val="accent1">
                  <a:tint val="65000"/>
                </a:schemeClr>
              </a:solidFill>
              <a:ln>
                <a:noFill/>
              </a:ln>
              <a:effectLst/>
            </c:spPr>
            <c:extLst>
              <c:ext xmlns:c16="http://schemas.microsoft.com/office/drawing/2014/chart" uri="{C3380CC4-5D6E-409C-BE32-E72D297353CC}">
                <c16:uniqueId val="{00000005-414C-4207-89BB-4E4232897F29}"/>
              </c:ext>
            </c:extLst>
          </c:dPt>
          <c:dLbls>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New!$A$5:$A$7</c:f>
              <c:strCache>
                <c:ptCount val="3"/>
                <c:pt idx="0">
                  <c:v>Target</c:v>
                </c:pt>
                <c:pt idx="1">
                  <c:v>Achivement</c:v>
                </c:pt>
                <c:pt idx="2">
                  <c:v>Invoice</c:v>
                </c:pt>
              </c:strCache>
            </c:strRef>
          </c:cat>
          <c:val>
            <c:numRef>
              <c:f>New!$B$5:$B$7</c:f>
              <c:numCache>
                <c:formatCode>0</c:formatCode>
                <c:ptCount val="3"/>
                <c:pt idx="0">
                  <c:v>4100000</c:v>
                </c:pt>
                <c:pt idx="1">
                  <c:v>3531629.3099999991</c:v>
                </c:pt>
                <c:pt idx="2">
                  <c:v>569815</c:v>
                </c:pt>
              </c:numCache>
            </c:numRef>
          </c:val>
          <c:extLst>
            <c:ext xmlns:c16="http://schemas.microsoft.com/office/drawing/2014/chart" uri="{C3380CC4-5D6E-409C-BE32-E72D297353CC}">
              <c16:uniqueId val="{00000006-414C-4207-89BB-4E4232897F29}"/>
            </c:ext>
          </c:extLst>
        </c:ser>
        <c:dLbls>
          <c:dLblPos val="outEnd"/>
          <c:showLegendKey val="0"/>
          <c:showVal val="1"/>
          <c:showCatName val="0"/>
          <c:showSerName val="0"/>
          <c:showPercent val="0"/>
          <c:showBubbleSize val="0"/>
        </c:dLbls>
        <c:gapWidth val="182"/>
        <c:axId val="1092942848"/>
        <c:axId val="1092944288"/>
      </c:barChart>
      <c:catAx>
        <c:axId val="109294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92944288"/>
        <c:crosses val="autoZero"/>
        <c:auto val="1"/>
        <c:lblAlgn val="ctr"/>
        <c:lblOffset val="100"/>
        <c:noMultiLvlLbl val="0"/>
      </c:catAx>
      <c:valAx>
        <c:axId val="1092944288"/>
        <c:scaling>
          <c:orientation val="minMax"/>
        </c:scaling>
        <c:delete val="1"/>
        <c:axPos val="b"/>
        <c:numFmt formatCode="0" sourceLinked="1"/>
        <c:majorTickMark val="none"/>
        <c:minorTickMark val="none"/>
        <c:tickLblPos val="nextTo"/>
        <c:crossAx val="109294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PROJECT DASHBOARD.xlsx]Renewal!PivotTable13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Times New Roman" panose="02020603050405020304" pitchFamily="18" charset="0"/>
                <a:cs typeface="Times New Roman" panose="02020603050405020304" pitchFamily="18" charset="0"/>
              </a:rPr>
              <a:t>RENEWAL</a:t>
            </a:r>
          </a:p>
        </c:rich>
      </c:tx>
      <c:layout>
        <c:manualLayout>
          <c:xMode val="edge"/>
          <c:yMode val="edge"/>
          <c:x val="0.44532174532776214"/>
          <c:y val="1.3595916514649333E-2"/>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spPr>
          <a:solidFill>
            <a:schemeClr val="accent3"/>
          </a:solidFill>
          <a:ln>
            <a:noFill/>
          </a:ln>
          <a:effectLst/>
        </c:spPr>
        <c:marker>
          <c:symbol val="none"/>
        </c:marker>
        <c:dLbl>
          <c:idx val="0"/>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pivotFmt>
      <c:pivotFmt>
        <c:idx val="15"/>
        <c:spPr>
          <a:solidFill>
            <a:schemeClr val="accent3"/>
          </a:solidFill>
          <a:ln>
            <a:noFill/>
          </a:ln>
          <a:effectLst/>
        </c:spPr>
      </c:pivotFmt>
      <c:pivotFmt>
        <c:idx val="16"/>
        <c:spPr>
          <a:solidFill>
            <a:schemeClr val="accent3"/>
          </a:solidFill>
          <a:ln>
            <a:noFill/>
          </a:ln>
          <a:effectLst/>
        </c:spPr>
      </c:pivotFmt>
    </c:pivotFmts>
    <c:plotArea>
      <c:layout>
        <c:manualLayout>
          <c:layoutTarget val="inner"/>
          <c:xMode val="edge"/>
          <c:yMode val="edge"/>
          <c:x val="0.16283135887505895"/>
          <c:y val="0.21236348505217337"/>
          <c:w val="0.82327974628171474"/>
          <c:h val="0.77736111111111106"/>
        </c:manualLayout>
      </c:layout>
      <c:barChart>
        <c:barDir val="bar"/>
        <c:grouping val="clustered"/>
        <c:varyColors val="1"/>
        <c:ser>
          <c:idx val="0"/>
          <c:order val="0"/>
          <c:tx>
            <c:strRef>
              <c:f>Renewal!$B$4</c:f>
              <c:strCache>
                <c:ptCount val="1"/>
                <c:pt idx="0">
                  <c:v>Total</c:v>
                </c:pt>
              </c:strCache>
            </c:strRef>
          </c:tx>
          <c:invertIfNegative val="0"/>
          <c:dPt>
            <c:idx val="0"/>
            <c:invertIfNegative val="0"/>
            <c:bubble3D val="0"/>
            <c:spPr>
              <a:solidFill>
                <a:schemeClr val="accent3">
                  <a:tint val="65000"/>
                </a:schemeClr>
              </a:solidFill>
              <a:ln>
                <a:noFill/>
              </a:ln>
              <a:effectLst/>
            </c:spPr>
            <c:extLst>
              <c:ext xmlns:c16="http://schemas.microsoft.com/office/drawing/2014/chart" uri="{C3380CC4-5D6E-409C-BE32-E72D297353CC}">
                <c16:uniqueId val="{00000001-DC95-4770-9B6A-DD745B64357C}"/>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DC95-4770-9B6A-DD745B64357C}"/>
              </c:ext>
            </c:extLst>
          </c:dPt>
          <c:dPt>
            <c:idx val="2"/>
            <c:invertIfNegative val="0"/>
            <c:bubble3D val="0"/>
            <c:spPr>
              <a:solidFill>
                <a:schemeClr val="accent3">
                  <a:shade val="65000"/>
                </a:schemeClr>
              </a:solidFill>
              <a:ln>
                <a:noFill/>
              </a:ln>
              <a:effectLst/>
            </c:spPr>
            <c:extLst>
              <c:ext xmlns:c16="http://schemas.microsoft.com/office/drawing/2014/chart" uri="{C3380CC4-5D6E-409C-BE32-E72D297353CC}">
                <c16:uniqueId val="{00000005-DC95-4770-9B6A-DD745B64357C}"/>
              </c:ext>
            </c:extLst>
          </c:dPt>
          <c:dLbls>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Renewal!$A$5:$A$7</c:f>
              <c:strCache>
                <c:ptCount val="3"/>
                <c:pt idx="0">
                  <c:v>Target</c:v>
                </c:pt>
                <c:pt idx="1">
                  <c:v>Achivement</c:v>
                </c:pt>
                <c:pt idx="2">
                  <c:v>Invoice</c:v>
                </c:pt>
              </c:strCache>
            </c:strRef>
          </c:cat>
          <c:val>
            <c:numRef>
              <c:f>Renewal!$B$5:$B$7</c:f>
              <c:numCache>
                <c:formatCode>General</c:formatCode>
                <c:ptCount val="3"/>
                <c:pt idx="0">
                  <c:v>9520000</c:v>
                </c:pt>
                <c:pt idx="1">
                  <c:v>18507270.640000008</c:v>
                </c:pt>
                <c:pt idx="2">
                  <c:v>8244310</c:v>
                </c:pt>
              </c:numCache>
            </c:numRef>
          </c:val>
          <c:extLst>
            <c:ext xmlns:c16="http://schemas.microsoft.com/office/drawing/2014/chart" uri="{C3380CC4-5D6E-409C-BE32-E72D297353CC}">
              <c16:uniqueId val="{00000006-DC95-4770-9B6A-DD745B64357C}"/>
            </c:ext>
          </c:extLst>
        </c:ser>
        <c:dLbls>
          <c:dLblPos val="outEnd"/>
          <c:showLegendKey val="0"/>
          <c:showVal val="1"/>
          <c:showCatName val="0"/>
          <c:showSerName val="0"/>
          <c:showPercent val="0"/>
          <c:showBubbleSize val="0"/>
        </c:dLbls>
        <c:gapWidth val="182"/>
        <c:axId val="1092940928"/>
        <c:axId val="1092917408"/>
      </c:barChart>
      <c:catAx>
        <c:axId val="109294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92917408"/>
        <c:crosses val="autoZero"/>
        <c:auto val="1"/>
        <c:lblAlgn val="ctr"/>
        <c:lblOffset val="100"/>
        <c:noMultiLvlLbl val="0"/>
      </c:catAx>
      <c:valAx>
        <c:axId val="109291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4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prstClr val="green"/>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2000" b="1">
                <a:solidFill>
                  <a:schemeClr val="tx1"/>
                </a:solidFill>
                <a:latin typeface="Calibri" panose="020F0502020204030204" pitchFamily="34" charset="0"/>
                <a:ea typeface="Calibri" panose="020F0502020204030204" pitchFamily="34" charset="0"/>
                <a:cs typeface="Calibri" panose="020F0502020204030204" pitchFamily="34" charset="0"/>
              </a:rPr>
              <a:t>NO.OF</a:t>
            </a:r>
            <a:r>
              <a:rPr lang="en-US" sz="2000" b="1" baseline="0">
                <a:solidFill>
                  <a:schemeClr val="tx1"/>
                </a:solidFill>
                <a:latin typeface="Calibri" panose="020F0502020204030204" pitchFamily="34" charset="0"/>
                <a:ea typeface="Calibri" panose="020F0502020204030204" pitchFamily="34" charset="0"/>
                <a:cs typeface="Calibri" panose="020F0502020204030204" pitchFamily="34" charset="0"/>
              </a:rPr>
              <a:t> INVOICE BY ACCNT EXEC</a:t>
            </a:r>
            <a:endParaRPr lang="en-US" sz="20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9146165281232"/>
          <c:y val="3.2166985591565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pPr>
            <a:solidFill>
              <a:schemeClr val="accent1"/>
            </a:solidFill>
            <a:ln w="9525">
              <a:solidFill>
                <a:schemeClr val="accent1"/>
              </a:solidFill>
            </a:ln>
            <a:effectLst/>
          </c:spPr>
        </c:marker>
      </c:pivotFmt>
      <c:pivotFmt>
        <c:idx val="14"/>
        <c:spPr>
          <a:solidFill>
            <a:schemeClr val="accent1"/>
          </a:solidFill>
          <a:ln>
            <a:noFill/>
          </a:ln>
          <a:effectLst/>
        </c:spPr>
        <c:marker>
          <c:spPr>
            <a:solidFill>
              <a:schemeClr val="accent1"/>
            </a:solidFill>
            <a:ln w="9525">
              <a:solidFill>
                <a:schemeClr val="accent1"/>
              </a:solidFill>
            </a:ln>
            <a:effectLst/>
          </c:spPr>
        </c:marker>
      </c:pivotFmt>
      <c:pivotFmt>
        <c:idx val="15"/>
        <c:spPr>
          <a:solidFill>
            <a:schemeClr val="accent1"/>
          </a:solidFill>
          <a:ln>
            <a:noFill/>
          </a:ln>
          <a:effectLst/>
        </c:spPr>
        <c:marker>
          <c:spPr>
            <a:solidFill>
              <a:schemeClr val="accent1"/>
            </a:solidFill>
            <a:ln w="9525">
              <a:solidFill>
                <a:schemeClr val="accent1"/>
              </a:solidFill>
            </a:ln>
            <a:effectLst/>
          </c:spPr>
        </c:marker>
      </c:pivotFmt>
      <c:pivotFmt>
        <c:idx val="16"/>
        <c:spPr>
          <a:solidFill>
            <a:schemeClr val="accent1"/>
          </a:solidFill>
          <a:ln>
            <a:noFill/>
          </a:ln>
          <a:effectLst/>
        </c:spPr>
        <c:marker>
          <c:spPr>
            <a:solidFill>
              <a:schemeClr val="accent1"/>
            </a:solidFill>
            <a:ln w="9525">
              <a:solidFill>
                <a:schemeClr val="accent1"/>
              </a:solidFill>
            </a:ln>
            <a:effectLst/>
          </c:spPr>
        </c:marker>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2510667281909"/>
          <c:y val="0.14576907305713133"/>
          <c:w val="0.77782331000535188"/>
          <c:h val="0.79308417542274956"/>
        </c:manualLayout>
      </c:layout>
      <c:barChart>
        <c:barDir val="bar"/>
        <c:grouping val="stacked"/>
        <c:varyColors val="0"/>
        <c:ser>
          <c:idx val="0"/>
          <c:order val="0"/>
          <c:tx>
            <c:strRef>
              <c:f>'KPI 1'!$B$3:$B$4</c:f>
              <c:strCache>
                <c:ptCount val="1"/>
                <c:pt idx="0">
                  <c:v>(blank)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1'!$A$5:$A$13</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1'!$B$5:$B$13</c:f>
              <c:numCache>
                <c:formatCode>General</c:formatCode>
                <c:ptCount val="8"/>
                <c:pt idx="1">
                  <c:v>1</c:v>
                </c:pt>
                <c:pt idx="3">
                  <c:v>4</c:v>
                </c:pt>
                <c:pt idx="6">
                  <c:v>18</c:v>
                </c:pt>
                <c:pt idx="7">
                  <c:v>5</c:v>
                </c:pt>
              </c:numCache>
            </c:numRef>
          </c:val>
          <c:extLst>
            <c:ext xmlns:c16="http://schemas.microsoft.com/office/drawing/2014/chart" uri="{C3380CC4-5D6E-409C-BE32-E72D297353CC}">
              <c16:uniqueId val="{00000001-4AD7-4DFE-8F53-A20479364418}"/>
            </c:ext>
          </c:extLst>
        </c:ser>
        <c:ser>
          <c:idx val="1"/>
          <c:order val="1"/>
          <c:tx>
            <c:strRef>
              <c:f>'KPI 1'!$C$3:$C$4</c:f>
              <c:strCache>
                <c:ptCount val="1"/>
                <c:pt idx="0">
                  <c:v>Cross Sell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1'!$A$5:$A$13</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1'!$C$5:$C$13</c:f>
              <c:numCache>
                <c:formatCode>General</c:formatCode>
                <c:ptCount val="8"/>
                <c:pt idx="2">
                  <c:v>10</c:v>
                </c:pt>
                <c:pt idx="3">
                  <c:v>2</c:v>
                </c:pt>
                <c:pt idx="4">
                  <c:v>12</c:v>
                </c:pt>
                <c:pt idx="5">
                  <c:v>20</c:v>
                </c:pt>
                <c:pt idx="7">
                  <c:v>19</c:v>
                </c:pt>
              </c:numCache>
            </c:numRef>
          </c:val>
          <c:extLst>
            <c:ext xmlns:c16="http://schemas.microsoft.com/office/drawing/2014/chart" uri="{C3380CC4-5D6E-409C-BE32-E72D297353CC}">
              <c16:uniqueId val="{00000002-4AD7-4DFE-8F53-A20479364418}"/>
            </c:ext>
          </c:extLst>
        </c:ser>
        <c:ser>
          <c:idx val="2"/>
          <c:order val="2"/>
          <c:tx>
            <c:strRef>
              <c:f>'KPI 1'!$D$3:$D$4</c:f>
              <c:strCache>
                <c:ptCount val="1"/>
                <c:pt idx="0">
                  <c:v>New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1'!$A$5:$A$13</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1'!$D$5:$D$13</c:f>
              <c:numCache>
                <c:formatCode>General</c:formatCode>
                <c:ptCount val="8"/>
                <c:pt idx="0">
                  <c:v>1</c:v>
                </c:pt>
                <c:pt idx="3">
                  <c:v>8</c:v>
                </c:pt>
                <c:pt idx="5">
                  <c:v>7</c:v>
                </c:pt>
              </c:numCache>
            </c:numRef>
          </c:val>
          <c:extLst>
            <c:ext xmlns:c16="http://schemas.microsoft.com/office/drawing/2014/chart" uri="{C3380CC4-5D6E-409C-BE32-E72D297353CC}">
              <c16:uniqueId val="{00000001-C2D3-4775-A91B-E468C784015D}"/>
            </c:ext>
          </c:extLst>
        </c:ser>
        <c:ser>
          <c:idx val="3"/>
          <c:order val="3"/>
          <c:tx>
            <c:strRef>
              <c:f>'KPI 1'!$E$3:$E$4</c:f>
              <c:strCache>
                <c:ptCount val="1"/>
                <c:pt idx="0">
                  <c:v>Renewal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1'!$A$5:$A$13</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1'!$E$5:$E$13</c:f>
              <c:numCache>
                <c:formatCode>General</c:formatCode>
                <c:ptCount val="8"/>
                <c:pt idx="1">
                  <c:v>3</c:v>
                </c:pt>
                <c:pt idx="4">
                  <c:v>15</c:v>
                </c:pt>
                <c:pt idx="5">
                  <c:v>3</c:v>
                </c:pt>
                <c:pt idx="6">
                  <c:v>18</c:v>
                </c:pt>
                <c:pt idx="7">
                  <c:v>58</c:v>
                </c:pt>
              </c:numCache>
            </c:numRef>
          </c:val>
          <c:extLst>
            <c:ext xmlns:c16="http://schemas.microsoft.com/office/drawing/2014/chart" uri="{C3380CC4-5D6E-409C-BE32-E72D297353CC}">
              <c16:uniqueId val="{00000002-C2D3-4775-A91B-E468C784015D}"/>
            </c:ext>
          </c:extLst>
        </c:ser>
        <c:dLbls>
          <c:dLblPos val="ctr"/>
          <c:showLegendKey val="0"/>
          <c:showVal val="1"/>
          <c:showCatName val="0"/>
          <c:showSerName val="0"/>
          <c:showPercent val="0"/>
          <c:showBubbleSize val="0"/>
        </c:dLbls>
        <c:gapWidth val="150"/>
        <c:overlap val="100"/>
        <c:axId val="566171568"/>
        <c:axId val="566171088"/>
      </c:barChart>
      <c:catAx>
        <c:axId val="56617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6171088"/>
        <c:crosses val="autoZero"/>
        <c:auto val="1"/>
        <c:lblAlgn val="ctr"/>
        <c:lblOffset val="100"/>
        <c:noMultiLvlLbl val="0"/>
      </c:catAx>
      <c:valAx>
        <c:axId val="566171088"/>
        <c:scaling>
          <c:orientation val="minMax"/>
        </c:scaling>
        <c:delete val="1"/>
        <c:axPos val="b"/>
        <c:numFmt formatCode="General" sourceLinked="1"/>
        <c:majorTickMark val="none"/>
        <c:minorTickMark val="none"/>
        <c:tickLblPos val="nextTo"/>
        <c:crossAx val="566171568"/>
        <c:crosses val="autoZero"/>
        <c:crossBetween val="between"/>
      </c:valAx>
      <c:spPr>
        <a:noFill/>
        <a:ln>
          <a:noFill/>
        </a:ln>
        <a:effectLst/>
      </c:spPr>
    </c:plotArea>
    <c:legend>
      <c:legendPos val="r"/>
      <c:legendEntry>
        <c:idx val="0"/>
        <c:delete val="1"/>
      </c:legendEntry>
      <c:layout>
        <c:manualLayout>
          <c:xMode val="edge"/>
          <c:yMode val="edge"/>
          <c:x val="0.69694659971243667"/>
          <c:y val="0.37857983718496957"/>
          <c:w val="0.2434208890750246"/>
          <c:h val="0.40589417803202033"/>
        </c:manualLayout>
      </c:layout>
      <c:overlay val="0"/>
      <c:spPr>
        <a:noFill/>
        <a:ln>
          <a:noFill/>
        </a:ln>
        <a:effectLst/>
      </c:spPr>
      <c:txPr>
        <a:bodyPr rot="0" spcFirstLastPara="1" vertOverflow="ellipsis" vert="horz" wrap="square" anchor="ctr" anchorCtr="1"/>
        <a:lstStyle/>
        <a:p>
          <a:pPr>
            <a:defRPr sz="15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5!PivotTable8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1">
                <a:latin typeface="Calibri" panose="020F0502020204030204" pitchFamily="34" charset="0"/>
                <a:ea typeface="Calibri" panose="020F0502020204030204" pitchFamily="34" charset="0"/>
                <a:cs typeface="Calibri" panose="020F0502020204030204" pitchFamily="34" charset="0"/>
              </a:rPr>
              <a:t>NO. OF MEETING BY ACCNT EXEC</a:t>
            </a:r>
          </a:p>
        </c:rich>
      </c:tx>
      <c:layout>
        <c:manualLayout>
          <c:xMode val="edge"/>
          <c:yMode val="edge"/>
          <c:x val="0.25638244618721845"/>
          <c:y val="5.675008418354726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lumMod val="60000"/>
                  <a:tint val="94000"/>
                  <a:satMod val="103000"/>
                  <a:lumMod val="102000"/>
                </a:schemeClr>
              </a:gs>
              <a:gs pos="50000">
                <a:schemeClr val="accent2">
                  <a:lumMod val="60000"/>
                  <a:shade val="100000"/>
                  <a:satMod val="110000"/>
                  <a:lumMod val="100000"/>
                </a:schemeClr>
              </a:gs>
              <a:gs pos="100000">
                <a:schemeClr val="accent2">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4">
                  <a:lumMod val="60000"/>
                  <a:tint val="94000"/>
                  <a:satMod val="103000"/>
                  <a:lumMod val="102000"/>
                </a:schemeClr>
              </a:gs>
              <a:gs pos="50000">
                <a:schemeClr val="accent4">
                  <a:lumMod val="60000"/>
                  <a:shade val="100000"/>
                  <a:satMod val="110000"/>
                  <a:lumMod val="100000"/>
                </a:schemeClr>
              </a:gs>
              <a:gs pos="100000">
                <a:schemeClr val="accent4">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6">
                  <a:lumMod val="60000"/>
                  <a:tint val="94000"/>
                  <a:satMod val="103000"/>
                  <a:lumMod val="102000"/>
                </a:schemeClr>
              </a:gs>
              <a:gs pos="50000">
                <a:schemeClr val="accent6">
                  <a:lumMod val="60000"/>
                  <a:shade val="100000"/>
                  <a:satMod val="110000"/>
                  <a:lumMod val="100000"/>
                </a:schemeClr>
              </a:gs>
              <a:gs pos="100000">
                <a:schemeClr val="accent6">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2">
                  <a:lumMod val="80000"/>
                  <a:lumOff val="20000"/>
                  <a:tint val="94000"/>
                  <a:satMod val="103000"/>
                  <a:lumMod val="102000"/>
                </a:schemeClr>
              </a:gs>
              <a:gs pos="50000">
                <a:schemeClr val="accent2">
                  <a:lumMod val="80000"/>
                  <a:lumOff val="20000"/>
                  <a:shade val="100000"/>
                  <a:satMod val="110000"/>
                  <a:lumMod val="100000"/>
                </a:schemeClr>
              </a:gs>
              <a:gs pos="100000">
                <a:schemeClr val="accent2">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4">
                  <a:lumMod val="80000"/>
                  <a:lumOff val="20000"/>
                  <a:tint val="94000"/>
                  <a:satMod val="103000"/>
                  <a:lumMod val="102000"/>
                </a:schemeClr>
              </a:gs>
              <a:gs pos="50000">
                <a:schemeClr val="accent4">
                  <a:lumMod val="80000"/>
                  <a:lumOff val="20000"/>
                  <a:shade val="100000"/>
                  <a:satMod val="110000"/>
                  <a:lumMod val="100000"/>
                </a:schemeClr>
              </a:gs>
              <a:gs pos="100000">
                <a:schemeClr val="accent4">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6">
                  <a:lumMod val="80000"/>
                  <a:lumOff val="20000"/>
                  <a:tint val="94000"/>
                  <a:satMod val="103000"/>
                  <a:lumMod val="102000"/>
                </a:schemeClr>
              </a:gs>
              <a:gs pos="50000">
                <a:schemeClr val="accent6">
                  <a:lumMod val="80000"/>
                  <a:lumOff val="20000"/>
                  <a:shade val="100000"/>
                  <a:satMod val="110000"/>
                  <a:lumMod val="100000"/>
                </a:schemeClr>
              </a:gs>
              <a:gs pos="100000">
                <a:schemeClr val="accent6">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6.7160502196222591E-2"/>
          <c:y val="0.25290038764787387"/>
          <c:w val="0.93259803921568629"/>
          <c:h val="0.50297554332905037"/>
        </c:manualLayout>
      </c:layout>
      <c:barChart>
        <c:barDir val="col"/>
        <c:grouping val="clustered"/>
        <c:varyColors val="1"/>
        <c:ser>
          <c:idx val="0"/>
          <c:order val="0"/>
          <c:tx>
            <c:strRef>
              <c:f>'KPI 5'!$B$3</c:f>
              <c:strCache>
                <c:ptCount val="1"/>
                <c:pt idx="0">
                  <c:v>Total</c:v>
                </c:pt>
              </c:strCache>
            </c:strRef>
          </c:tx>
          <c:invertIfNegative val="0"/>
          <c:dPt>
            <c:idx val="0"/>
            <c:invertIfNegative val="0"/>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2">
                      <a:lumMod val="60000"/>
                      <a:tint val="94000"/>
                      <a:satMod val="103000"/>
                      <a:lumMod val="102000"/>
                    </a:schemeClr>
                  </a:gs>
                  <a:gs pos="50000">
                    <a:schemeClr val="accent2">
                      <a:lumMod val="60000"/>
                      <a:shade val="100000"/>
                      <a:satMod val="110000"/>
                      <a:lumMod val="100000"/>
                    </a:schemeClr>
                  </a:gs>
                  <a:gs pos="100000">
                    <a:schemeClr val="accent2">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dPt>
          <c:dPt>
            <c:idx val="4"/>
            <c:invertIfNegative val="0"/>
            <c:bubble3D val="0"/>
            <c:spPr>
              <a:gradFill rotWithShape="1">
                <a:gsLst>
                  <a:gs pos="0">
                    <a:schemeClr val="accent4">
                      <a:lumMod val="60000"/>
                      <a:tint val="94000"/>
                      <a:satMod val="103000"/>
                      <a:lumMod val="102000"/>
                    </a:schemeClr>
                  </a:gs>
                  <a:gs pos="50000">
                    <a:schemeClr val="accent4">
                      <a:lumMod val="60000"/>
                      <a:shade val="100000"/>
                      <a:satMod val="110000"/>
                      <a:lumMod val="100000"/>
                    </a:schemeClr>
                  </a:gs>
                  <a:gs pos="100000">
                    <a:schemeClr val="accent4">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dPt>
          <c:dPt>
            <c:idx val="5"/>
            <c:invertIfNegative val="0"/>
            <c:bubble3D val="0"/>
            <c:spPr>
              <a:gradFill rotWithShape="1">
                <a:gsLst>
                  <a:gs pos="0">
                    <a:schemeClr val="accent6">
                      <a:lumMod val="60000"/>
                      <a:tint val="94000"/>
                      <a:satMod val="103000"/>
                      <a:lumMod val="102000"/>
                    </a:schemeClr>
                  </a:gs>
                  <a:gs pos="50000">
                    <a:schemeClr val="accent6">
                      <a:lumMod val="60000"/>
                      <a:shade val="100000"/>
                      <a:satMod val="110000"/>
                      <a:lumMod val="100000"/>
                    </a:schemeClr>
                  </a:gs>
                  <a:gs pos="100000">
                    <a:schemeClr val="accent6">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dPt>
          <c:dPt>
            <c:idx val="6"/>
            <c:invertIfNegative val="0"/>
            <c:bubble3D val="0"/>
            <c:spPr>
              <a:gradFill rotWithShape="1">
                <a:gsLst>
                  <a:gs pos="0">
                    <a:schemeClr val="accent2">
                      <a:lumMod val="80000"/>
                      <a:lumOff val="20000"/>
                      <a:tint val="94000"/>
                      <a:satMod val="103000"/>
                      <a:lumMod val="102000"/>
                    </a:schemeClr>
                  </a:gs>
                  <a:gs pos="50000">
                    <a:schemeClr val="accent2">
                      <a:lumMod val="80000"/>
                      <a:lumOff val="20000"/>
                      <a:shade val="100000"/>
                      <a:satMod val="110000"/>
                      <a:lumMod val="100000"/>
                    </a:schemeClr>
                  </a:gs>
                  <a:gs pos="100000">
                    <a:schemeClr val="accent2">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dPt>
          <c:dPt>
            <c:idx val="7"/>
            <c:invertIfNegative val="0"/>
            <c:bubble3D val="0"/>
            <c:spPr>
              <a:gradFill rotWithShape="1">
                <a:gsLst>
                  <a:gs pos="0">
                    <a:schemeClr val="accent4">
                      <a:lumMod val="80000"/>
                      <a:lumOff val="20000"/>
                      <a:tint val="94000"/>
                      <a:satMod val="103000"/>
                      <a:lumMod val="102000"/>
                    </a:schemeClr>
                  </a:gs>
                  <a:gs pos="50000">
                    <a:schemeClr val="accent4">
                      <a:lumMod val="80000"/>
                      <a:lumOff val="20000"/>
                      <a:shade val="100000"/>
                      <a:satMod val="110000"/>
                      <a:lumMod val="100000"/>
                    </a:schemeClr>
                  </a:gs>
                  <a:gs pos="100000">
                    <a:schemeClr val="accent4">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dPt>
          <c:dPt>
            <c:idx val="8"/>
            <c:invertIfNegative val="0"/>
            <c:bubble3D val="0"/>
            <c:spPr>
              <a:gradFill rotWithShape="1">
                <a:gsLst>
                  <a:gs pos="0">
                    <a:schemeClr val="accent6">
                      <a:lumMod val="80000"/>
                      <a:lumOff val="20000"/>
                      <a:tint val="94000"/>
                      <a:satMod val="103000"/>
                      <a:lumMod val="102000"/>
                    </a:schemeClr>
                  </a:gs>
                  <a:gs pos="50000">
                    <a:schemeClr val="accent6">
                      <a:lumMod val="80000"/>
                      <a:lumOff val="20000"/>
                      <a:shade val="100000"/>
                      <a:satMod val="110000"/>
                      <a:lumMod val="100000"/>
                    </a:schemeClr>
                  </a:gs>
                  <a:gs pos="100000">
                    <a:schemeClr val="accent6">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5'!$A$4:$A$13</c:f>
              <c:strCache>
                <c:ptCount val="9"/>
                <c:pt idx="0">
                  <c:v>Raju Kumar</c:v>
                </c:pt>
                <c:pt idx="1">
                  <c:v>Mark</c:v>
                </c:pt>
                <c:pt idx="2">
                  <c:v>Manish Sharma</c:v>
                </c:pt>
                <c:pt idx="3">
                  <c:v>Juli</c:v>
                </c:pt>
                <c:pt idx="4">
                  <c:v>Animesh Rawat</c:v>
                </c:pt>
                <c:pt idx="5">
                  <c:v>Ketan Jain</c:v>
                </c:pt>
                <c:pt idx="6">
                  <c:v>Shivani Sharma</c:v>
                </c:pt>
                <c:pt idx="7">
                  <c:v>Vinay</c:v>
                </c:pt>
                <c:pt idx="8">
                  <c:v>Abhinav Shivam</c:v>
                </c:pt>
              </c:strCache>
            </c:strRef>
          </c:cat>
          <c:val>
            <c:numRef>
              <c:f>'KPI 5'!$B$4:$B$13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12-E124-4C7F-9F66-BFD59FCC93F3}"/>
            </c:ext>
          </c:extLst>
        </c:ser>
        <c:dLbls>
          <c:dLblPos val="outEnd"/>
          <c:showLegendKey val="0"/>
          <c:showVal val="1"/>
          <c:showCatName val="0"/>
          <c:showSerName val="0"/>
          <c:showPercent val="0"/>
          <c:showBubbleSize val="0"/>
        </c:dLbls>
        <c:gapWidth val="100"/>
        <c:overlap val="-24"/>
        <c:axId val="893642720"/>
        <c:axId val="893641760"/>
      </c:barChart>
      <c:catAx>
        <c:axId val="893642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893641760"/>
        <c:crosses val="autoZero"/>
        <c:auto val="1"/>
        <c:lblAlgn val="ctr"/>
        <c:lblOffset val="100"/>
        <c:noMultiLvlLbl val="0"/>
      </c:catAx>
      <c:valAx>
        <c:axId val="893641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9364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 DASHBOARD.xlsx]KPI 6!PivotTable9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Calibri" panose="020F0502020204030204" pitchFamily="34" charset="0"/>
                <a:ea typeface="Calibri" panose="020F0502020204030204" pitchFamily="34" charset="0"/>
                <a:cs typeface="Calibri" panose="020F0502020204030204" pitchFamily="34" charset="0"/>
              </a:rPr>
              <a:t>OPPTY</a:t>
            </a:r>
            <a:r>
              <a:rPr lang="en-US" sz="2000" b="1" baseline="0">
                <a:solidFill>
                  <a:schemeClr val="tx1"/>
                </a:solidFill>
                <a:latin typeface="Calibri" panose="020F0502020204030204" pitchFamily="34" charset="0"/>
                <a:ea typeface="Calibri" panose="020F0502020204030204" pitchFamily="34" charset="0"/>
                <a:cs typeface="Calibri" panose="020F0502020204030204" pitchFamily="34" charset="0"/>
              </a:rPr>
              <a:t> BY REVENUE</a:t>
            </a:r>
            <a:r>
              <a:rPr lang="en-US" sz="2000" b="1">
                <a:solidFill>
                  <a:schemeClr val="tx1"/>
                </a:solidFill>
                <a:latin typeface="Calibri" panose="020F0502020204030204" pitchFamily="34" charset="0"/>
                <a:ea typeface="Calibri" panose="020F0502020204030204" pitchFamily="34" charset="0"/>
                <a:cs typeface="Calibri" panose="020F0502020204030204" pitchFamily="34" charset="0"/>
              </a:rPr>
              <a:t>-TOP 4</a:t>
            </a:r>
          </a:p>
        </c:rich>
      </c:tx>
      <c:layout>
        <c:manualLayout>
          <c:xMode val="edge"/>
          <c:yMode val="edge"/>
          <c:x val="0.23339872488619962"/>
          <c:y val="2.7316725875311514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spPr>
          <a:solidFill>
            <a:schemeClr val="accent6"/>
          </a:solidFill>
          <a:ln>
            <a:noFill/>
          </a:ln>
          <a:effectLst/>
        </c:spPr>
        <c:marker>
          <c:spPr>
            <a:solidFill>
              <a:schemeClr val="accent6"/>
            </a:solidFill>
            <a:ln w="9525">
              <a:solidFill>
                <a:schemeClr val="accent6"/>
              </a:solidFill>
            </a:ln>
            <a:effectLst/>
          </c:spPr>
        </c:marker>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pivotFmt>
      <c:pivotFmt>
        <c:idx val="23"/>
        <c:spPr>
          <a:solidFill>
            <a:schemeClr val="accent6"/>
          </a:solidFill>
          <a:ln>
            <a:noFill/>
          </a:ln>
          <a:effectLst/>
        </c:spPr>
      </c:pivotFmt>
      <c:pivotFmt>
        <c:idx val="24"/>
        <c:spPr>
          <a:solidFill>
            <a:schemeClr val="accent6"/>
          </a:solidFill>
          <a:ln>
            <a:noFill/>
          </a:ln>
          <a:effectLst/>
        </c:spPr>
      </c:pivotFmt>
      <c:pivotFmt>
        <c:idx val="25"/>
        <c:spPr>
          <a:solidFill>
            <a:schemeClr val="accent6"/>
          </a:solidFill>
          <a:ln>
            <a:noFill/>
          </a:ln>
          <a:effectLst/>
        </c:spPr>
      </c:pivotFmt>
    </c:pivotFmts>
    <c:plotArea>
      <c:layout>
        <c:manualLayout>
          <c:layoutTarget val="inner"/>
          <c:xMode val="edge"/>
          <c:yMode val="edge"/>
          <c:x val="0.22695165441681045"/>
          <c:y val="0.15897573142503993"/>
          <c:w val="0.67265207894902612"/>
          <c:h val="0.77481671732657276"/>
        </c:manualLayout>
      </c:layout>
      <c:barChart>
        <c:barDir val="bar"/>
        <c:grouping val="clustered"/>
        <c:varyColors val="1"/>
        <c:ser>
          <c:idx val="0"/>
          <c:order val="0"/>
          <c:tx>
            <c:strRef>
              <c:f>'KPI 6'!$B$3</c:f>
              <c:strCache>
                <c:ptCount val="1"/>
                <c:pt idx="0">
                  <c:v>Total</c:v>
                </c:pt>
              </c:strCache>
            </c:strRef>
          </c:tx>
          <c:invertIfNegative val="0"/>
          <c:dPt>
            <c:idx val="0"/>
            <c:invertIfNegative val="0"/>
            <c:bubble3D val="0"/>
            <c:spPr>
              <a:solidFill>
                <a:schemeClr val="accent6">
                  <a:shade val="58000"/>
                </a:schemeClr>
              </a:solidFill>
              <a:ln>
                <a:noFill/>
              </a:ln>
              <a:effectLst/>
            </c:spPr>
          </c:dPt>
          <c:dPt>
            <c:idx val="1"/>
            <c:invertIfNegative val="0"/>
            <c:bubble3D val="0"/>
            <c:spPr>
              <a:solidFill>
                <a:schemeClr val="accent6">
                  <a:shade val="86000"/>
                </a:schemeClr>
              </a:solidFill>
              <a:ln>
                <a:noFill/>
              </a:ln>
              <a:effectLst/>
            </c:spPr>
          </c:dPt>
          <c:dPt>
            <c:idx val="2"/>
            <c:invertIfNegative val="0"/>
            <c:bubble3D val="0"/>
            <c:spPr>
              <a:solidFill>
                <a:schemeClr val="accent6">
                  <a:tint val="86000"/>
                </a:schemeClr>
              </a:solidFill>
              <a:ln>
                <a:noFill/>
              </a:ln>
              <a:effectLst/>
            </c:spPr>
          </c:dPt>
          <c:dPt>
            <c:idx val="3"/>
            <c:invertIfNegative val="0"/>
            <c:bubble3D val="0"/>
            <c:spPr>
              <a:solidFill>
                <a:schemeClr val="accent6">
                  <a:tint val="58000"/>
                </a:schemeClr>
              </a:solidFill>
              <a:ln>
                <a:noFill/>
              </a:ln>
              <a:effectLst/>
            </c:spPr>
          </c:dPt>
          <c:dLbls>
            <c:numFmt formatCode="0.00,,\ &quot;Mn&quot;" sourceLinked="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6'!$A$4:$A$8</c:f>
              <c:strCache>
                <c:ptCount val="4"/>
                <c:pt idx="0">
                  <c:v>Fire</c:v>
                </c:pt>
                <c:pt idx="1">
                  <c:v>EL-Group Mediclaim</c:v>
                </c:pt>
                <c:pt idx="2">
                  <c:v>DB -Mega Policy</c:v>
                </c:pt>
                <c:pt idx="3">
                  <c:v>CVP GMC</c:v>
                </c:pt>
              </c:strCache>
            </c:strRef>
          </c:cat>
          <c:val>
            <c:numRef>
              <c:f>'KPI 6'!$B$4:$B$8</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8-B02D-4BC6-B1A8-2FA0AE6D7247}"/>
            </c:ext>
          </c:extLst>
        </c:ser>
        <c:dLbls>
          <c:dLblPos val="outEnd"/>
          <c:showLegendKey val="0"/>
          <c:showVal val="1"/>
          <c:showCatName val="0"/>
          <c:showSerName val="0"/>
          <c:showPercent val="0"/>
          <c:showBubbleSize val="0"/>
        </c:dLbls>
        <c:gapWidth val="182"/>
        <c:axId val="618604032"/>
        <c:axId val="817613536"/>
      </c:barChart>
      <c:catAx>
        <c:axId val="61860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817613536"/>
        <c:crosses val="autoZero"/>
        <c:auto val="1"/>
        <c:lblAlgn val="ctr"/>
        <c:lblOffset val="100"/>
        <c:noMultiLvlLbl val="0"/>
      </c:catAx>
      <c:valAx>
        <c:axId val="817613536"/>
        <c:scaling>
          <c:orientation val="minMax"/>
        </c:scaling>
        <c:delete val="1"/>
        <c:axPos val="b"/>
        <c:numFmt formatCode="General" sourceLinked="1"/>
        <c:majorTickMark val="none"/>
        <c:minorTickMark val="none"/>
        <c:tickLblPos val="nextTo"/>
        <c:crossAx val="61860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6!PivotTable9</c:name>
    <c:fmtId val="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2000" b="1">
                <a:solidFill>
                  <a:schemeClr val="tx1"/>
                </a:solidFill>
                <a:latin typeface="Calibri" panose="020F0502020204030204" pitchFamily="34" charset="0"/>
                <a:ea typeface="Calibri" panose="020F0502020204030204" pitchFamily="34" charset="0"/>
                <a:cs typeface="Calibri" panose="020F0502020204030204" pitchFamily="34" charset="0"/>
              </a:rPr>
              <a:t>OPEN</a:t>
            </a:r>
            <a:r>
              <a:rPr lang="en-US" sz="2000" b="1" baseline="0">
                <a:solidFill>
                  <a:schemeClr val="tx1"/>
                </a:solidFill>
                <a:latin typeface="Calibri" panose="020F0502020204030204" pitchFamily="34" charset="0"/>
                <a:ea typeface="Calibri" panose="020F0502020204030204" pitchFamily="34" charset="0"/>
                <a:cs typeface="Calibri" panose="020F0502020204030204" pitchFamily="34" charset="0"/>
              </a:rPr>
              <a:t> OPPTY </a:t>
            </a:r>
            <a:r>
              <a:rPr lang="en-US" sz="2000" b="1">
                <a:solidFill>
                  <a:schemeClr val="tx1"/>
                </a:solidFill>
                <a:latin typeface="Calibri" panose="020F0502020204030204" pitchFamily="34" charset="0"/>
                <a:ea typeface="Calibri" panose="020F0502020204030204" pitchFamily="34" charset="0"/>
                <a:cs typeface="Calibri" panose="020F0502020204030204" pitchFamily="34" charset="0"/>
              </a:rPr>
              <a:t>- TOP 4 </a:t>
            </a:r>
          </a:p>
        </c:rich>
      </c:tx>
      <c:layout>
        <c:manualLayout>
          <c:xMode val="edge"/>
          <c:yMode val="edge"/>
          <c:x val="0.34159379319217154"/>
          <c:y val="3.4065112347813439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manualLayout>
          <c:layoutTarget val="inner"/>
          <c:xMode val="edge"/>
          <c:yMode val="edge"/>
          <c:x val="6.0498943052392729E-2"/>
          <c:y val="0.15488596051811035"/>
          <c:w val="0.93888888888888888"/>
          <c:h val="0.72088764946048411"/>
        </c:manualLayout>
      </c:layout>
      <c:barChart>
        <c:barDir val="col"/>
        <c:grouping val="clustered"/>
        <c:varyColors val="1"/>
        <c:ser>
          <c:idx val="0"/>
          <c:order val="0"/>
          <c:tx>
            <c:strRef>
              <c:f>'KPI 6'!$B$3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6'!$A$4:$A$8</c:f>
              <c:strCache>
                <c:ptCount val="4"/>
                <c:pt idx="0">
                  <c:v>Fire</c:v>
                </c:pt>
                <c:pt idx="1">
                  <c:v>EL-Group Mediclaim</c:v>
                </c:pt>
                <c:pt idx="2">
                  <c:v>DB -Mega Policy</c:v>
                </c:pt>
                <c:pt idx="3">
                  <c:v>CVP GMC</c:v>
                </c:pt>
              </c:strCache>
            </c:strRef>
          </c:cat>
          <c:val>
            <c:numRef>
              <c:f>'KPI 6'!$B$4:$B$8</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8-13CE-475C-88BC-B4DE9D1948D9}"/>
            </c:ext>
          </c:extLst>
        </c:ser>
        <c:dLbls>
          <c:dLblPos val="outEnd"/>
          <c:showLegendKey val="0"/>
          <c:showVal val="1"/>
          <c:showCatName val="0"/>
          <c:showSerName val="0"/>
          <c:showPercent val="0"/>
          <c:showBubbleSize val="0"/>
        </c:dLbls>
        <c:gapWidth val="219"/>
        <c:overlap val="-27"/>
        <c:axId val="825008912"/>
        <c:axId val="825010352"/>
      </c:barChart>
      <c:catAx>
        <c:axId val="8250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5010352"/>
        <c:crosses val="autoZero"/>
        <c:auto val="1"/>
        <c:lblAlgn val="ctr"/>
        <c:lblOffset val="100"/>
        <c:noMultiLvlLbl val="0"/>
      </c:catAx>
      <c:valAx>
        <c:axId val="82501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500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DASHBOARD.xlsx]KPI 7!PivotTable10</c:name>
    <c:fmtId val="24"/>
  </c:pivotSource>
  <c:chart>
    <c:title>
      <c:tx>
        <c:rich>
          <a:bodyPr rot="0" spcFirstLastPara="1" vertOverflow="ellipsis" vert="horz" wrap="square" anchor="ctr" anchorCtr="1"/>
          <a:lstStyle/>
          <a:p>
            <a:pPr>
              <a:defRPr sz="16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r>
              <a:rPr lang="en-US" sz="2000">
                <a:solidFill>
                  <a:schemeClr val="tx1"/>
                </a:solidFill>
                <a:latin typeface="Calibri" panose="020F0502020204030204" pitchFamily="34" charset="0"/>
                <a:ea typeface="Calibri" panose="020F0502020204030204" pitchFamily="34" charset="0"/>
                <a:cs typeface="Calibri" panose="020F0502020204030204" pitchFamily="34" charset="0"/>
              </a:rPr>
              <a:t>OPPTY-PRODUCT DISTRIBUTION</a:t>
            </a:r>
          </a:p>
        </c:rich>
      </c:tx>
      <c:layout>
        <c:manualLayout>
          <c:xMode val="edge"/>
          <c:yMode val="edge"/>
          <c:x val="0.11692167356174081"/>
          <c:y val="4.4983140177382336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pivotFmt>
      <c:pivotFmt>
        <c:idx val="30"/>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pivotFmt>
      <c:pivotFmt>
        <c:idx val="35"/>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pivotFmt>
      <c:pivotFmt>
        <c:idx val="3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pivotFmt>
      <c:pivotFmt>
        <c:idx val="37"/>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pivotFmt>
      <c:pivotFmt>
        <c:idx val="38"/>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pivotFmt>
      <c:pivotFmt>
        <c:idx val="39"/>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pivotFmt>
      <c:pivotFmt>
        <c:idx val="4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462311854471406E-2"/>
          <c:y val="0.22535110145058115"/>
          <c:w val="0.6695763330722575"/>
          <c:h val="0.59511414316605105"/>
        </c:manualLayout>
      </c:layout>
      <c:pie3DChart>
        <c:varyColors val="1"/>
        <c:ser>
          <c:idx val="0"/>
          <c:order val="0"/>
          <c:tx>
            <c:strRef>
              <c:f>'KPI 7'!$B$3</c:f>
              <c:strCache>
                <c:ptCount val="1"/>
                <c:pt idx="0">
                  <c:v>Total</c:v>
                </c:pt>
              </c:strCache>
            </c:strRef>
          </c:tx>
          <c:dPt>
            <c:idx val="0"/>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dPt>
          <c:dPt>
            <c:idx val="1"/>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sp3d/>
            </c:spPr>
          </c:dPt>
          <c:dPt>
            <c:idx val="2"/>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sp3d/>
            </c:spPr>
          </c:dPt>
          <c:dPt>
            <c:idx val="3"/>
            <c:bubble3D val="0"/>
            <c:spPr>
              <a:gradFill rotWithShape="1">
                <a:gsLst>
                  <a:gs pos="0">
                    <a:schemeClr val="accent2">
                      <a:lumMod val="60000"/>
                      <a:tint val="94000"/>
                      <a:satMod val="103000"/>
                      <a:lumMod val="102000"/>
                    </a:schemeClr>
                  </a:gs>
                  <a:gs pos="50000">
                    <a:schemeClr val="accent2">
                      <a:lumMod val="60000"/>
                      <a:shade val="100000"/>
                      <a:satMod val="110000"/>
                      <a:lumMod val="100000"/>
                    </a:schemeClr>
                  </a:gs>
                  <a:gs pos="100000">
                    <a:schemeClr val="accent2">
                      <a:lumMod val="60000"/>
                      <a:shade val="78000"/>
                      <a:satMod val="120000"/>
                      <a:lumMod val="99000"/>
                    </a:schemeClr>
                  </a:gs>
                </a:gsLst>
                <a:lin ang="5400000" scaled="0"/>
              </a:gradFill>
              <a:ln>
                <a:noFill/>
              </a:ln>
              <a:effectLst/>
              <a:sp3d/>
            </c:spPr>
          </c:dPt>
          <c:dPt>
            <c:idx val="4"/>
            <c:bubble3D val="0"/>
            <c:spPr>
              <a:gradFill rotWithShape="1">
                <a:gsLst>
                  <a:gs pos="0">
                    <a:schemeClr val="accent4">
                      <a:lumMod val="60000"/>
                      <a:tint val="94000"/>
                      <a:satMod val="103000"/>
                      <a:lumMod val="102000"/>
                    </a:schemeClr>
                  </a:gs>
                  <a:gs pos="50000">
                    <a:schemeClr val="accent4">
                      <a:lumMod val="60000"/>
                      <a:shade val="100000"/>
                      <a:satMod val="110000"/>
                      <a:lumMod val="100000"/>
                    </a:schemeClr>
                  </a:gs>
                  <a:gs pos="100000">
                    <a:schemeClr val="accent4">
                      <a:lumMod val="60000"/>
                      <a:shade val="78000"/>
                      <a:satMod val="120000"/>
                      <a:lumMod val="99000"/>
                    </a:schemeClr>
                  </a:gs>
                </a:gsLst>
                <a:lin ang="5400000" scaled="0"/>
              </a:gradFill>
              <a:ln>
                <a:noFill/>
              </a:ln>
              <a:effectLst/>
              <a:sp3d/>
            </c:spPr>
          </c:dPt>
          <c:dPt>
            <c:idx val="5"/>
            <c:bubble3D val="0"/>
            <c:spPr>
              <a:gradFill rotWithShape="1">
                <a:gsLst>
                  <a:gs pos="0">
                    <a:schemeClr val="accent6">
                      <a:lumMod val="60000"/>
                      <a:tint val="94000"/>
                      <a:satMod val="103000"/>
                      <a:lumMod val="102000"/>
                    </a:schemeClr>
                  </a:gs>
                  <a:gs pos="50000">
                    <a:schemeClr val="accent6">
                      <a:lumMod val="60000"/>
                      <a:shade val="100000"/>
                      <a:satMod val="110000"/>
                      <a:lumMod val="100000"/>
                    </a:schemeClr>
                  </a:gs>
                  <a:gs pos="100000">
                    <a:schemeClr val="accent6">
                      <a:lumMod val="60000"/>
                      <a:shade val="78000"/>
                      <a:satMod val="120000"/>
                      <a:lumMod val="99000"/>
                    </a:schemeClr>
                  </a:gs>
                </a:gsLst>
                <a:lin ang="5400000" scaled="0"/>
              </a:gradFill>
              <a:ln>
                <a:noFill/>
              </a:ln>
              <a:effectLst/>
              <a:sp3d/>
            </c:spPr>
          </c:dPt>
          <c:dPt>
            <c:idx val="6"/>
            <c:bubble3D val="0"/>
            <c:spPr>
              <a:gradFill rotWithShape="1">
                <a:gsLst>
                  <a:gs pos="0">
                    <a:schemeClr val="accent2">
                      <a:lumMod val="80000"/>
                      <a:lumOff val="20000"/>
                      <a:tint val="94000"/>
                      <a:satMod val="103000"/>
                      <a:lumMod val="102000"/>
                    </a:schemeClr>
                  </a:gs>
                  <a:gs pos="50000">
                    <a:schemeClr val="accent2">
                      <a:lumMod val="80000"/>
                      <a:lumOff val="20000"/>
                      <a:shade val="100000"/>
                      <a:satMod val="110000"/>
                      <a:lumMod val="100000"/>
                    </a:schemeClr>
                  </a:gs>
                  <a:gs pos="100000">
                    <a:schemeClr val="accent2">
                      <a:lumMod val="80000"/>
                      <a:lumOff val="20000"/>
                      <a:shade val="78000"/>
                      <a:satMod val="120000"/>
                      <a:lumMod val="99000"/>
                    </a:schemeClr>
                  </a:gs>
                </a:gsLst>
                <a:lin ang="5400000" scaled="0"/>
              </a:gradFill>
              <a:ln>
                <a:noFill/>
              </a:ln>
              <a:effectLst/>
              <a:sp3d/>
            </c:spPr>
          </c:dPt>
          <c:dLbls>
            <c:spPr>
              <a:noFill/>
              <a:ln>
                <a:noFill/>
              </a:ln>
              <a:effectLst/>
            </c:spPr>
            <c:txPr>
              <a:bodyPr rot="0" spcFirstLastPara="1" vertOverflow="ellipsis" vert="horz" wrap="square" lIns="38100" tIns="19050" rIns="38100" bIns="19050" anchor="t" anchorCtr="0">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 7'!$A$4:$A$11</c:f>
              <c:strCache>
                <c:ptCount val="7"/>
                <c:pt idx="0">
                  <c:v>Terrorism</c:v>
                </c:pt>
                <c:pt idx="1">
                  <c:v>Miscellaneous</c:v>
                </c:pt>
                <c:pt idx="2">
                  <c:v>Liability</c:v>
                </c:pt>
                <c:pt idx="3">
                  <c:v>Engineering</c:v>
                </c:pt>
                <c:pt idx="4">
                  <c:v>Marine</c:v>
                </c:pt>
                <c:pt idx="5">
                  <c:v>Fire</c:v>
                </c:pt>
                <c:pt idx="6">
                  <c:v>Employee Benefits</c:v>
                </c:pt>
              </c:strCache>
            </c:strRef>
          </c:cat>
          <c:val>
            <c:numRef>
              <c:f>'KPI 7'!$B$4:$B$11</c:f>
              <c:numCache>
                <c:formatCode>General</c:formatCode>
                <c:ptCount val="7"/>
                <c:pt idx="0">
                  <c:v>1</c:v>
                </c:pt>
                <c:pt idx="1">
                  <c:v>2</c:v>
                </c:pt>
                <c:pt idx="2">
                  <c:v>5</c:v>
                </c:pt>
                <c:pt idx="3">
                  <c:v>6</c:v>
                </c:pt>
                <c:pt idx="4">
                  <c:v>7</c:v>
                </c:pt>
                <c:pt idx="5">
                  <c:v>13</c:v>
                </c:pt>
                <c:pt idx="6">
                  <c:v>15</c:v>
                </c:pt>
              </c:numCache>
            </c:numRef>
          </c:val>
          <c:extLst>
            <c:ext xmlns:c16="http://schemas.microsoft.com/office/drawing/2014/chart" uri="{C3380CC4-5D6E-409C-BE32-E72D297353CC}">
              <c16:uniqueId val="{0000000E-D395-4BBF-BE51-29A9543F4509}"/>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9589474087613745"/>
          <c:y val="0.16720601362517265"/>
          <c:w val="0.24802676632947712"/>
          <c:h val="0.7074440500049854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STAGE FUNNEL BY REVENUE</a:t>
          </a:r>
        </a:p>
      </cx:txPr>
    </cx:title>
    <cx:plotArea>
      <cx:plotAreaRegion>
        <cx:series layoutId="funnel" uniqueId="{0EB17D11-26E8-4896-AD28-6E37F08F1A00}">
          <cx:dataLabels>
            <cx:visibility seriesName="0" categoryName="0" value="1"/>
          </cx:dataLabels>
          <cx:dataId val="0"/>
        </cx:series>
      </cx:plotAreaRegion>
      <cx:axis id="0">
        <cx:catScaling gapWidth="0"/>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STAGE FUNNEL BY REVENUE</cx:v>
        </cx:txData>
      </cx:tx>
      <cx:spPr>
        <a:solidFill>
          <a:schemeClr val="accent4">
            <a:lumMod val="60000"/>
            <a:lumOff val="40000"/>
          </a:schemeClr>
        </a:solidFill>
      </cx:spPr>
      <cx:txPr>
        <a:bodyPr spcFirstLastPara="1" vertOverflow="ellipsis" horzOverflow="overflow" wrap="square" lIns="0" tIns="0" rIns="0" bIns="0" anchor="ctr" anchorCtr="1"/>
        <a:lstStyle/>
        <a:p>
          <a:pPr algn="ctr" rtl="0">
            <a:defRPr sz="1500"/>
          </a:pPr>
          <a:r>
            <a:rPr lang="en-US" sz="1500" b="1" i="0" u="none" strike="noStrike" baseline="0">
              <a:solidFill>
                <a:schemeClr val="tx1"/>
              </a:solidFill>
              <a:latin typeface="Calibri" panose="020F0502020204030204"/>
            </a:rPr>
            <a:t>STAGE FUNNEL BY REVENUE</a:t>
          </a:r>
        </a:p>
      </cx:txPr>
    </cx:title>
    <cx:plotArea>
      <cx:plotAreaRegion>
        <cx:series layoutId="funnel" uniqueId="{0EB17D11-26E8-4896-AD28-6E37F08F1A00}">
          <cx:dataLabels>
            <cx:visibility seriesName="0" categoryName="0" value="1"/>
          </cx:dataLabels>
          <cx:dataId val="0"/>
        </cx:series>
      </cx:plotAreaRegion>
      <cx:axis id="0">
        <cx:catScaling gapWidth="0"/>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Trebuchet MS" panose="020B0603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Reversed" id="23">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9">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1.png"/><Relationship Id="rId4" Type="http://schemas.openxmlformats.org/officeDocument/2006/relationships/chart" Target="../charts/chart13.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absolute">
    <xdr:from>
      <xdr:col>7</xdr:col>
      <xdr:colOff>152400</xdr:colOff>
      <xdr:row>7</xdr:row>
      <xdr:rowOff>30481</xdr:rowOff>
    </xdr:from>
    <xdr:to>
      <xdr:col>10</xdr:col>
      <xdr:colOff>487680</xdr:colOff>
      <xdr:row>10</xdr:row>
      <xdr:rowOff>99060</xdr:rowOff>
    </xdr:to>
    <mc:AlternateContent xmlns:mc="http://schemas.openxmlformats.org/markup-compatibility/2006" xmlns:sle15="http://schemas.microsoft.com/office/drawing/2012/slicer">
      <mc:Choice Requires="sle15">
        <xdr:graphicFrame macro="">
          <xdr:nvGraphicFramePr>
            <xdr:cNvPr id="2" name="Employee Name">
              <a:extLst>
                <a:ext uri="{FF2B5EF4-FFF2-40B4-BE49-F238E27FC236}">
                  <a16:creationId xmlns:a16="http://schemas.microsoft.com/office/drawing/2014/main" id="{A8D77898-833F-6F53-318E-EE9A28D60E9C}"/>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7002780" y="1310641"/>
              <a:ext cx="2164080" cy="6172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335280</xdr:colOff>
      <xdr:row>6</xdr:row>
      <xdr:rowOff>152400</xdr:rowOff>
    </xdr:from>
    <xdr:to>
      <xdr:col>11</xdr:col>
      <xdr:colOff>297180</xdr:colOff>
      <xdr:row>21</xdr:row>
      <xdr:rowOff>152400</xdr:rowOff>
    </xdr:to>
    <xdr:graphicFrame macro="">
      <xdr:nvGraphicFramePr>
        <xdr:cNvPr id="2" name="Chart 1">
          <a:extLst>
            <a:ext uri="{FF2B5EF4-FFF2-40B4-BE49-F238E27FC236}">
              <a16:creationId xmlns:a16="http://schemas.microsoft.com/office/drawing/2014/main" id="{4C9CDDAB-651B-5877-8E09-047EB5274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388620</xdr:colOff>
      <xdr:row>6</xdr:row>
      <xdr:rowOff>152400</xdr:rowOff>
    </xdr:from>
    <xdr:to>
      <xdr:col>10</xdr:col>
      <xdr:colOff>312420</xdr:colOff>
      <xdr:row>21</xdr:row>
      <xdr:rowOff>152400</xdr:rowOff>
    </xdr:to>
    <xdr:graphicFrame macro="">
      <xdr:nvGraphicFramePr>
        <xdr:cNvPr id="2" name="Chart 1">
          <a:extLst>
            <a:ext uri="{FF2B5EF4-FFF2-40B4-BE49-F238E27FC236}">
              <a16:creationId xmlns:a16="http://schemas.microsoft.com/office/drawing/2014/main" id="{5C0A663B-EBD8-C6A8-42F1-33953E906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876300</xdr:colOff>
      <xdr:row>6</xdr:row>
      <xdr:rowOff>152400</xdr:rowOff>
    </xdr:from>
    <xdr:to>
      <xdr:col>12</xdr:col>
      <xdr:colOff>335280</xdr:colOff>
      <xdr:row>21</xdr:row>
      <xdr:rowOff>152400</xdr:rowOff>
    </xdr:to>
    <xdr:graphicFrame macro="">
      <xdr:nvGraphicFramePr>
        <xdr:cNvPr id="2" name="Chart 1">
          <a:extLst>
            <a:ext uri="{FF2B5EF4-FFF2-40B4-BE49-F238E27FC236}">
              <a16:creationId xmlns:a16="http://schemas.microsoft.com/office/drawing/2014/main" id="{A2A0EEE6-5399-F573-352B-840C22BBB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419100</xdr:colOff>
      <xdr:row>2</xdr:row>
      <xdr:rowOff>50800</xdr:rowOff>
    </xdr:from>
    <xdr:to>
      <xdr:col>7</xdr:col>
      <xdr:colOff>254000</xdr:colOff>
      <xdr:row>4</xdr:row>
      <xdr:rowOff>120650</xdr:rowOff>
    </xdr:to>
    <xdr:sp macro="" textlink="$C$3">
      <xdr:nvSpPr>
        <xdr:cNvPr id="2" name="Rectangle 1">
          <a:extLst>
            <a:ext uri="{FF2B5EF4-FFF2-40B4-BE49-F238E27FC236}">
              <a16:creationId xmlns:a16="http://schemas.microsoft.com/office/drawing/2014/main" id="{E85A811C-7251-4691-B27D-EEA2E0E6CF8D}"/>
            </a:ext>
          </a:extLst>
        </xdr:cNvPr>
        <xdr:cNvSpPr/>
      </xdr:nvSpPr>
      <xdr:spPr>
        <a:xfrm>
          <a:off x="5670550" y="438150"/>
          <a:ext cx="1663700" cy="4508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A646C74D-06F2-4DE4-9C43-F3C7EF4588AE}" type="TxLink">
            <a:rPr lang="en-US" sz="1100" b="1" i="0" u="none" strike="noStrike">
              <a:solidFill>
                <a:srgbClr val="000000"/>
              </a:solidFill>
              <a:latin typeface="Calibri"/>
              <a:ea typeface="Calibri"/>
              <a:cs typeface="Calibri"/>
            </a:rPr>
            <a:pPr algn="ctr"/>
            <a:t>58.71%</a:t>
          </a:fld>
          <a:endParaRPr lang="en-IN" sz="1100"/>
        </a:p>
      </xdr:txBody>
    </xdr:sp>
    <xdr:clientData/>
  </xdr:twoCellAnchor>
  <xdr:twoCellAnchor>
    <xdr:from>
      <xdr:col>4</xdr:col>
      <xdr:colOff>425450</xdr:colOff>
      <xdr:row>2</xdr:row>
      <xdr:rowOff>38100</xdr:rowOff>
    </xdr:from>
    <xdr:to>
      <xdr:col>7</xdr:col>
      <xdr:colOff>247650</xdr:colOff>
      <xdr:row>3</xdr:row>
      <xdr:rowOff>25400</xdr:rowOff>
    </xdr:to>
    <xdr:sp macro="" textlink="">
      <xdr:nvSpPr>
        <xdr:cNvPr id="3" name="TextBox 2">
          <a:extLst>
            <a:ext uri="{FF2B5EF4-FFF2-40B4-BE49-F238E27FC236}">
              <a16:creationId xmlns:a16="http://schemas.microsoft.com/office/drawing/2014/main" id="{97B54FE3-B093-413B-B9E4-42ABE9586F72}"/>
            </a:ext>
          </a:extLst>
        </xdr:cNvPr>
        <xdr:cNvSpPr txBox="1"/>
      </xdr:nvSpPr>
      <xdr:spPr>
        <a:xfrm>
          <a:off x="5676900" y="425450"/>
          <a:ext cx="1651000" cy="1778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Cross sell Plcd Achvmnt%</a:t>
          </a:r>
        </a:p>
      </xdr:txBody>
    </xdr:sp>
    <xdr:clientData/>
  </xdr:twoCellAnchor>
  <xdr:twoCellAnchor>
    <xdr:from>
      <xdr:col>6</xdr:col>
      <xdr:colOff>419100</xdr:colOff>
      <xdr:row>3</xdr:row>
      <xdr:rowOff>88900</xdr:rowOff>
    </xdr:from>
    <xdr:to>
      <xdr:col>7</xdr:col>
      <xdr:colOff>69850</xdr:colOff>
      <xdr:row>4</xdr:row>
      <xdr:rowOff>88900</xdr:rowOff>
    </xdr:to>
    <xdr:sp macro="" textlink="">
      <xdr:nvSpPr>
        <xdr:cNvPr id="4" name="Isosceles Triangle 3">
          <a:extLst>
            <a:ext uri="{FF2B5EF4-FFF2-40B4-BE49-F238E27FC236}">
              <a16:creationId xmlns:a16="http://schemas.microsoft.com/office/drawing/2014/main" id="{4B246EB2-9599-41AA-9FE7-D2C540C866EE}"/>
            </a:ext>
          </a:extLst>
        </xdr:cNvPr>
        <xdr:cNvSpPr/>
      </xdr:nvSpPr>
      <xdr:spPr>
        <a:xfrm>
          <a:off x="6889750" y="666750"/>
          <a:ext cx="260350" cy="190500"/>
        </a:xfrm>
        <a:prstGeom prst="triangle">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457200</xdr:colOff>
      <xdr:row>2</xdr:row>
      <xdr:rowOff>38100</xdr:rowOff>
    </xdr:from>
    <xdr:to>
      <xdr:col>10</xdr:col>
      <xdr:colOff>292100</xdr:colOff>
      <xdr:row>4</xdr:row>
      <xdr:rowOff>120650</xdr:rowOff>
    </xdr:to>
    <xdr:sp macro="" textlink="$C$4">
      <xdr:nvSpPr>
        <xdr:cNvPr id="5" name="Rectangle 4">
          <a:extLst>
            <a:ext uri="{FF2B5EF4-FFF2-40B4-BE49-F238E27FC236}">
              <a16:creationId xmlns:a16="http://schemas.microsoft.com/office/drawing/2014/main" id="{81457C0A-91FE-4372-8F19-CC0BE721788C}"/>
            </a:ext>
          </a:extLst>
        </xdr:cNvPr>
        <xdr:cNvSpPr/>
      </xdr:nvSpPr>
      <xdr:spPr>
        <a:xfrm>
          <a:off x="7537450" y="425450"/>
          <a:ext cx="1663700" cy="4635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6CBCB81F-E52A-4790-AD34-FEA6E1421A99}" type="TxLink">
            <a:rPr lang="en-US" sz="1100" b="1" i="0" u="none" strike="noStrike">
              <a:solidFill>
                <a:srgbClr val="000000"/>
              </a:solidFill>
              <a:latin typeface="Calibri"/>
              <a:ea typeface="Calibri"/>
              <a:cs typeface="Calibri"/>
            </a:rPr>
            <a:pPr algn="ctr"/>
            <a:t>14.21%</a:t>
          </a:fld>
          <a:endParaRPr lang="en-IN" sz="1100"/>
        </a:p>
      </xdr:txBody>
    </xdr:sp>
    <xdr:clientData/>
  </xdr:twoCellAnchor>
  <xdr:twoCellAnchor>
    <xdr:from>
      <xdr:col>9</xdr:col>
      <xdr:colOff>381000</xdr:colOff>
      <xdr:row>3</xdr:row>
      <xdr:rowOff>101600</xdr:rowOff>
    </xdr:from>
    <xdr:to>
      <xdr:col>10</xdr:col>
      <xdr:colOff>31750</xdr:colOff>
      <xdr:row>4</xdr:row>
      <xdr:rowOff>101600</xdr:rowOff>
    </xdr:to>
    <xdr:sp macro="" textlink="">
      <xdr:nvSpPr>
        <xdr:cNvPr id="6" name="Isosceles Triangle 5">
          <a:extLst>
            <a:ext uri="{FF2B5EF4-FFF2-40B4-BE49-F238E27FC236}">
              <a16:creationId xmlns:a16="http://schemas.microsoft.com/office/drawing/2014/main" id="{37C17991-3E28-400D-9D2D-260A09C739EA}"/>
            </a:ext>
          </a:extLst>
        </xdr:cNvPr>
        <xdr:cNvSpPr/>
      </xdr:nvSpPr>
      <xdr:spPr>
        <a:xfrm rot="10800000">
          <a:off x="8680450" y="679450"/>
          <a:ext cx="260350" cy="190500"/>
        </a:xfrm>
        <a:prstGeom prst="triangle">
          <a:avLst/>
        </a:prstGeom>
        <a:solidFill>
          <a:schemeClr val="accent2">
            <a:lumMod val="7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482600</xdr:colOff>
      <xdr:row>2</xdr:row>
      <xdr:rowOff>38100</xdr:rowOff>
    </xdr:from>
    <xdr:to>
      <xdr:col>10</xdr:col>
      <xdr:colOff>292100</xdr:colOff>
      <xdr:row>3</xdr:row>
      <xdr:rowOff>38100</xdr:rowOff>
    </xdr:to>
    <xdr:sp macro="" textlink="">
      <xdr:nvSpPr>
        <xdr:cNvPr id="7" name="TextBox 6">
          <a:extLst>
            <a:ext uri="{FF2B5EF4-FFF2-40B4-BE49-F238E27FC236}">
              <a16:creationId xmlns:a16="http://schemas.microsoft.com/office/drawing/2014/main" id="{436C7C5D-26E0-4E35-97CA-72E6DF661532}"/>
            </a:ext>
          </a:extLst>
        </xdr:cNvPr>
        <xdr:cNvSpPr txBox="1"/>
      </xdr:nvSpPr>
      <xdr:spPr>
        <a:xfrm>
          <a:off x="7562850" y="425450"/>
          <a:ext cx="1638300" cy="1905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t>Cross sell Inv Achvmnt%</a:t>
          </a:r>
        </a:p>
      </xdr:txBody>
    </xdr:sp>
    <xdr:clientData/>
  </xdr:twoCellAnchor>
  <xdr:twoCellAnchor>
    <xdr:from>
      <xdr:col>4</xdr:col>
      <xdr:colOff>412750</xdr:colOff>
      <xdr:row>5</xdr:row>
      <xdr:rowOff>177800</xdr:rowOff>
    </xdr:from>
    <xdr:to>
      <xdr:col>7</xdr:col>
      <xdr:colOff>273050</xdr:colOff>
      <xdr:row>8</xdr:row>
      <xdr:rowOff>50800</xdr:rowOff>
    </xdr:to>
    <xdr:sp macro="" textlink="$C$7">
      <xdr:nvSpPr>
        <xdr:cNvPr id="8" name="Rectangle 7">
          <a:extLst>
            <a:ext uri="{FF2B5EF4-FFF2-40B4-BE49-F238E27FC236}">
              <a16:creationId xmlns:a16="http://schemas.microsoft.com/office/drawing/2014/main" id="{ED035D79-F881-428A-B34F-37916772F27A}"/>
            </a:ext>
          </a:extLst>
        </xdr:cNvPr>
        <xdr:cNvSpPr/>
      </xdr:nvSpPr>
      <xdr:spPr>
        <a:xfrm>
          <a:off x="5664200" y="1130300"/>
          <a:ext cx="1689100" cy="457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99956FE-8E0C-4D49-A115-C4A3E395E4DD}" type="TxLink">
            <a:rPr lang="en-US" sz="1100" b="1" i="0" u="none" strike="noStrike">
              <a:solidFill>
                <a:srgbClr val="000000"/>
              </a:solidFill>
              <a:latin typeface="Calibri"/>
              <a:ea typeface="Calibri"/>
              <a:cs typeface="Calibri"/>
            </a:rPr>
            <a:pPr algn="ctr"/>
            <a:t>16.57%</a:t>
          </a:fld>
          <a:endParaRPr lang="en-IN" sz="1100"/>
        </a:p>
      </xdr:txBody>
    </xdr:sp>
    <xdr:clientData/>
  </xdr:twoCellAnchor>
  <xdr:twoCellAnchor>
    <xdr:from>
      <xdr:col>7</xdr:col>
      <xdr:colOff>476250</xdr:colOff>
      <xdr:row>5</xdr:row>
      <xdr:rowOff>184150</xdr:rowOff>
    </xdr:from>
    <xdr:to>
      <xdr:col>10</xdr:col>
      <xdr:colOff>285750</xdr:colOff>
      <xdr:row>8</xdr:row>
      <xdr:rowOff>57150</xdr:rowOff>
    </xdr:to>
    <xdr:sp macro="" textlink="$C$8">
      <xdr:nvSpPr>
        <xdr:cNvPr id="9" name="Rectangle 8">
          <a:extLst>
            <a:ext uri="{FF2B5EF4-FFF2-40B4-BE49-F238E27FC236}">
              <a16:creationId xmlns:a16="http://schemas.microsoft.com/office/drawing/2014/main" id="{8F3EC66F-A2C7-4716-81A4-1A9F5241AAF1}"/>
            </a:ext>
          </a:extLst>
        </xdr:cNvPr>
        <xdr:cNvSpPr/>
      </xdr:nvSpPr>
      <xdr:spPr>
        <a:xfrm>
          <a:off x="7556500" y="1136650"/>
          <a:ext cx="1638300" cy="457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47A8C7F-3D00-408A-AE5B-A6E4C81088F6}" type="TxLink">
            <a:rPr lang="en-US" sz="1100" b="1" i="0" u="none" strike="noStrike">
              <a:solidFill>
                <a:srgbClr val="000000"/>
              </a:solidFill>
              <a:latin typeface="Calibri"/>
              <a:ea typeface="Calibri"/>
              <a:cs typeface="Calibri"/>
            </a:rPr>
            <a:pPr algn="ctr"/>
            <a:t>2.90%</a:t>
          </a:fld>
          <a:endParaRPr lang="en-IN" sz="1100"/>
        </a:p>
      </xdr:txBody>
    </xdr:sp>
    <xdr:clientData/>
  </xdr:twoCellAnchor>
  <xdr:twoCellAnchor>
    <xdr:from>
      <xdr:col>4</xdr:col>
      <xdr:colOff>438150</xdr:colOff>
      <xdr:row>10</xdr:row>
      <xdr:rowOff>0</xdr:rowOff>
    </xdr:from>
    <xdr:to>
      <xdr:col>7</xdr:col>
      <xdr:colOff>298450</xdr:colOff>
      <xdr:row>12</xdr:row>
      <xdr:rowOff>88900</xdr:rowOff>
    </xdr:to>
    <xdr:sp macro="" textlink="$C$11">
      <xdr:nvSpPr>
        <xdr:cNvPr id="10" name="Rectangle 9">
          <a:extLst>
            <a:ext uri="{FF2B5EF4-FFF2-40B4-BE49-F238E27FC236}">
              <a16:creationId xmlns:a16="http://schemas.microsoft.com/office/drawing/2014/main" id="{C1E4526A-9DB4-47D6-8987-709C8FC44118}"/>
            </a:ext>
          </a:extLst>
        </xdr:cNvPr>
        <xdr:cNvSpPr/>
      </xdr:nvSpPr>
      <xdr:spPr>
        <a:xfrm>
          <a:off x="5689600" y="1924050"/>
          <a:ext cx="1689100" cy="469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5EF2D74-B0FB-4ECB-9190-307D420A9AD9}" type="TxLink">
            <a:rPr lang="en-US" sz="1100" b="1" i="0" u="none" strike="noStrike">
              <a:solidFill>
                <a:srgbClr val="000000"/>
              </a:solidFill>
              <a:latin typeface="Calibri"/>
              <a:ea typeface="Calibri"/>
              <a:cs typeface="Calibri"/>
            </a:rPr>
            <a:pPr algn="ctr"/>
            <a:t>66.83%</a:t>
          </a:fld>
          <a:endParaRPr lang="en-IN" sz="1100"/>
        </a:p>
      </xdr:txBody>
    </xdr:sp>
    <xdr:clientData/>
  </xdr:twoCellAnchor>
  <xdr:twoCellAnchor>
    <xdr:from>
      <xdr:col>8</xdr:col>
      <xdr:colOff>0</xdr:colOff>
      <xdr:row>10</xdr:row>
      <xdr:rowOff>0</xdr:rowOff>
    </xdr:from>
    <xdr:to>
      <xdr:col>10</xdr:col>
      <xdr:colOff>469900</xdr:colOff>
      <xdr:row>12</xdr:row>
      <xdr:rowOff>95250</xdr:rowOff>
    </xdr:to>
    <xdr:sp macro="" textlink="$C$12">
      <xdr:nvSpPr>
        <xdr:cNvPr id="11" name="Rectangle 10">
          <a:extLst>
            <a:ext uri="{FF2B5EF4-FFF2-40B4-BE49-F238E27FC236}">
              <a16:creationId xmlns:a16="http://schemas.microsoft.com/office/drawing/2014/main" id="{4521FADD-2434-4782-BA4D-5E45E4933F89}"/>
            </a:ext>
          </a:extLst>
        </xdr:cNvPr>
        <xdr:cNvSpPr/>
      </xdr:nvSpPr>
      <xdr:spPr>
        <a:xfrm>
          <a:off x="7689850" y="1924050"/>
          <a:ext cx="1689100" cy="4762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7ADA003-1BED-4B43-95EC-760F73E3280D}" type="TxLink">
            <a:rPr lang="en-US" sz="1100" b="1" i="0" u="none" strike="noStrike">
              <a:solidFill>
                <a:srgbClr val="000000"/>
              </a:solidFill>
              <a:latin typeface="Calibri"/>
              <a:ea typeface="Calibri"/>
              <a:cs typeface="Calibri"/>
            </a:rPr>
            <a:pPr algn="ctr"/>
            <a:t>44.73%</a:t>
          </a:fld>
          <a:endParaRPr lang="en-IN" sz="1100"/>
        </a:p>
      </xdr:txBody>
    </xdr:sp>
    <xdr:clientData/>
  </xdr:twoCellAnchor>
  <xdr:twoCellAnchor>
    <xdr:from>
      <xdr:col>4</xdr:col>
      <xdr:colOff>425450</xdr:colOff>
      <xdr:row>5</xdr:row>
      <xdr:rowOff>190500</xdr:rowOff>
    </xdr:from>
    <xdr:to>
      <xdr:col>7</xdr:col>
      <xdr:colOff>254000</xdr:colOff>
      <xdr:row>6</xdr:row>
      <xdr:rowOff>171450</xdr:rowOff>
    </xdr:to>
    <xdr:sp macro="" textlink="">
      <xdr:nvSpPr>
        <xdr:cNvPr id="12" name="TextBox 11">
          <a:extLst>
            <a:ext uri="{FF2B5EF4-FFF2-40B4-BE49-F238E27FC236}">
              <a16:creationId xmlns:a16="http://schemas.microsoft.com/office/drawing/2014/main" id="{100B5485-3DF2-4EB4-ACF0-76118D9AF570}"/>
            </a:ext>
          </a:extLst>
        </xdr:cNvPr>
        <xdr:cNvSpPr txBox="1"/>
      </xdr:nvSpPr>
      <xdr:spPr>
        <a:xfrm>
          <a:off x="5676900" y="1143000"/>
          <a:ext cx="1657350" cy="1841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New Plcd Achvmnt%</a:t>
          </a:r>
        </a:p>
      </xdr:txBody>
    </xdr:sp>
    <xdr:clientData/>
  </xdr:twoCellAnchor>
  <xdr:twoCellAnchor>
    <xdr:from>
      <xdr:col>7</xdr:col>
      <xdr:colOff>495300</xdr:colOff>
      <xdr:row>6</xdr:row>
      <xdr:rowOff>6350</xdr:rowOff>
    </xdr:from>
    <xdr:to>
      <xdr:col>10</xdr:col>
      <xdr:colOff>266700</xdr:colOff>
      <xdr:row>6</xdr:row>
      <xdr:rowOff>165100</xdr:rowOff>
    </xdr:to>
    <xdr:sp macro="" textlink="">
      <xdr:nvSpPr>
        <xdr:cNvPr id="13" name="TextBox 12">
          <a:extLst>
            <a:ext uri="{FF2B5EF4-FFF2-40B4-BE49-F238E27FC236}">
              <a16:creationId xmlns:a16="http://schemas.microsoft.com/office/drawing/2014/main" id="{BC9957E4-2635-41FD-9B89-A950B89427F0}"/>
            </a:ext>
          </a:extLst>
        </xdr:cNvPr>
        <xdr:cNvSpPr txBox="1"/>
      </xdr:nvSpPr>
      <xdr:spPr>
        <a:xfrm>
          <a:off x="7575550" y="1162050"/>
          <a:ext cx="1600200" cy="1587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New sell Inv Achvmnt%</a:t>
          </a:r>
        </a:p>
      </xdr:txBody>
    </xdr:sp>
    <xdr:clientData/>
  </xdr:twoCellAnchor>
  <xdr:twoCellAnchor>
    <xdr:from>
      <xdr:col>4</xdr:col>
      <xdr:colOff>444500</xdr:colOff>
      <xdr:row>10</xdr:row>
      <xdr:rowOff>12700</xdr:rowOff>
    </xdr:from>
    <xdr:to>
      <xdr:col>7</xdr:col>
      <xdr:colOff>292100</xdr:colOff>
      <xdr:row>11</xdr:row>
      <xdr:rowOff>0</xdr:rowOff>
    </xdr:to>
    <xdr:sp macro="" textlink="">
      <xdr:nvSpPr>
        <xdr:cNvPr id="14" name="TextBox 13">
          <a:extLst>
            <a:ext uri="{FF2B5EF4-FFF2-40B4-BE49-F238E27FC236}">
              <a16:creationId xmlns:a16="http://schemas.microsoft.com/office/drawing/2014/main" id="{8FB5B3F9-D0F0-4B28-B369-47CBAF584845}"/>
            </a:ext>
          </a:extLst>
        </xdr:cNvPr>
        <xdr:cNvSpPr txBox="1"/>
      </xdr:nvSpPr>
      <xdr:spPr>
        <a:xfrm>
          <a:off x="5695950" y="1936750"/>
          <a:ext cx="1676400" cy="1778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Renewal Plcd Achvmnt%</a:t>
          </a:r>
        </a:p>
      </xdr:txBody>
    </xdr:sp>
    <xdr:clientData/>
  </xdr:twoCellAnchor>
  <xdr:twoCellAnchor>
    <xdr:from>
      <xdr:col>8</xdr:col>
      <xdr:colOff>0</xdr:colOff>
      <xdr:row>10</xdr:row>
      <xdr:rowOff>6350</xdr:rowOff>
    </xdr:from>
    <xdr:to>
      <xdr:col>10</xdr:col>
      <xdr:colOff>469900</xdr:colOff>
      <xdr:row>11</xdr:row>
      <xdr:rowOff>0</xdr:rowOff>
    </xdr:to>
    <xdr:sp macro="" textlink="">
      <xdr:nvSpPr>
        <xdr:cNvPr id="15" name="TextBox 14">
          <a:extLst>
            <a:ext uri="{FF2B5EF4-FFF2-40B4-BE49-F238E27FC236}">
              <a16:creationId xmlns:a16="http://schemas.microsoft.com/office/drawing/2014/main" id="{08094434-C8F4-431B-9374-B93A1404021C}"/>
            </a:ext>
          </a:extLst>
        </xdr:cNvPr>
        <xdr:cNvSpPr txBox="1"/>
      </xdr:nvSpPr>
      <xdr:spPr>
        <a:xfrm>
          <a:off x="7689850" y="1930400"/>
          <a:ext cx="1689100" cy="1841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Renewal Inv Achvmnt%</a:t>
          </a:r>
        </a:p>
      </xdr:txBody>
    </xdr:sp>
    <xdr:clientData/>
  </xdr:twoCellAnchor>
  <xdr:twoCellAnchor>
    <xdr:from>
      <xdr:col>6</xdr:col>
      <xdr:colOff>393700</xdr:colOff>
      <xdr:row>7</xdr:row>
      <xdr:rowOff>19050</xdr:rowOff>
    </xdr:from>
    <xdr:to>
      <xdr:col>7</xdr:col>
      <xdr:colOff>44450</xdr:colOff>
      <xdr:row>8</xdr:row>
      <xdr:rowOff>19050</xdr:rowOff>
    </xdr:to>
    <xdr:sp macro="" textlink="">
      <xdr:nvSpPr>
        <xdr:cNvPr id="16" name="Isosceles Triangle 15">
          <a:extLst>
            <a:ext uri="{FF2B5EF4-FFF2-40B4-BE49-F238E27FC236}">
              <a16:creationId xmlns:a16="http://schemas.microsoft.com/office/drawing/2014/main" id="{1356A20C-091E-4867-AD54-A355F87AC7EB}"/>
            </a:ext>
          </a:extLst>
        </xdr:cNvPr>
        <xdr:cNvSpPr/>
      </xdr:nvSpPr>
      <xdr:spPr>
        <a:xfrm>
          <a:off x="6864350" y="1365250"/>
          <a:ext cx="260350" cy="190500"/>
        </a:xfrm>
        <a:prstGeom prst="triangle">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514350</xdr:colOff>
      <xdr:row>7</xdr:row>
      <xdr:rowOff>44450</xdr:rowOff>
    </xdr:from>
    <xdr:to>
      <xdr:col>10</xdr:col>
      <xdr:colOff>165100</xdr:colOff>
      <xdr:row>8</xdr:row>
      <xdr:rowOff>44450</xdr:rowOff>
    </xdr:to>
    <xdr:sp macro="" textlink="">
      <xdr:nvSpPr>
        <xdr:cNvPr id="17" name="Isosceles Triangle 16">
          <a:extLst>
            <a:ext uri="{FF2B5EF4-FFF2-40B4-BE49-F238E27FC236}">
              <a16:creationId xmlns:a16="http://schemas.microsoft.com/office/drawing/2014/main" id="{04D71B1B-27D4-4D8B-AAC9-6525F4D0CB99}"/>
            </a:ext>
          </a:extLst>
        </xdr:cNvPr>
        <xdr:cNvSpPr/>
      </xdr:nvSpPr>
      <xdr:spPr>
        <a:xfrm rot="10800000">
          <a:off x="8813800" y="1390650"/>
          <a:ext cx="260350" cy="190500"/>
        </a:xfrm>
        <a:prstGeom prst="triangle">
          <a:avLst/>
        </a:prstGeom>
        <a:solidFill>
          <a:schemeClr val="accent2">
            <a:lumMod val="7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368300</xdr:colOff>
      <xdr:row>11</xdr:row>
      <xdr:rowOff>31750</xdr:rowOff>
    </xdr:from>
    <xdr:to>
      <xdr:col>7</xdr:col>
      <xdr:colOff>19050</xdr:colOff>
      <xdr:row>12</xdr:row>
      <xdr:rowOff>31750</xdr:rowOff>
    </xdr:to>
    <xdr:sp macro="" textlink="">
      <xdr:nvSpPr>
        <xdr:cNvPr id="18" name="Isosceles Triangle 17">
          <a:extLst>
            <a:ext uri="{FF2B5EF4-FFF2-40B4-BE49-F238E27FC236}">
              <a16:creationId xmlns:a16="http://schemas.microsoft.com/office/drawing/2014/main" id="{259553C4-46A3-48A5-9A44-F25E72442497}"/>
            </a:ext>
          </a:extLst>
        </xdr:cNvPr>
        <xdr:cNvSpPr/>
      </xdr:nvSpPr>
      <xdr:spPr>
        <a:xfrm>
          <a:off x="6838950" y="2146300"/>
          <a:ext cx="260350" cy="190500"/>
        </a:xfrm>
        <a:prstGeom prst="triangle">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11</xdr:row>
      <xdr:rowOff>44450</xdr:rowOff>
    </xdr:from>
    <xdr:to>
      <xdr:col>10</xdr:col>
      <xdr:colOff>203200</xdr:colOff>
      <xdr:row>12</xdr:row>
      <xdr:rowOff>44450</xdr:rowOff>
    </xdr:to>
    <xdr:sp macro="" textlink="">
      <xdr:nvSpPr>
        <xdr:cNvPr id="19" name="Isosceles Triangle 18">
          <a:extLst>
            <a:ext uri="{FF2B5EF4-FFF2-40B4-BE49-F238E27FC236}">
              <a16:creationId xmlns:a16="http://schemas.microsoft.com/office/drawing/2014/main" id="{574B1F74-4163-453B-AE67-0E7F75FFC183}"/>
            </a:ext>
          </a:extLst>
        </xdr:cNvPr>
        <xdr:cNvSpPr/>
      </xdr:nvSpPr>
      <xdr:spPr>
        <a:xfrm rot="10800000">
          <a:off x="8851900" y="2159000"/>
          <a:ext cx="260350" cy="190500"/>
        </a:xfrm>
        <a:prstGeom prst="triangle">
          <a:avLst/>
        </a:prstGeom>
        <a:solidFill>
          <a:schemeClr val="accent2">
            <a:lumMod val="7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243840</xdr:colOff>
      <xdr:row>3</xdr:row>
      <xdr:rowOff>152400</xdr:rowOff>
    </xdr:from>
    <xdr:to>
      <xdr:col>14</xdr:col>
      <xdr:colOff>320040</xdr:colOff>
      <xdr:row>19</xdr:row>
      <xdr:rowOff>83820</xdr:rowOff>
    </xdr:to>
    <xdr:graphicFrame macro="">
      <xdr:nvGraphicFramePr>
        <xdr:cNvPr id="2" name="Chart 1">
          <a:extLst>
            <a:ext uri="{FF2B5EF4-FFF2-40B4-BE49-F238E27FC236}">
              <a16:creationId xmlns:a16="http://schemas.microsoft.com/office/drawing/2014/main" id="{4FBAA81F-8413-1BB7-D64D-3F659156A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449580</xdr:colOff>
      <xdr:row>8</xdr:row>
      <xdr:rowOff>60960</xdr:rowOff>
    </xdr:from>
    <xdr:to>
      <xdr:col>8</xdr:col>
      <xdr:colOff>53340</xdr:colOff>
      <xdr:row>21</xdr:row>
      <xdr:rowOff>152400</xdr:rowOff>
    </xdr:to>
    <xdr:graphicFrame macro="">
      <xdr:nvGraphicFramePr>
        <xdr:cNvPr id="2" name="Chart 1">
          <a:extLst>
            <a:ext uri="{FF2B5EF4-FFF2-40B4-BE49-F238E27FC236}">
              <a16:creationId xmlns:a16="http://schemas.microsoft.com/office/drawing/2014/main" id="{CD26245C-610A-7CFF-4190-58CCE5D0F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265430</xdr:colOff>
      <xdr:row>2</xdr:row>
      <xdr:rowOff>0</xdr:rowOff>
    </xdr:from>
    <xdr:to>
      <xdr:col>10</xdr:col>
      <xdr:colOff>298450</xdr:colOff>
      <xdr:row>13</xdr:row>
      <xdr:rowOff>50800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0B2DAEE-5D62-C0E9-EA86-658CFBE422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42080" y="368300"/>
              <a:ext cx="4655820" cy="2076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15240</xdr:colOff>
      <xdr:row>8</xdr:row>
      <xdr:rowOff>114300</xdr:rowOff>
    </xdr:from>
    <xdr:to>
      <xdr:col>10</xdr:col>
      <xdr:colOff>487680</xdr:colOff>
      <xdr:row>23</xdr:row>
      <xdr:rowOff>114300</xdr:rowOff>
    </xdr:to>
    <xdr:graphicFrame macro="">
      <xdr:nvGraphicFramePr>
        <xdr:cNvPr id="2" name="Chart 1">
          <a:extLst>
            <a:ext uri="{FF2B5EF4-FFF2-40B4-BE49-F238E27FC236}">
              <a16:creationId xmlns:a16="http://schemas.microsoft.com/office/drawing/2014/main" id="{6D7DEC3D-A762-026D-9638-38A4B9A7A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434340</xdr:colOff>
      <xdr:row>9</xdr:row>
      <xdr:rowOff>83820</xdr:rowOff>
    </xdr:from>
    <xdr:to>
      <xdr:col>5</xdr:col>
      <xdr:colOff>434340</xdr:colOff>
      <xdr:row>24</xdr:row>
      <xdr:rowOff>83820</xdr:rowOff>
    </xdr:to>
    <xdr:graphicFrame macro="">
      <xdr:nvGraphicFramePr>
        <xdr:cNvPr id="2" name="Chart 1">
          <a:extLst>
            <a:ext uri="{FF2B5EF4-FFF2-40B4-BE49-F238E27FC236}">
              <a16:creationId xmlns:a16="http://schemas.microsoft.com/office/drawing/2014/main" id="{C83883BD-654B-B8B3-9907-48356B329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55145</xdr:colOff>
      <xdr:row>12</xdr:row>
      <xdr:rowOff>92242</xdr:rowOff>
    </xdr:from>
    <xdr:to>
      <xdr:col>11</xdr:col>
      <xdr:colOff>431132</xdr:colOff>
      <xdr:row>34</xdr:row>
      <xdr:rowOff>30080</xdr:rowOff>
    </xdr:to>
    <xdr:graphicFrame macro="">
      <xdr:nvGraphicFramePr>
        <xdr:cNvPr id="5" name="Chart 4">
          <a:extLst>
            <a:ext uri="{FF2B5EF4-FFF2-40B4-BE49-F238E27FC236}">
              <a16:creationId xmlns:a16="http://schemas.microsoft.com/office/drawing/2014/main" id="{05CB9F9D-2F67-8CAC-4801-93767360B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76200</xdr:colOff>
      <xdr:row>3</xdr:row>
      <xdr:rowOff>83820</xdr:rowOff>
    </xdr:from>
    <xdr:to>
      <xdr:col>10</xdr:col>
      <xdr:colOff>381000</xdr:colOff>
      <xdr:row>18</xdr:row>
      <xdr:rowOff>83820</xdr:rowOff>
    </xdr:to>
    <xdr:graphicFrame macro="">
      <xdr:nvGraphicFramePr>
        <xdr:cNvPr id="4" name="Chart 3">
          <a:extLst>
            <a:ext uri="{FF2B5EF4-FFF2-40B4-BE49-F238E27FC236}">
              <a16:creationId xmlns:a16="http://schemas.microsoft.com/office/drawing/2014/main" id="{2F0F8ECF-FB9C-B24F-17F0-AC1022732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7803</xdr:colOff>
      <xdr:row>4</xdr:row>
      <xdr:rowOff>172179</xdr:rowOff>
    </xdr:from>
    <xdr:to>
      <xdr:col>5</xdr:col>
      <xdr:colOff>7545</xdr:colOff>
      <xdr:row>16</xdr:row>
      <xdr:rowOff>155613</xdr:rowOff>
    </xdr:to>
    <xdr:graphicFrame macro="">
      <xdr:nvGraphicFramePr>
        <xdr:cNvPr id="2" name="Chart 1">
          <a:extLst>
            <a:ext uri="{FF2B5EF4-FFF2-40B4-BE49-F238E27FC236}">
              <a16:creationId xmlns:a16="http://schemas.microsoft.com/office/drawing/2014/main" id="{A5B9095C-6A42-49DA-917D-7E702B796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156619</xdr:colOff>
      <xdr:row>4</xdr:row>
      <xdr:rowOff>165653</xdr:rowOff>
    </xdr:from>
    <xdr:to>
      <xdr:col>9</xdr:col>
      <xdr:colOff>60981</xdr:colOff>
      <xdr:row>16</xdr:row>
      <xdr:rowOff>149087</xdr:rowOff>
    </xdr:to>
    <xdr:graphicFrame macro="">
      <xdr:nvGraphicFramePr>
        <xdr:cNvPr id="3" name="Chart 2">
          <a:extLst>
            <a:ext uri="{FF2B5EF4-FFF2-40B4-BE49-F238E27FC236}">
              <a16:creationId xmlns:a16="http://schemas.microsoft.com/office/drawing/2014/main" id="{35786CAB-BCFC-4D03-98D8-BA29E5226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165652</xdr:colOff>
      <xdr:row>4</xdr:row>
      <xdr:rowOff>165652</xdr:rowOff>
    </xdr:from>
    <xdr:to>
      <xdr:col>14</xdr:col>
      <xdr:colOff>3105</xdr:colOff>
      <xdr:row>16</xdr:row>
      <xdr:rowOff>149087</xdr:rowOff>
    </xdr:to>
    <xdr:graphicFrame macro="">
      <xdr:nvGraphicFramePr>
        <xdr:cNvPr id="4" name="Chart 3">
          <a:extLst>
            <a:ext uri="{FF2B5EF4-FFF2-40B4-BE49-F238E27FC236}">
              <a16:creationId xmlns:a16="http://schemas.microsoft.com/office/drawing/2014/main" id="{C69E72BB-D6EB-4C7D-BF00-831828281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149087</xdr:colOff>
      <xdr:row>19</xdr:row>
      <xdr:rowOff>149087</xdr:rowOff>
    </xdr:from>
    <xdr:to>
      <xdr:col>9</xdr:col>
      <xdr:colOff>103909</xdr:colOff>
      <xdr:row>41</xdr:row>
      <xdr:rowOff>145221</xdr:rowOff>
    </xdr:to>
    <xdr:graphicFrame macro="">
      <xdr:nvGraphicFramePr>
        <xdr:cNvPr id="5" name="Chart 4">
          <a:extLst>
            <a:ext uri="{FF2B5EF4-FFF2-40B4-BE49-F238E27FC236}">
              <a16:creationId xmlns:a16="http://schemas.microsoft.com/office/drawing/2014/main" id="{9E8C086C-3FC0-4EEF-804F-C4EF6D72F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2784199</xdr:colOff>
      <xdr:row>42</xdr:row>
      <xdr:rowOff>129486</xdr:rowOff>
    </xdr:from>
    <xdr:to>
      <xdr:col>10</xdr:col>
      <xdr:colOff>1163569</xdr:colOff>
      <xdr:row>61</xdr:row>
      <xdr:rowOff>8890</xdr:rowOff>
    </xdr:to>
    <xdr:sp macro="" textlink="">
      <xdr:nvSpPr>
        <xdr:cNvPr id="6" name="Rectangle 5">
          <a:extLst>
            <a:ext uri="{FF2B5EF4-FFF2-40B4-BE49-F238E27FC236}">
              <a16:creationId xmlns:a16="http://schemas.microsoft.com/office/drawing/2014/main" id="{00000000-0008-0000-1100-000006000000}"/>
            </a:ext>
          </a:extLst>
        </xdr:cNvPr>
        <xdr:cNvSpPr>
          <a:spLocks noTextEdit="1"/>
        </xdr:cNvSpPr>
      </xdr:nvSpPr>
      <xdr:spPr>
        <a:xfrm>
          <a:off x="12594949" y="8924236"/>
          <a:ext cx="5745370" cy="3498904"/>
        </a:xfrm>
        <a:prstGeom prst="rect">
          <a:avLst/>
        </a:prstGeom>
        <a:solidFill>
          <a:prstClr val="white"/>
        </a:solidFill>
        <a:ln w="1">
          <a:solidFill>
            <a:schemeClr val="tx1"/>
          </a:solidFill>
        </a:ln>
      </xdr:spPr>
      <xdr:txBody>
        <a:bodyPr vertOverflow="clip" horzOverflow="clip"/>
        <a:lstStyle/>
        <a:p>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0</xdr:col>
      <xdr:colOff>603250</xdr:colOff>
      <xdr:row>24</xdr:row>
      <xdr:rowOff>57727</xdr:rowOff>
    </xdr:from>
    <xdr:to>
      <xdr:col>5</xdr:col>
      <xdr:colOff>0</xdr:colOff>
      <xdr:row>41</xdr:row>
      <xdr:rowOff>157921</xdr:rowOff>
    </xdr:to>
    <xdr:graphicFrame macro="">
      <xdr:nvGraphicFramePr>
        <xdr:cNvPr id="8" name="Chart 7">
          <a:extLst>
            <a:ext uri="{FF2B5EF4-FFF2-40B4-BE49-F238E27FC236}">
              <a16:creationId xmlns:a16="http://schemas.microsoft.com/office/drawing/2014/main" id="{781F5769-6F4E-4B1D-80B1-6337DEFAD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182217</xdr:colOff>
      <xdr:row>22</xdr:row>
      <xdr:rowOff>149087</xdr:rowOff>
    </xdr:from>
    <xdr:to>
      <xdr:col>14</xdr:col>
      <xdr:colOff>17720</xdr:colOff>
      <xdr:row>41</xdr:row>
      <xdr:rowOff>165100</xdr:rowOff>
    </xdr:to>
    <xdr:graphicFrame macro="">
      <xdr:nvGraphicFramePr>
        <xdr:cNvPr id="9" name="Chart 8">
          <a:extLst>
            <a:ext uri="{FF2B5EF4-FFF2-40B4-BE49-F238E27FC236}">
              <a16:creationId xmlns:a16="http://schemas.microsoft.com/office/drawing/2014/main" id="{0543B1D2-F37D-4BE5-849D-253AC38D7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42</xdr:row>
      <xdr:rowOff>105466</xdr:rowOff>
    </xdr:from>
    <xdr:to>
      <xdr:col>6</xdr:col>
      <xdr:colOff>1639454</xdr:colOff>
      <xdr:row>60</xdr:row>
      <xdr:rowOff>168965</xdr:rowOff>
    </xdr:to>
    <xdr:graphicFrame macro="">
      <xdr:nvGraphicFramePr>
        <xdr:cNvPr id="10" name="Chart 9">
          <a:extLst>
            <a:ext uri="{FF2B5EF4-FFF2-40B4-BE49-F238E27FC236}">
              <a16:creationId xmlns:a16="http://schemas.microsoft.com/office/drawing/2014/main" id="{719AD603-6BFA-49FD-8B6A-43209ED7B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1292088</xdr:colOff>
      <xdr:row>42</xdr:row>
      <xdr:rowOff>119916</xdr:rowOff>
    </xdr:from>
    <xdr:to>
      <xdr:col>14</xdr:col>
      <xdr:colOff>31567</xdr:colOff>
      <xdr:row>61</xdr:row>
      <xdr:rowOff>0</xdr:rowOff>
    </xdr:to>
    <xdr:graphicFrame macro="">
      <xdr:nvGraphicFramePr>
        <xdr:cNvPr id="11" name="Chart 10">
          <a:extLst>
            <a:ext uri="{FF2B5EF4-FFF2-40B4-BE49-F238E27FC236}">
              <a16:creationId xmlns:a16="http://schemas.microsoft.com/office/drawing/2014/main" id="{00992A5E-F238-48D7-880D-879CFEAB8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20</xdr:row>
      <xdr:rowOff>103908</xdr:rowOff>
    </xdr:from>
    <xdr:to>
      <xdr:col>5</xdr:col>
      <xdr:colOff>15875</xdr:colOff>
      <xdr:row>21</xdr:row>
      <xdr:rowOff>95249</xdr:rowOff>
    </xdr:to>
    <xdr:sp macro="" textlink="">
      <xdr:nvSpPr>
        <xdr:cNvPr id="13" name="TextBox 12">
          <a:extLst>
            <a:ext uri="{FF2B5EF4-FFF2-40B4-BE49-F238E27FC236}">
              <a16:creationId xmlns:a16="http://schemas.microsoft.com/office/drawing/2014/main" id="{D7255D09-348E-51F9-4269-3D214527C6D5}"/>
            </a:ext>
          </a:extLst>
        </xdr:cNvPr>
        <xdr:cNvSpPr txBox="1"/>
      </xdr:nvSpPr>
      <xdr:spPr>
        <a:xfrm>
          <a:off x="681182" y="4133272"/>
          <a:ext cx="8455602" cy="44161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000" b="1">
              <a:latin typeface="Times New Roman" panose="02020603050405020304" pitchFamily="18" charset="0"/>
              <a:cs typeface="Times New Roman" panose="02020603050405020304" pitchFamily="18" charset="0"/>
            </a:rPr>
            <a:t>YEARLY</a:t>
          </a:r>
          <a:r>
            <a:rPr lang="en-IN" sz="3000" b="1" baseline="0">
              <a:latin typeface="Times New Roman" panose="02020603050405020304" pitchFamily="18" charset="0"/>
              <a:cs typeface="Times New Roman" panose="02020603050405020304" pitchFamily="18" charset="0"/>
            </a:rPr>
            <a:t> MEETING COUNT</a:t>
          </a:r>
          <a:endParaRPr lang="en-IN" sz="3000" b="1">
            <a:latin typeface="Times New Roman" panose="02020603050405020304" pitchFamily="18" charset="0"/>
            <a:cs typeface="Times New Roman" panose="02020603050405020304" pitchFamily="18" charset="0"/>
          </a:endParaRPr>
        </a:p>
      </xdr:txBody>
    </xdr:sp>
    <xdr:clientData/>
  </xdr:twoCellAnchor>
  <xdr:twoCellAnchor>
    <xdr:from>
      <xdr:col>1</xdr:col>
      <xdr:colOff>62202</xdr:colOff>
      <xdr:row>0</xdr:row>
      <xdr:rowOff>15552</xdr:rowOff>
    </xdr:from>
    <xdr:to>
      <xdr:col>14</xdr:col>
      <xdr:colOff>461817</xdr:colOff>
      <xdr:row>4</xdr:row>
      <xdr:rowOff>62205</xdr:rowOff>
    </xdr:to>
    <xdr:sp macro="" textlink="">
      <xdr:nvSpPr>
        <xdr:cNvPr id="14" name="TextBox 13">
          <a:extLst>
            <a:ext uri="{FF2B5EF4-FFF2-40B4-BE49-F238E27FC236}">
              <a16:creationId xmlns:a16="http://schemas.microsoft.com/office/drawing/2014/main" id="{B02F2992-A604-5CFA-94EC-78906CD6CC58}"/>
            </a:ext>
          </a:extLst>
        </xdr:cNvPr>
        <xdr:cNvSpPr txBox="1"/>
      </xdr:nvSpPr>
      <xdr:spPr>
        <a:xfrm>
          <a:off x="743384" y="15552"/>
          <a:ext cx="23894615" cy="785562"/>
        </a:xfrm>
        <a:prstGeom prst="rect">
          <a:avLst/>
        </a:prstGeom>
        <a:solidFill>
          <a:schemeClr val="bg1"/>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endParaRPr lang="en-IN" sz="5400" b="1">
            <a:solidFill>
              <a:schemeClr val="tx1"/>
            </a:solidFill>
          </a:endParaRPr>
        </a:p>
      </xdr:txBody>
    </xdr:sp>
    <xdr:clientData/>
  </xdr:twoCellAnchor>
  <xdr:twoCellAnchor editAs="oneCell">
    <xdr:from>
      <xdr:col>14</xdr:col>
      <xdr:colOff>44393</xdr:colOff>
      <xdr:row>4</xdr:row>
      <xdr:rowOff>164402</xdr:rowOff>
    </xdr:from>
    <xdr:to>
      <xdr:col>18</xdr:col>
      <xdr:colOff>57728</xdr:colOff>
      <xdr:row>18</xdr:row>
      <xdr:rowOff>173182</xdr:rowOff>
    </xdr:to>
    <mc:AlternateContent xmlns:mc="http://schemas.openxmlformats.org/markup-compatibility/2006">
      <mc:Choice xmlns:a14="http://schemas.microsoft.com/office/drawing/2010/main" Requires="a14">
        <xdr:graphicFrame macro="">
          <xdr:nvGraphicFramePr>
            <xdr:cNvPr id="16" name="Employee Name 2">
              <a:extLst>
                <a:ext uri="{FF2B5EF4-FFF2-40B4-BE49-F238E27FC236}">
                  <a16:creationId xmlns:a16="http://schemas.microsoft.com/office/drawing/2014/main" id="{8A546EB6-5A7D-55F4-8929-C45D31399619}"/>
                </a:ext>
              </a:extLst>
            </xdr:cNvPr>
            <xdr:cNvGraphicFramePr/>
          </xdr:nvGraphicFramePr>
          <xdr:xfrm>
            <a:off x="0" y="0"/>
            <a:ext cx="0" cy="0"/>
          </xdr:xfrm>
          <a:graphic>
            <a:graphicData uri="http://schemas.microsoft.com/office/drawing/2010/slicer">
              <sle:slicer xmlns:sle="http://schemas.microsoft.com/office/drawing/2010/slicer" name="Employee Name 2"/>
            </a:graphicData>
          </a:graphic>
        </xdr:graphicFrame>
      </mc:Choice>
      <mc:Fallback>
        <xdr:sp macro="" textlink="">
          <xdr:nvSpPr>
            <xdr:cNvPr id="0" name=""/>
            <xdr:cNvSpPr>
              <a:spLocks noTextEdit="1"/>
            </xdr:cNvSpPr>
          </xdr:nvSpPr>
          <xdr:spPr>
            <a:xfrm>
              <a:off x="23836627" y="920998"/>
              <a:ext cx="2715463" cy="2873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1801092</xdr:colOff>
      <xdr:row>42</xdr:row>
      <xdr:rowOff>129485</xdr:rowOff>
    </xdr:from>
    <xdr:to>
      <xdr:col>10</xdr:col>
      <xdr:colOff>1143000</xdr:colOff>
      <xdr:row>61</xdr:row>
      <xdr:rowOff>15875</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315DDC76-6599-4143-98A8-AB51E5BEEB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1603183" y="8765485"/>
              <a:ext cx="6707908" cy="33962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656504</xdr:colOff>
      <xdr:row>0</xdr:row>
      <xdr:rowOff>119461</xdr:rowOff>
    </xdr:from>
    <xdr:to>
      <xdr:col>17</xdr:col>
      <xdr:colOff>675408</xdr:colOff>
      <xdr:row>4</xdr:row>
      <xdr:rowOff>122052</xdr:rowOff>
    </xdr:to>
    <xdr:sp macro="" textlink="">
      <xdr:nvSpPr>
        <xdr:cNvPr id="12" name="Rectangle: Rounded Corners 11">
          <a:extLst>
            <a:ext uri="{FF2B5EF4-FFF2-40B4-BE49-F238E27FC236}">
              <a16:creationId xmlns:a16="http://schemas.microsoft.com/office/drawing/2014/main" id="{DF2D9A98-ECF8-414E-88EC-308CEB8FE171}"/>
            </a:ext>
          </a:extLst>
        </xdr:cNvPr>
        <xdr:cNvSpPr/>
      </xdr:nvSpPr>
      <xdr:spPr>
        <a:xfrm>
          <a:off x="656504" y="119461"/>
          <a:ext cx="26238631" cy="741500"/>
        </a:xfrm>
        <a:prstGeom prst="roundRect">
          <a:avLst/>
        </a:prstGeom>
        <a:solidFill>
          <a:schemeClr val="accent4">
            <a:lumMod val="20000"/>
            <a:lumOff val="8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4000" b="1">
              <a:solidFill>
                <a:srgbClr val="002060"/>
              </a:solidFill>
            </a:rPr>
            <a:t>INSURANCE ANALYSIS </a:t>
          </a:r>
          <a:r>
            <a:rPr lang="en-IN" sz="4000" b="1">
              <a:solidFill>
                <a:srgbClr val="A20000"/>
              </a:solidFill>
            </a:rPr>
            <a:t>DASHBOARD</a:t>
          </a:r>
        </a:p>
      </xdr:txBody>
    </xdr:sp>
    <xdr:clientData/>
  </xdr:twoCellAnchor>
  <xdr:twoCellAnchor editAs="oneCell">
    <xdr:from>
      <xdr:col>10</xdr:col>
      <xdr:colOff>1106776</xdr:colOff>
      <xdr:row>0</xdr:row>
      <xdr:rowOff>145435</xdr:rowOff>
    </xdr:from>
    <xdr:to>
      <xdr:col>10</xdr:col>
      <xdr:colOff>1773670</xdr:colOff>
      <xdr:row>4</xdr:row>
      <xdr:rowOff>36647</xdr:rowOff>
    </xdr:to>
    <xdr:pic>
      <xdr:nvPicPr>
        <xdr:cNvPr id="18" name="Picture 17">
          <a:extLst>
            <a:ext uri="{FF2B5EF4-FFF2-40B4-BE49-F238E27FC236}">
              <a16:creationId xmlns:a16="http://schemas.microsoft.com/office/drawing/2014/main" id="{35C6F608-48D2-460A-88F2-09F18C0196B3}"/>
            </a:ext>
          </a:extLst>
        </xdr:cNvPr>
        <xdr:cNvPicPr>
          <a:picLocks noChangeAspect="1"/>
        </xdr:cNvPicPr>
      </xdr:nvPicPr>
      <xdr:blipFill>
        <a:blip xmlns:r="http://schemas.openxmlformats.org/officeDocument/2006/relationships" r:embed="rId10"/>
        <a:stretch>
          <a:fillRect/>
        </a:stretch>
      </xdr:blipFill>
      <xdr:spPr>
        <a:xfrm>
          <a:off x="17639867" y="145435"/>
          <a:ext cx="666894" cy="630121"/>
        </a:xfrm>
        <a:prstGeom prst="rect">
          <a:avLst/>
        </a:prstGeom>
      </xdr:spPr>
    </xdr:pic>
    <xdr:clientData/>
  </xdr:twoCellAnchor>
  <xdr:twoCellAnchor>
    <xdr:from>
      <xdr:col>10</xdr:col>
      <xdr:colOff>1810224</xdr:colOff>
      <xdr:row>0</xdr:row>
      <xdr:rowOff>138545</xdr:rowOff>
    </xdr:from>
    <xdr:to>
      <xdr:col>12</xdr:col>
      <xdr:colOff>1801091</xdr:colOff>
      <xdr:row>4</xdr:row>
      <xdr:rowOff>115842</xdr:rowOff>
    </xdr:to>
    <xdr:sp macro="" textlink="">
      <xdr:nvSpPr>
        <xdr:cNvPr id="21" name="Rectangle: Rounded Corners 20">
          <a:extLst>
            <a:ext uri="{FF2B5EF4-FFF2-40B4-BE49-F238E27FC236}">
              <a16:creationId xmlns:a16="http://schemas.microsoft.com/office/drawing/2014/main" id="{A5A95E9D-4391-4EE8-8D7C-A5AC65C4F0CE}"/>
            </a:ext>
          </a:extLst>
        </xdr:cNvPr>
        <xdr:cNvSpPr/>
      </xdr:nvSpPr>
      <xdr:spPr>
        <a:xfrm>
          <a:off x="18724315" y="138545"/>
          <a:ext cx="3315958" cy="716206"/>
        </a:xfrm>
        <a:prstGeom prst="roundRect">
          <a:avLst/>
        </a:prstGeom>
        <a:solidFill>
          <a:schemeClr val="accent4">
            <a:lumMod val="40000"/>
            <a:lumOff val="60000"/>
          </a:schemeClr>
        </a:solidFill>
      </xdr:spPr>
      <xdr:style>
        <a:lnRef idx="2">
          <a:schemeClr val="accent4"/>
        </a:lnRef>
        <a:fillRef idx="1">
          <a:schemeClr val="lt1"/>
        </a:fillRef>
        <a:effectRef idx="0">
          <a:schemeClr val="accent4"/>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IN" b="1">
              <a:solidFill>
                <a:schemeClr val="accent3">
                  <a:lumMod val="75000"/>
                </a:schemeClr>
              </a:solidFill>
            </a:rPr>
            <a:t>Total</a:t>
          </a:r>
          <a:r>
            <a:rPr lang="en-IN" b="1" baseline="0">
              <a:solidFill>
                <a:schemeClr val="accent3">
                  <a:lumMod val="75000"/>
                </a:schemeClr>
              </a:solidFill>
            </a:rPr>
            <a:t> Opportunities</a:t>
          </a:r>
        </a:p>
        <a:p>
          <a:pPr algn="ctr"/>
          <a:r>
            <a:rPr lang="en-IN" b="1" baseline="0">
              <a:solidFill>
                <a:schemeClr val="accent3">
                  <a:lumMod val="75000"/>
                </a:schemeClr>
              </a:solidFill>
            </a:rPr>
            <a:t>49</a:t>
          </a:r>
          <a:endParaRPr lang="en-IN" b="1">
            <a:solidFill>
              <a:schemeClr val="accent3">
                <a:lumMod val="75000"/>
              </a:schemeClr>
            </a:solidFill>
          </a:endParaRPr>
        </a:p>
      </xdr:txBody>
    </xdr:sp>
    <xdr:clientData/>
  </xdr:twoCellAnchor>
  <xdr:twoCellAnchor>
    <xdr:from>
      <xdr:col>12</xdr:col>
      <xdr:colOff>1926504</xdr:colOff>
      <xdr:row>0</xdr:row>
      <xdr:rowOff>161636</xdr:rowOff>
    </xdr:from>
    <xdr:to>
      <xdr:col>12</xdr:col>
      <xdr:colOff>3798453</xdr:colOff>
      <xdr:row>4</xdr:row>
      <xdr:rowOff>92363</xdr:rowOff>
    </xdr:to>
    <xdr:sp macro="" textlink="">
      <xdr:nvSpPr>
        <xdr:cNvPr id="23" name="Rectangle: Rounded Corners 22">
          <a:extLst>
            <a:ext uri="{FF2B5EF4-FFF2-40B4-BE49-F238E27FC236}">
              <a16:creationId xmlns:a16="http://schemas.microsoft.com/office/drawing/2014/main" id="{E0A5411A-1AE6-4778-809B-FA9F8267B9DD}"/>
            </a:ext>
          </a:extLst>
        </xdr:cNvPr>
        <xdr:cNvSpPr/>
      </xdr:nvSpPr>
      <xdr:spPr>
        <a:xfrm>
          <a:off x="22165686" y="161636"/>
          <a:ext cx="1871949" cy="669636"/>
        </a:xfrm>
        <a:prstGeom prst="roundRect">
          <a:avLst/>
        </a:prstGeom>
        <a:solidFill>
          <a:schemeClr val="accent4">
            <a:lumMod val="40000"/>
            <a:lumOff val="60000"/>
          </a:schemeClr>
        </a:solidFill>
      </xdr:spPr>
      <xdr:style>
        <a:lnRef idx="2">
          <a:schemeClr val="accent4"/>
        </a:lnRef>
        <a:fillRef idx="1">
          <a:schemeClr val="lt1"/>
        </a:fillRef>
        <a:effectRef idx="0">
          <a:schemeClr val="accent4"/>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IN" b="1">
              <a:solidFill>
                <a:schemeClr val="accent6"/>
              </a:solidFill>
            </a:rPr>
            <a:t>Closed Won</a:t>
          </a:r>
        </a:p>
        <a:p>
          <a:pPr algn="ctr"/>
          <a:r>
            <a:rPr lang="en-IN" b="1">
              <a:solidFill>
                <a:schemeClr val="accent6"/>
              </a:solidFill>
            </a:rPr>
            <a:t>42</a:t>
          </a:r>
        </a:p>
      </xdr:txBody>
    </xdr:sp>
    <xdr:clientData/>
  </xdr:twoCellAnchor>
  <xdr:twoCellAnchor>
    <xdr:from>
      <xdr:col>13</xdr:col>
      <xdr:colOff>21504</xdr:colOff>
      <xdr:row>0</xdr:row>
      <xdr:rowOff>150091</xdr:rowOff>
    </xdr:from>
    <xdr:to>
      <xdr:col>17</xdr:col>
      <xdr:colOff>600364</xdr:colOff>
      <xdr:row>4</xdr:row>
      <xdr:rowOff>92364</xdr:rowOff>
    </xdr:to>
    <xdr:sp macro="" textlink="">
      <xdr:nvSpPr>
        <xdr:cNvPr id="25" name="Rectangle: Rounded Corners 24">
          <a:extLst>
            <a:ext uri="{FF2B5EF4-FFF2-40B4-BE49-F238E27FC236}">
              <a16:creationId xmlns:a16="http://schemas.microsoft.com/office/drawing/2014/main" id="{597A1AE9-AD71-4113-B6A4-F6B6F38F0B37}"/>
            </a:ext>
          </a:extLst>
        </xdr:cNvPr>
        <xdr:cNvSpPr/>
      </xdr:nvSpPr>
      <xdr:spPr>
        <a:xfrm>
          <a:off x="24174595" y="150091"/>
          <a:ext cx="2645496" cy="681182"/>
        </a:xfrm>
        <a:prstGeom prst="roundRect">
          <a:avLst/>
        </a:prstGeom>
        <a:solidFill>
          <a:schemeClr val="accent4">
            <a:lumMod val="40000"/>
            <a:lumOff val="60000"/>
          </a:schemeClr>
        </a:solidFill>
      </xdr:spPr>
      <xdr:style>
        <a:lnRef idx="2">
          <a:schemeClr val="accent4"/>
        </a:lnRef>
        <a:fillRef idx="1">
          <a:schemeClr val="lt1"/>
        </a:fillRef>
        <a:effectRef idx="0">
          <a:schemeClr val="accent4"/>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IN" b="1">
              <a:solidFill>
                <a:schemeClr val="tx2"/>
              </a:solidFill>
            </a:rPr>
            <a:t>Conversion</a:t>
          </a:r>
          <a:r>
            <a:rPr lang="en-IN" b="1" baseline="0">
              <a:solidFill>
                <a:schemeClr val="tx2"/>
              </a:solidFill>
            </a:rPr>
            <a:t> Ratio</a:t>
          </a:r>
        </a:p>
        <a:p>
          <a:pPr algn="ctr"/>
          <a:r>
            <a:rPr lang="en-IN" b="1" baseline="0">
              <a:solidFill>
                <a:schemeClr val="tx2"/>
              </a:solidFill>
            </a:rPr>
            <a:t>86%</a:t>
          </a:r>
          <a:endParaRPr lang="en-IN" b="1">
            <a:solidFill>
              <a:schemeClr val="tx2"/>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25c9ff8798c1f97/Desktop/Project%20practice.xlsx" TargetMode="External"/><Relationship Id="rId1" Type="http://schemas.openxmlformats.org/officeDocument/2006/relationships/externalLinkPath" Target="https://d.docs.live.net/e25c9ff8798c1f97/Desktop/Project%20practi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PI 1"/>
      <sheetName val="KPI 2"/>
      <sheetName val="KPI 3.1"/>
      <sheetName val="Achievement% card"/>
      <sheetName val="KPI 4"/>
      <sheetName val="KPI 5"/>
      <sheetName val="1 Brokerage"/>
      <sheetName val="2 Fees"/>
      <sheetName val="3 Budgets"/>
      <sheetName val="4 Invoice"/>
      <sheetName val="5 Meetings"/>
      <sheetName val="Year Slicer"/>
      <sheetName val="Open oppor"/>
      <sheetName val="Top 5 opp"/>
      <sheetName val="Opp procut grp"/>
      <sheetName val="ClosedWON"/>
      <sheetName val="Sheet1"/>
      <sheetName val="6 Opportunity"/>
      <sheetName val="Dashboard"/>
      <sheetName val="Chart"/>
    </sheetNames>
    <sheetDataSet>
      <sheetData sheetId="0"/>
      <sheetData sheetId="1"/>
      <sheetData sheetId="2">
        <row r="68">
          <cell r="C68">
            <v>20083111</v>
          </cell>
        </row>
        <row r="69">
          <cell r="C69">
            <v>11789802.869999995</v>
          </cell>
        </row>
        <row r="70">
          <cell r="C70">
            <v>2853842</v>
          </cell>
        </row>
        <row r="74">
          <cell r="C74">
            <v>19673793</v>
          </cell>
        </row>
        <row r="75">
          <cell r="C75">
            <v>3259920.0900000003</v>
          </cell>
        </row>
        <row r="76">
          <cell r="C76">
            <v>569815</v>
          </cell>
        </row>
        <row r="80">
          <cell r="C80">
            <v>12319455</v>
          </cell>
        </row>
        <row r="81">
          <cell r="C81">
            <v>18432664.719999995</v>
          </cell>
        </row>
        <row r="82">
          <cell r="C82">
            <v>8244310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https://d.docs.live.net/e25c9ff8798c1f97/Desktop/Project%20practice.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Jadhav" refreshedDate="45386.619353472219" createdVersion="8" refreshedVersion="8" minRefreshableVersion="3" recordCount="204" xr:uid="{00000000-000A-0000-FFFF-FFFF00000000}">
  <cacheSource type="worksheet">
    <worksheetSource name="invoice_202001231041"/>
  </cacheSource>
  <cacheFields count="11">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acheField>
    <cacheField name="revenue_transaction_type" numFmtId="0">
      <sharedItems/>
    </cacheField>
    <cacheField name="branch_name" numFmtId="0">
      <sharedItems/>
    </cacheField>
    <cacheField name="solution_group" numFmtId="0">
      <sharedItems/>
    </cacheField>
    <cacheField name="Account Executive" numFmtId="0">
      <sharedItems/>
    </cacheField>
    <cacheField name="income_class" numFmtId="0">
      <sharedItems containsBlank="1" count="4">
        <s v="New"/>
        <s v="Renewal"/>
        <s v="Cross Sell"/>
        <m/>
      </sharedItems>
    </cacheField>
    <cacheField name="client_name" numFmtId="0">
      <sharedItems/>
    </cacheField>
    <cacheField name="policy_number" numFmtId="0">
      <sharedItems containsBlank="1" containsMixedTypes="1" containsNumber="1" containsInteger="1" minValue="3393" maxValue="3.213400201191E+23"/>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Jadhav" refreshedDate="45386.647423958333" createdVersion="8" refreshedVersion="8" minRefreshableVersion="3" recordCount="10" xr:uid="{00000000-000A-0000-FFFF-FFFF01000000}">
  <cacheSource type="worksheet">
    <worksheetSource name="NN_EN_EE_Indi_bdgt__20012020"/>
  </cacheSource>
  <cacheFields count="6">
    <cacheField name="Branch" numFmtId="0">
      <sharedItems/>
    </cacheField>
    <cacheField name="Employee Name" numFmtId="0">
      <sharedItems/>
    </cacheField>
    <cacheField name="New Role2" numFmtId="0">
      <sharedItems count="5">
        <s v="Hunter &amp; Farmer"/>
        <s v="Servicer"/>
        <s v="BH"/>
        <s v="Servicer Claims"/>
        <s v="Farmer &amp; Servicer"/>
      </sharedItems>
    </cacheField>
    <cacheField name="New Budget" numFmtId="0">
      <sharedItems containsString="0" containsBlank="1" containsNumber="1" containsInteger="1" minValue="0" maxValue="1350000"/>
    </cacheField>
    <cacheField name="Cross sell bugdet" numFmtId="0">
      <sharedItems containsString="0" containsBlank="1" containsNumber="1" containsInteger="1" minValue="0" maxValue="3500000"/>
    </cacheField>
    <cacheField name="Renewal Budget" numFmtId="0">
      <sharedItems containsString="0" containsBlank="1" containsNumber="1" containsInteger="1" minValue="0" maxValue="501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ini Rathod" refreshedDate="45387.649700810187" createdVersion="8" refreshedVersion="8" minRefreshableVersion="3" recordCount="49" xr:uid="{00000000-000A-0000-FFFF-FFFF02000000}">
  <cacheSource type="worksheet">
    <worksheetSource name="gcrm_opportunity_202001231041"/>
  </cacheSource>
  <cacheFields count="12">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cutive" numFmtId="0">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543775463" createdVersion="5" refreshedVersion="8" minRefreshableVersion="3" recordCount="0" supportSubquery="1" supportAdvancedDrill="1" xr:uid="{CADBE824-FF27-4C9E-8A1B-C563E538FE5D}">
  <cacheSource type="external" connectionId="10"/>
  <cacheFields count="4">
    <cacheField name="[Invoice1].[Imcome Class].[Imcome Class]" caption="Imcome Class" numFmtId="0" hierarchy="38" level="1">
      <sharedItems count="3">
        <s v="Cross Sell"/>
        <s v="New"/>
        <s v="Renewal"/>
      </sharedItems>
    </cacheField>
    <cacheField name="[Measures].[Sum of Amount 9]" caption="Sum of Amount 9" numFmtId="0" hierarchy="76" level="32767"/>
    <cacheField name="[Meeting].[Meeting Date (Year)].[Meeting Date (Year)]" caption="Meeting Date (Year)" numFmtId="0" hierarchy="51" level="1">
      <sharedItems containsSemiMixedTypes="0" containsNonDate="0" containsString="0"/>
    </cacheField>
    <cacheField name="[Invoice1].[Account Executive].[Account Executive]" caption="Account Executive" numFmtId="0" hierarchy="32" level="1">
      <sharedItems containsSemiMixedTypes="0" containsNonDate="0" containsString="0"/>
    </cacheField>
  </cacheFields>
  <cacheHierarchies count="87">
    <cacheHierarchy uniqueName="[Brokerage2].[Account Exe ID]" caption="Account Exe ID" attribute="1" defaultMemberUniqueName="[Brokerage2].[Account Exe ID].[All]" allUniqueName="[Brokerage2].[Account Exe ID].[All]" dimensionUniqueName="[Brokerage2]" displayFolder="" count="2" memberValueDatatype="5" unbalanced="0"/>
    <cacheHierarchy uniqueName="[Brokerage2].[Exe Name]" caption="Exe Name" attribute="1" defaultMemberUniqueName="[Brokerage2].[Exe Name].[All]" allUniqueName="[Brokerage2].[Exe Name].[All]" dimensionUniqueName="[Brokerage2]" displayFolder="" count="2" memberValueDatatype="130" unbalanced="0"/>
    <cacheHierarchy uniqueName="[Brokerage2].[Client Name]" caption="Client Name" attribute="1" defaultMemberUniqueName="[Brokerage2].[Client Name].[All]" allUniqueName="[Brokerage2].[Client Name].[All]" dimensionUniqueName="[Brokerage2]" displayFolder="" count="2" memberValueDatatype="130" unbalanced="0"/>
    <cacheHierarchy uniqueName="[Brokerage2].[Amount]" caption="Amount" attribute="1" defaultMemberUniqueName="[Brokerage2].[Amount].[All]" allUniqueName="[Brokerage2].[Amount].[All]" dimensionUniqueName="[Brokerage2]" displayFolder="" count="2" memberValueDatatype="5" unbalanced="0"/>
    <cacheHierarchy uniqueName="[Brokerage2].[Policy Number]" caption="Policy Number" attribute="1" defaultMemberUniqueName="[Brokerage2].[Policy Number].[All]" allUniqueName="[Brokerage2].[Policy Number].[All]" dimensionUniqueName="[Brokerage2]" displayFolder="" count="2" memberValueDatatype="130" unbalanced="0"/>
    <cacheHierarchy uniqueName="[Brokerage2].[Policy Start Date]" caption="Policy Start Date" attribute="1" time="1" defaultMemberUniqueName="[Brokerage2].[Policy Start Date].[All]" allUniqueName="[Brokerage2].[Policy Start Date].[All]" dimensionUniqueName="[Brokerage2]" displayFolder="" count="2" memberValueDatatype="7" unbalanced="0"/>
    <cacheHierarchy uniqueName="[Brokerage2].[Policy End Date]" caption="Policy End Date" attribute="1" time="1" defaultMemberUniqueName="[Brokerage2].[Policy End Date].[All]" allUniqueName="[Brokerage2].[Policy End Date].[All]" dimensionUniqueName="[Brokerage2]" displayFolder="" count="2" memberValueDatatype="7" unbalanced="0"/>
    <cacheHierarchy uniqueName="[Brokerage2].[Branch Name]" caption="Branch Name" attribute="1" defaultMemberUniqueName="[Brokerage2].[Branch Name].[All]" allUniqueName="[Brokerage2].[Branch Name].[All]" dimensionUniqueName="[Brokerage2]" displayFolder="" count="2" memberValueDatatype="130" unbalanced="0"/>
    <cacheHierarchy uniqueName="[Brokerage2].[Product Group]" caption="Product Group" attribute="1" defaultMemberUniqueName="[Brokerage2].[Product Group].[All]" allUniqueName="[Brokerage2].[Product Group].[All]" dimensionUniqueName="[Brokerage2]" displayFolder="" count="2" memberValueDatatype="130" unbalanced="0"/>
    <cacheHierarchy uniqueName="[Brokerage2].[Solution Group]" caption="Solution Group" attribute="1" defaultMemberUniqueName="[Brokerage2].[Solution Group].[All]" allUniqueName="[Brokerage2].[Solution Group].[All]" dimensionUniqueName="[Brokerage2]" displayFolder="" count="2" memberValueDatatype="130" unbalanced="0"/>
    <cacheHierarchy uniqueName="[Brokerage2].[Income Class]" caption="Income Class" attribute="1" defaultMemberUniqueName="[Brokerage2].[Income Class].[All]" allUniqueName="[Brokerage2].[Income Class].[All]" dimensionUniqueName="[Brokerage2]" displayFolder="" count="2" memberValueDatatype="130" unbalanced="0"/>
    <cacheHierarchy uniqueName="[Brokerage2].[Due date]" caption="Due date" attribute="1" time="1" defaultMemberUniqueName="[Brokerage2].[Due date].[All]" allUniqueName="[Brokerage2].[Due date].[All]" dimensionUniqueName="[Brokerage2]" displayFolder="" count="2" memberValueDatatype="7" unbalanced="0"/>
    <cacheHierarchy uniqueName="[Brokerage2].[Transaction Type]" caption="Transaction Type" attribute="1" defaultMemberUniqueName="[Brokerage2].[Transaction Type].[All]" allUniqueName="[Brokerage2].[Transaction Type].[All]" dimensionUniqueName="[Brokerage2]" displayFolder="" count="2" memberValueDatatype="130" unbalanced="0"/>
    <cacheHierarchy uniqueName="[Brokerage2].[Renewal Status]" caption="Renewal Status" attribute="1" defaultMemberUniqueName="[Brokerage2].[Renewal Status].[All]" allUniqueName="[Brokerage2].[Renewal Status].[All]" dimensionUniqueName="[Brokerage2]" displayFolder="" count="2" memberValueDatatype="130" unbalanced="0"/>
    <cacheHierarchy uniqueName="[Fees1].[Account Exe ID]" caption="Account Exe ID" attribute="1" defaultMemberUniqueName="[Fees1].[Account Exe ID].[All]" allUniqueName="[Fees1].[Account Exe ID].[All]" dimensionUniqueName="[Fees1]" displayFolder="" count="2" memberValueDatatype="5" unbalanced="0"/>
    <cacheHierarchy uniqueName="[Fees1].[Account Executive]" caption="Account Executive" attribute="1" defaultMemberUniqueName="[Fees1].[Account Executive].[All]" allUniqueName="[Fees1].[Account Executive].[All]" dimensionUniqueName="[Fees1]" displayFolder="" count="2" memberValueDatatype="130" unbalanced="0"/>
    <cacheHierarchy uniqueName="[Fees1].[Client Name]" caption="Client Name" attribute="1" defaultMemberUniqueName="[Fees1].[Client Name].[All]" allUniqueName="[Fees1].[Client Name].[All]" dimensionUniqueName="[Fees1]" displayFolder="" count="2" memberValueDatatype="130" unbalanced="0"/>
    <cacheHierarchy uniqueName="[Fees1].[Amount]" caption="Amount" attribute="1" defaultMemberUniqueName="[Fees1].[Amount].[All]" allUniqueName="[Fees1].[Amount].[All]" dimensionUniqueName="[Fees1]" displayFolder="" count="2" memberValueDatatype="5" unbalanced="0"/>
    <cacheHierarchy uniqueName="[Fees1].[Solution Group]" caption="Solution Group" attribute="1" defaultMemberUniqueName="[Fees1].[Solution Group].[All]" allUniqueName="[Fees1].[Solution Group].[All]" dimensionUniqueName="[Fees1]" displayFolder="" count="2" memberValueDatatype="130" unbalanced="0"/>
    <cacheHierarchy uniqueName="[Fees1].[Branch Name]" caption="Branch Name" attribute="1" defaultMemberUniqueName="[Fees1].[Branch Name].[All]" allUniqueName="[Fees1].[Branch Name].[All]" dimensionUniqueName="[Fees1]" displayFolder="" count="2" memberValueDatatype="130" unbalanced="0"/>
    <cacheHierarchy uniqueName="[Fees1].[Income Due Date]" caption="Income Due Date" attribute="1" time="1" defaultMemberUniqueName="[Fees1].[Income Due Date].[All]" allUniqueName="[Fees1].[Income Due Date].[All]" dimensionUniqueName="[Fees1]" displayFolder="" count="2" memberValueDatatype="7" unbalanced="0"/>
    <cacheHierarchy uniqueName="[Fees1].[Income Class]" caption="Income Class" attribute="1" defaultMemberUniqueName="[Fees1].[Income Class].[All]" allUniqueName="[Fees1].[Income Class].[All]" dimensionUniqueName="[Fees1]" displayFolder="" count="2"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2" memberValueDatatype="130" unbalanced="0"/>
    <cacheHierarchy uniqueName="[Individual budget1].[Account Exe ID]" caption="Account Exe ID" attribute="1" defaultMemberUniqueName="[Individual budget1].[Account Exe ID].[All]" allUniqueName="[Individual budget1].[Account Exe ID].[All]" dimensionUniqueName="[Individual budget1]" displayFolder="" count="2"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2" memberValueDatatype="130" unbalanced="0"/>
    <cacheHierarchy uniqueName="[Individual budget1].[Branch]" caption="Branch" attribute="1" defaultMemberUniqueName="[Individual budget1].[Branch].[All]" allUniqueName="[Individual budget1].[Branch].[All]" dimensionUniqueName="[Individual budget1]" displayFolder="" count="2" memberValueDatatype="130" unbalanced="0"/>
    <cacheHierarchy uniqueName="[Individual budget1].[New Role 1]" caption="New Role 1" attribute="1" defaultMemberUniqueName="[Individual budget1].[New Role 1].[All]" allUniqueName="[Individual budget1].[New Role 1].[All]" dimensionUniqueName="[Individual budget1]" displayFolder="" count="2" memberValueDatatype="130" unbalanced="0"/>
    <cacheHierarchy uniqueName="[Individual budget1].[New Role 2]" caption="New Role 2" attribute="1" defaultMemberUniqueName="[Individual budget1].[New Role 2].[All]" allUniqueName="[Individual budget1].[New Role 2].[All]" dimensionUniqueName="[Individual budget1]" displayFolder="" count="2" memberValueDatatype="130" unbalanced="0"/>
    <cacheHierarchy uniqueName="[Individual budget1].[New Budget]" caption="New Budget" attribute="1" defaultMemberUniqueName="[Individual budget1].[New Budget].[All]" allUniqueName="[Individual budget1].[New Budget].[All]" dimensionUniqueName="[Individual budget1]" displayFolder="" count="2"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2"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2" memberValueDatatype="5" unbalanced="0"/>
    <cacheHierarchy uniqueName="[Invoice1].[Account Exe ID]" caption="Account Exe ID" attribute="1" defaultMemberUniqueName="[Invoice1].[Account Exe ID].[All]" allUniqueName="[Invoice1].[Account Exe ID].[All]" dimensionUniqueName="[Invoice1]" displayFolder="" count="2" memberValueDatatype="5" unbalanced="0"/>
    <cacheHierarchy uniqueName="[Invoice1].[Account Executive]" caption="Account Executive" attribute="1" defaultMemberUniqueName="[Invoice1].[Account Executive].[All]" allUniqueName="[Invoice1].[Account Executive].[All]" dimensionUniqueName="[Invoice1]" displayFolder="" count="2" memberValueDatatype="130" unbalanced="0">
      <fieldsUsage count="2">
        <fieldUsage x="-1"/>
        <fieldUsage x="3"/>
      </fieldsUsage>
    </cacheHierarchy>
    <cacheHierarchy uniqueName="[Invoice1].[Invoice number]" caption="Invoice number" attribute="1" defaultMemberUniqueName="[Invoice1].[Invoice number].[All]" allUniqueName="[Invoice1].[Invoice number].[All]" dimensionUniqueName="[Invoice1]" displayFolder="" count="2" memberValueDatatype="5" unbalanced="0"/>
    <cacheHierarchy uniqueName="[Invoice1].[Invoice date]" caption="Invoice date" attribute="1" time="1" defaultMemberUniqueName="[Invoice1].[Invoice date].[All]" allUniqueName="[Invoice1].[Invoice date].[All]" dimensionUniqueName="[Invoice1]" displayFolder="" count="2" memberValueDatatype="7" unbalanced="0"/>
    <cacheHierarchy uniqueName="[Invoice1].[Transaction type]" caption="Transaction type" attribute="1" defaultMemberUniqueName="[Invoice1].[Transaction type].[All]" allUniqueName="[Invoice1].[Transaction type].[All]" dimensionUniqueName="[Invoice1]" displayFolder="" count="2" memberValueDatatype="130" unbalanced="0"/>
    <cacheHierarchy uniqueName="[Invoice1].[Branch Name]" caption="Branch Name" attribute="1" defaultMemberUniqueName="[Invoice1].[Branch Name].[All]" allUniqueName="[Invoice1].[Branch Name].[All]" dimensionUniqueName="[Invoice1]" displayFolder="" count="2" memberValueDatatype="130" unbalanced="0"/>
    <cacheHierarchy uniqueName="[Invoice1].[Solution Group]" caption="Solution Group" attribute="1" defaultMemberUniqueName="[Invoice1].[Solution Group].[All]" allUniqueName="[Invoice1].[Solution Group].[All]" dimensionUniqueName="[Invoice1]" displayFolder="" count="2" memberValueDatatype="130" unbalanced="0"/>
    <cacheHierarchy uniqueName="[Invoice1].[Imcome Class]" caption="Imcome Class" attribute="1" defaultMemberUniqueName="[Invoice1].[Imcome Class].[All]" allUniqueName="[Invoice1].[Imcome Class].[All]" dimensionUniqueName="[Invoice1]" displayFolder="" count="2" memberValueDatatype="130" unbalanced="0">
      <fieldsUsage count="2">
        <fieldUsage x="-1"/>
        <fieldUsage x="0"/>
      </fieldsUsage>
    </cacheHierarchy>
    <cacheHierarchy uniqueName="[Invoice1].[Client Name]" caption="Client Name" attribute="1" defaultMemberUniqueName="[Invoice1].[Client Name].[All]" allUniqueName="[Invoice1].[Client Name].[All]" dimensionUniqueName="[Invoice1]" displayFolder="" count="2" memberValueDatatype="130" unbalanced="0"/>
    <cacheHierarchy uniqueName="[Invoice1].[Policy number]" caption="Policy number" attribute="1" defaultMemberUniqueName="[Invoice1].[Policy number].[All]" allUniqueName="[Invoice1].[Policy number].[All]" dimensionUniqueName="[Invoice1]" displayFolder="" count="2" memberValueDatatype="130" unbalanced="0"/>
    <cacheHierarchy uniqueName="[Invoice1].[Amount]" caption="Amount" attribute="1" defaultMemberUniqueName="[Invoice1].[Amount].[All]" allUniqueName="[Invoice1].[Amount].[All]" dimensionUniqueName="[Invoice1]" displayFolder="" count="2" memberValueDatatype="5" unbalanced="0"/>
    <cacheHierarchy uniqueName="[Invoice1].[Income Due date]" caption="Income Due date" attribute="1" time="1" defaultMemberUniqueName="[Invoice1].[Income Due date].[All]" allUniqueName="[Invoice1].[Income Due date].[All]" dimensionUniqueName="[Invoice1]" displayFolder="" count="2" memberValueDatatype="7" unbalanced="0"/>
    <cacheHierarchy uniqueName="[Invoice1].[Invoice date (Year)]" caption="Invoice date (Year)" attribute="1" defaultMemberUniqueName="[Invoice1].[Invoice date (Year)].[All]" allUniqueName="[Invoice1].[Invoice date (Year)].[All]" dimensionUniqueName="[Invoice1]" displayFolder="" count="2" memberValueDatatype="130" unbalanced="0"/>
    <cacheHierarchy uniqueName="[Invoice1].[Invoice date (Quarter)]" caption="Invoice date (Quarter)" attribute="1" defaultMemberUniqueName="[Invoice1].[Invoice date (Quarter)].[All]" allUniqueName="[Invoice1].[Invoice date (Quarter)].[All]" dimensionUniqueName="[Invoice1]" displayFolder="" count="2" memberValueDatatype="130" unbalanced="0"/>
    <cacheHierarchy uniqueName="[Invoice1].[Invoice date (Month)]" caption="Invoice date (Month)" attribute="1" defaultMemberUniqueName="[Invoice1].[Invoice date (Month)].[All]" allUniqueName="[Invoice1].[Invoice date (Month)].[All]" dimensionUniqueName="[Invoice1]" displayFolder="" count="2" memberValueDatatype="130" unbalanced="0"/>
    <cacheHierarchy uniqueName="[Meeting].[Account Exe ID]" caption="Account Exe ID" attribute="1" defaultMemberUniqueName="[Meeting].[Account Exe ID].[All]" allUniqueName="[Meeting].[Account Exe ID].[All]" dimensionUniqueName="[Meeting]" displayFolder="" count="2" memberValueDatatype="5"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 Name]" caption="Branch Name" attribute="1" defaultMemberUniqueName="[Meeting].[Branch Name].[All]" allUniqueName="[Meeting].[Branch Name].[All]" dimensionUniqueName="[Meeting]" displayFolder="" count="2" memberValueDatatype="130" unbalanced="0"/>
    <cacheHierarchy uniqueName="[Meeting].[Global Attendees]" caption="Global Attendees" attribute="1" defaultMemberUniqueName="[Meeting].[Global Attendees].[All]" allUniqueName="[Meeting].[Global Attendees].[All]" dimensionUniqueName="[Meeting]" displayFolder="" count="2" memberValueDatatype="130" unbalanced="0"/>
    <cacheHierarchy uniqueName="[Meeting].[Meeting Date]" caption="Meeting Date" attribute="1" time="1" defaultMemberUniqueName="[Meeting].[Meeting Date].[All]" allUniqueName="[Meeting].[Meeting Date].[All]" dimensionUniqueName="[Meeting]" displayFolder="" count="2" memberValueDatatype="7" unbalanced="0"/>
    <cacheHierarchy uniqueName="[Meeting].[Meeting Date (Year)]" caption="Meeting Date (Year)" attribute="1" defaultMemberUniqueName="[Meeting].[Meeting Date (Year)].[All]" allUniqueName="[Meeting].[Meeting Date (Year)].[All]" dimensionUniqueName="[Meeting]" displayFolder="" count="2" memberValueDatatype="130" unbalanced="0">
      <fieldsUsage count="2">
        <fieldUsage x="-1"/>
        <fieldUsage x="2"/>
      </fieldsUsage>
    </cacheHierarchy>
    <cacheHierarchy uniqueName="[Meeting].[Meeting Date (Quarter)]" caption="Meeting Date (Quarter)" attribute="1" defaultMemberUniqueName="[Meeting].[Meeting Date (Quarter)].[All]" allUniqueName="[Meeting].[Meeting Date (Quarter)].[All]" dimensionUniqueName="[Meeting]" displayFolder="" count="2" memberValueDatatype="130" unbalanced="0"/>
    <cacheHierarchy uniqueName="[Meeting].[Meeting Date (Month)]" caption="Meeting Date (Month)" attribute="1" defaultMemberUniqueName="[Meeting].[Meeting Date (Month)].[All]" allUniqueName="[Meeting].[Meeting Date (Month)].[All]" dimensionUniqueName="[Meeting]" displayFolder="" count="2" memberValueDatatype="130" unbalanced="0"/>
    <cacheHierarchy uniqueName="[Opportunities].[Account Exe Id]" caption="Account Exe Id" attribute="1" defaultMemberUniqueName="[Opportunities].[Account Exe Id].[All]" allUniqueName="[Opportunities].[Account Exe Id].[All]" dimensionUniqueName="[Opportunities]" displayFolder="" count="2" memberValueDatatype="5" unbalanced="0"/>
    <cacheHierarchy uniqueName="[Opportunities].[Account Executive]" caption="Account Executive" attribute="1" defaultMemberUniqueName="[Opportunities].[Account Executive].[All]" allUniqueName="[Opportunities].[Account Executive].[All]" dimensionUniqueName="[Opportunities]" displayFolder="" count="2" memberValueDatatype="130" unbalanced="0"/>
    <cacheHierarchy uniqueName="[Opportunities].[Opportunity Id]" caption="Opportunity Id" attribute="1" defaultMemberUniqueName="[Opportunities].[Opportunity Id].[All]" allUniqueName="[Opportunities].[Opportunity Id].[All]" dimensionUniqueName="[Opportunities]" displayFolder="" count="2" memberValueDatatype="130" unbalanced="0"/>
    <cacheHierarchy uniqueName="[Opportunities].[Opportunity Name]" caption="Opportunity Name" attribute="1" defaultMemberUniqueName="[Opportunities].[Opportunity Name].[All]" allUniqueName="[Opportunities].[Opportunity Name].[All]" dimensionUniqueName="[Opportunities]" displayFolder="" count="2" memberValueDatatype="130" unbalanced="0"/>
    <cacheHierarchy uniqueName="[Opportunities].[Specialty]" caption="Specialty" attribute="1" defaultMemberUniqueName="[Opportunities].[Specialty].[All]" allUniqueName="[Opportunities].[Specialty].[All]" dimensionUniqueName="[Opportunities]" displayFolder="" count="2" memberValueDatatype="130" unbalanced="0"/>
    <cacheHierarchy uniqueName="[Opportunities].[Premium Amount]" caption="Premium Amount" attribute="1" defaultMemberUniqueName="[Opportunities].[Premium Amount].[All]" allUniqueName="[Opportunities].[Premium Amount].[All]" dimensionUniqueName="[Opportunities]" displayFolder="" count="2" memberValueDatatype="5" unbalanced="0"/>
    <cacheHierarchy uniqueName="[Opportunities].[Revenue Amount]" caption="Revenue Amount" attribute="1" defaultMemberUniqueName="[Opportunities].[Revenue Amount].[All]" allUniqueName="[Opportunities].[Revenue Amount].[All]" dimensionUniqueName="[Opportunities]" displayFolder="" count="2" memberValueDatatype="5" unbalanced="0"/>
    <cacheHierarchy uniqueName="[Opportunities].[Stage]" caption="Stage" attribute="1" defaultMemberUniqueName="[Opportunities].[Stage].[All]" allUniqueName="[Opportunities].[Stage].[All]" dimensionUniqueName="[Opportunities]" displayFolder="" count="2" memberValueDatatype="130" unbalanced="0"/>
    <cacheHierarchy uniqueName="[Opportunities].[Branch]" caption="Branch" attribute="1" defaultMemberUniqueName="[Opportunities].[Branch].[All]" allUniqueName="[Opportunities].[Branch].[All]" dimensionUniqueName="[Opportunities]" displayFolder="" count="2" memberValueDatatype="130" unbalanced="0"/>
    <cacheHierarchy uniqueName="[Opportunities].[Product Group]" caption="Product Group" attribute="1" defaultMemberUniqueName="[Opportunities].[Product Group].[All]" allUniqueName="[Opportunities].[Product Group].[All]" dimensionUniqueName="[Opportunities]" displayFolder="" count="2" memberValueDatatype="130" unbalanced="0"/>
    <cacheHierarchy uniqueName="[Opportunities].[Product Sub Group]" caption="Product Sub Group" attribute="1" defaultMemberUniqueName="[Opportunities].[Product Sub Group].[All]" allUniqueName="[Opportunities].[Product Sub Group].[All]" dimensionUniqueName="[Opportunities]" displayFolder="" count="2" memberValueDatatype="130" unbalanced="0"/>
    <cacheHierarchy uniqueName="[Opportunities].[Risk Details]" caption="Risk Details" attribute="1" defaultMemberUniqueName="[Opportunities].[Risk Details].[All]" allUniqueName="[Opportunities].[Risk Details].[All]" dimensionUniqueName="[Opportunities]" displayFolder="" count="2" memberValueDatatype="130" unbalanced="0"/>
    <cacheHierarchy uniqueName="[Opportunities].[Closing Date]" caption="Closing Date" attribute="1" time="1" defaultMemberUniqueName="[Opportunities].[Closing Date].[All]" allUniqueName="[Opportunities].[Closing Date].[All]" dimensionUniqueName="[Opportunities]" displayFolder="" count="2" memberValueDatatype="7" unbalanced="0"/>
    <cacheHierarchy uniqueName="[Invoice1].[Invoice date (Month Index)]" caption="Invoice date (Month Index)" attribute="1" defaultMemberUniqueName="[Invoice1].[Invoice date (Month Index)].[All]" allUniqueName="[Invoice1].[Invoice date (Month Index)].[All]" dimensionUniqueName="[Invoice1]" displayFolder="" count="2" memberValueDatatype="20" unbalanced="0" hidden="1"/>
    <cacheHierarchy uniqueName="[Meeting].[Meeting Date (Month Index)]" caption="Meeting Date (Month Index)" attribute="1" defaultMemberUniqueName="[Meeting].[Meeting Date (Month Index)].[All]" allUniqueName="[Meeting].[Meeting Date (Month Index)].[All]" dimensionUniqueName="[Meeting]" displayFolder="" count="2" memberValueDatatype="20" unbalanced="0" hidden="1"/>
    <cacheHierarchy uniqueName="[Measures].[__XL_Count Brokerage]" caption="__XL_Count Brokerage" measure="1" displayFolder="" measureGroup="Brokerage2" count="0" hidden="1"/>
    <cacheHierarchy uniqueName="[Measures].[__XL_Count Fees]" caption="__XL_Count Fees" measure="1" displayFolder="" measureGroup="Fees1" count="0" hidden="1"/>
    <cacheHierarchy uniqueName="[Measures].[__XL_Count Individual budget]" caption="__XL_Count Individual budget" measure="1" displayFolder="" measureGroup="Individual budget1" count="0" hidden="1"/>
    <cacheHierarchy uniqueName="[Measures].[__XL_Count Invoice]" caption="__XL_Count Invoice" measure="1" displayFolder="" measureGroup="Invoice1" count="0" hidden="1"/>
    <cacheHierarchy uniqueName="[Measures].[__XL_Count Meeting]" caption="__XL_Count Meeting" measure="1" displayFolder="" measureGroup="Meeting" count="0" hidden="1"/>
    <cacheHierarchy uniqueName="[Measures].[__XL_Count Opportunities]" caption="__XL_Count Opportunities" measure="1" displayFolder="" measureGroup="Opportunities" count="0" hidden="1"/>
    <cacheHierarchy uniqueName="[Measures].[__No measures defined]" caption="__No measures defined" measure="1" displayFolder="" count="0" hidden="1"/>
    <cacheHierarchy uniqueName="[Measures].[Sum of Amount 9]" caption="Sum of Amount 9" measure="1" displayFolder="" measureGroup="Invoice1"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28"/>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29"/>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30"/>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3"/>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17"/>
        </ext>
      </extLst>
    </cacheHierarchy>
    <cacheHierarchy uniqueName="[Measures].[Count of Meeting Date (Year)]" caption="Count of Meeting Date (Year)" measure="1" displayFolder="" measureGroup="Meeting" count="0" hidden="1">
      <extLst>
        <ext xmlns:x15="http://schemas.microsoft.com/office/spreadsheetml/2010/11/main" uri="{B97F6D7D-B522-45F9-BDA1-12C45D357490}">
          <x15:cacheHierarchy aggregatedColumn="51"/>
        </ext>
      </extLst>
    </cacheHierarchy>
    <cacheHierarchy uniqueName="[Measures].[Count of Meeting Date]" caption="Count of Meeting Date" measure="1" displayFolder="" measureGroup="Meeting" count="0" hidden="1">
      <extLst>
        <ext xmlns:x15="http://schemas.microsoft.com/office/spreadsheetml/2010/11/main" uri="{B97F6D7D-B522-45F9-BDA1-12C45D357490}">
          <x15:cacheHierarchy aggregatedColumn="5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33"/>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33"/>
        </ext>
      </extLst>
    </cacheHierarchy>
    <cacheHierarchy uniqueName="[Measures].[Sum of Revenue Amount]" caption="Sum of Revenue Amount" measure="1" displayFolder="" measureGroup="Opportunities" count="0" hidden="1">
      <extLst>
        <ext xmlns:x15="http://schemas.microsoft.com/office/spreadsheetml/2010/11/main" uri="{B97F6D7D-B522-45F9-BDA1-12C45D357490}">
          <x15:cacheHierarchy aggregatedColumn="60"/>
        </ext>
      </extLst>
    </cacheHierarchy>
  </cacheHierarchies>
  <kpis count="0"/>
  <dimensions count="7">
    <dimension name="Brokerage2" uniqueName="[Brokerage2]" caption="Brokerage2"/>
    <dimension name="Fees1" uniqueName="[Fees1]" caption="Fees1"/>
    <dimension name="Individual budget1" uniqueName="[Individual budget1]" caption="Individual budget1"/>
    <dimension name="Invoice1" uniqueName="[Invoice1]" caption="Invoice1"/>
    <dimension measure="1" name="Measures" uniqueName="[Measures]" caption="Measures"/>
    <dimension name="Meeting" uniqueName="[Meeting]" caption="Meeting"/>
    <dimension name="Opportunities" uniqueName="[Opportunities]" caption="Opportunities"/>
  </dimensions>
  <measureGroups count="6">
    <measureGroup name="Brokerage2" caption="Brokerage2"/>
    <measureGroup name="Fees1" caption="Fees1"/>
    <measureGroup name="Individual budget1" caption="Individual budget1"/>
    <measureGroup name="Invoice1" caption="Invoice1"/>
    <measureGroup name="Meeting" caption="Meeting"/>
    <measureGroup name="Opportunities" caption="Opportunities"/>
  </measureGroups>
  <maps count="9">
    <map measureGroup="0" dimension="0"/>
    <map measureGroup="0" dimension="2"/>
    <map measureGroup="1" dimension="1"/>
    <map measureGroup="1" dimension="2"/>
    <map measureGroup="2" dimension="2"/>
    <map measureGroup="3"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54378703701" createdVersion="5" refreshedVersion="8" minRefreshableVersion="3" recordCount="0" supportSubquery="1" supportAdvancedDrill="1" xr:uid="{0D26838D-DD61-40B7-BC96-0B340414ECD7}">
  <cacheSource type="external" connectionId="10"/>
  <cacheFields count="4">
    <cacheField name="[Fees1].[Income Class].[Income Class]" caption="Income Class" numFmtId="0" hierarchy="21" level="1">
      <sharedItems count="3">
        <s v="Cross Sell"/>
        <s v="New"/>
        <s v="Renewal"/>
      </sharedItems>
    </cacheField>
    <cacheField name="[Measures].[Sum of Amount 11]" caption="Sum of Amount 11" numFmtId="0" hierarchy="81" level="32767"/>
    <cacheField name="[Meeting].[Meeting Date (Year)].[Meeting Date (Year)]" caption="Meeting Date (Year)" numFmtId="0" hierarchy="51" level="1">
      <sharedItems containsSemiMixedTypes="0" containsNonDate="0" containsString="0"/>
    </cacheField>
    <cacheField name="[Invoice1].[Account Executive].[Account Executive]" caption="Account Executive" numFmtId="0" hierarchy="32" level="1">
      <sharedItems containsSemiMixedTypes="0" containsNonDate="0" containsString="0"/>
    </cacheField>
  </cacheFields>
  <cacheHierarchies count="87">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2"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2" memberValueDatatype="130" unbalanced="0">
      <fieldsUsage count="2">
        <fieldUsage x="-1"/>
        <fieldUsage x="0"/>
      </fieldsUsage>
    </cacheHierarchy>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2" memberValueDatatype="130" unbalanced="0">
      <fieldsUsage count="2">
        <fieldUsage x="-1"/>
        <fieldUsage x="3"/>
      </fieldsUsage>
    </cacheHierarchy>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 Name]" caption="Branch Name" attribute="1" defaultMemberUniqueName="[Meeting].[Branch Name].[All]" allUniqueName="[Meeting].[Branch Name].[All]" dimensionUniqueName="[Meeting]" displayFolder="" count="0" memberValueDatatype="130" unbalanced="0"/>
    <cacheHierarchy uniqueName="[Meeting].[Global Attendees]" caption="Global Attendees" attribute="1" defaultMemberUniqueName="[Meeting].[Global Attendees].[All]" allUniqueName="[Meeting].[Global Attendees].[All]" dimensionUniqueName="[Meeting]" displayFolder="" count="0" memberValueDatatype="130" unbalanced="0"/>
    <cacheHierarchy uniqueName="[Meeting].[Meeting Date]" caption="Meeting Date" attribute="1" time="1" defaultMemberUniqueName="[Meeting].[Meeting Date].[All]" allUniqueName="[Meeting].[Meeting Date].[All]" dimensionUniqueName="[Meeting]" displayFolder="" count="0" memberValueDatatype="7" unbalanced="0"/>
    <cacheHierarchy uniqueName="[Meeting].[Meeting Date (Year)]" caption="Meeting Date (Year)" attribute="1" defaultMemberUniqueName="[Meeting].[Meeting Date (Year)].[All]" allUniqueName="[Meeting].[Meeting Date (Year)].[All]" dimensionUniqueName="[Meeting]" displayFolder="" count="2" memberValueDatatype="130" unbalanced="0">
      <fieldsUsage count="2">
        <fieldUsage x="-1"/>
        <fieldUsage x="2"/>
      </fieldsUsage>
    </cacheHierarchy>
    <cacheHierarchy uniqueName="[Meeting].[Meeting Date (Quarter)]" caption="Meeting Date (Quarter)" attribute="1" defaultMemberUniqueName="[Meeting].[Meeting Date (Quarter)].[All]" allUniqueName="[Meeting].[Meeting Date (Quarter)].[All]" dimensionUniqueName="[Meeting]" displayFolder="" count="0" memberValueDatatype="130" unbalanced="0"/>
    <cacheHierarchy uniqueName="[Meeting].[Meeting Date (Month)]" caption="Meeting Date (Month)" attribute="1" defaultMemberUniqueName="[Meeting].[Meeting Date (Month)].[All]" allUniqueName="[Meeting].[Meeting Date (Month)].[All]" dimensionUniqueName="[Meeting]" displayFolder="" count="0" memberValueDatatype="130" unbalanced="0"/>
    <cacheHierarchy uniqueName="[Opportunities].[Account Exe Id]" caption="Account Exe Id" attribute="1" defaultMemberUniqueName="[Opportunities].[Account Exe Id].[All]" allUniqueName="[Opportunities].[Account Exe Id].[All]" dimensionUniqueName="[Opportunities]" displayFolder="" count="0" memberValueDatatype="5" unbalanced="0"/>
    <cacheHierarchy uniqueName="[Opportunities].[Account Executive]" caption="Account Executive" attribute="1" defaultMemberUniqueName="[Opportunities].[Account Executive].[All]" allUniqueName="[Opportunities].[Account Executive].[All]" dimensionUniqueName="[Opportunities]" displayFolder="" count="0" memberValueDatatype="130" unbalanced="0"/>
    <cacheHierarchy uniqueName="[Opportunities].[Opportunity Id]" caption="Opportunity Id" attribute="1" defaultMemberUniqueName="[Opportunities].[Opportunity Id].[All]" allUniqueName="[Opportunities].[Opportunity Id].[All]" dimensionUniqueName="[Opportunities]" displayFolder="" count="0" memberValueDatatype="130" unbalanced="0"/>
    <cacheHierarchy uniqueName="[Opportunities].[Opportunity Name]" caption="Opportunity Name" attribute="1" defaultMemberUniqueName="[Opportunities].[Opportunity Name].[All]" allUniqueName="[Opportunities].[Opportunity Name].[All]" dimensionUniqueName="[Opportunities]" displayFolder="" count="0" memberValueDatatype="130" unbalanced="0"/>
    <cacheHierarchy uniqueName="[Opportunities].[Specialty]" caption="Specialty" attribute="1" defaultMemberUniqueName="[Opportunities].[Specialty].[All]" allUniqueName="[Opportunities].[Specialty].[All]" dimensionUniqueName="[Opportunities]" displayFolder="" count="0" memberValueDatatype="130" unbalanced="0"/>
    <cacheHierarchy uniqueName="[Opportunities].[Premium Amount]" caption="Premium Amount" attribute="1" defaultMemberUniqueName="[Opportunities].[Premium Amount].[All]" allUniqueName="[Opportunities].[Premium Amount].[All]" dimensionUniqueName="[Opportunities]" displayFolder="" count="0" memberValueDatatype="5" unbalanced="0"/>
    <cacheHierarchy uniqueName="[Opportunities].[Revenue Amount]" caption="Revenue Amount" attribute="1" defaultMemberUniqueName="[Opportunities].[Revenue Amount].[All]" allUniqueName="[Opportunities].[Revenue Amount].[All]" dimensionUniqueName="[Opportunities]" displayFolder="" count="0" memberValueDatatype="5" unbalanced="0"/>
    <cacheHierarchy uniqueName="[Opportunities].[Stage]" caption="Stage" attribute="1" defaultMemberUniqueName="[Opportunities].[Stage].[All]" allUniqueName="[Opportunities].[Stage].[All]" dimensionUniqueName="[Opportunities]" displayFolder="" count="0" memberValueDatatype="130" unbalanced="0"/>
    <cacheHierarchy uniqueName="[Opportunities].[Branch]" caption="Branch" attribute="1" defaultMemberUniqueName="[Opportunities].[Branch].[All]" allUniqueName="[Opportunities].[Branch].[All]" dimensionUniqueName="[Opportunities]" displayFolder="" count="0" memberValueDatatype="130" unbalanced="0"/>
    <cacheHierarchy uniqueName="[Opportunities].[Product Group]" caption="Product Group" attribute="1" defaultMemberUniqueName="[Opportunities].[Product Group].[All]" allUniqueName="[Opportunities].[Product Group].[All]" dimensionUniqueName="[Opportunities]" displayFolder="" count="0" memberValueDatatype="130" unbalanced="0"/>
    <cacheHierarchy uniqueName="[Opportunities].[Product Sub Group]" caption="Product Sub Group" attribute="1" defaultMemberUniqueName="[Opportunities].[Product Sub Group].[All]" allUniqueName="[Opportunities].[Product Sub Group].[All]" dimensionUniqueName="[Opportunities]" displayFolder="" count="0" memberValueDatatype="130" unbalanced="0"/>
    <cacheHierarchy uniqueName="[Opportunities].[Risk Details]" caption="Risk Details" attribute="1" defaultMemberUniqueName="[Opportunities].[Risk Details].[All]" allUniqueName="[Opportunities].[Risk Details].[All]" dimensionUniqueName="[Opportunities]" displayFolder="" count="0" memberValueDatatype="130" unbalanced="0"/>
    <cacheHierarchy uniqueName="[Opportunities].[Closing Date]" caption="Closing Date" attribute="1" time="1" defaultMemberUniqueName="[Opportunities].[Closing Date].[All]" allUniqueName="[Opportunities].[Closing Date].[All]" dimensionUniqueName="[Opportunities]" displayFolder="" count="0" memberValueDatatype="7" unbalanced="0"/>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Meeting Date (Month Index)]" caption="Meeting Date (Month Index)" attribute="1" defaultMemberUniqueName="[Meeting].[Meeting Date (Month Index)].[All]" allUniqueName="[Meeting].[Meeting Date (Month Index)].[All]" dimensionUniqueName="[Meeting]" displayFolder="" count="0" memberValueDatatype="20" unbalanced="0" hidden="1"/>
    <cacheHierarchy uniqueName="[Measures].[__XL_Count Brokerage]" caption="__XL_Count Brokerage" measure="1" displayFolder="" measureGroup="Brokerage2" count="0" hidden="1"/>
    <cacheHierarchy uniqueName="[Measures].[__XL_Count Fees]" caption="__XL_Count Fees" measure="1" displayFolder="" measureGroup="Fees1" count="0" hidden="1"/>
    <cacheHierarchy uniqueName="[Measures].[__XL_Count Individual budget]" caption="__XL_Count Individual budget" measure="1" displayFolder="" measureGroup="Individual budget1" count="0" hidden="1"/>
    <cacheHierarchy uniqueName="[Measures].[__XL_Count Invoice]" caption="__XL_Count Invoice" measure="1" displayFolder="" measureGroup="Invoice1" count="0" hidden="1"/>
    <cacheHierarchy uniqueName="[Measures].[__XL_Count Meeting]" caption="__XL_Count Meeting" measure="1" displayFolder="" measureGroup="Meeting" count="0" hidden="1"/>
    <cacheHierarchy uniqueName="[Measures].[__XL_Count Opportunities]" caption="__XL_Count Opportunities" measure="1" displayFolder="" measureGroup="Opportunities" count="0" hidden="1"/>
    <cacheHierarchy uniqueName="[Measures].[__No measures defined]" caption="__No measures defined" measure="1" displayFolder="" count="0" hidden="1"/>
    <cacheHierarchy uniqueName="[Measures].[Sum of Amount 9]" caption="Sum of Amount 9" measure="1" displayFolder="" measureGroup="Invoice1" count="0" hidden="1">
      <extLst>
        <ext xmlns:x15="http://schemas.microsoft.com/office/spreadsheetml/2010/11/main" uri="{B97F6D7D-B522-45F9-BDA1-12C45D357490}">
          <x15:cacheHierarchy aggregatedColumn="41"/>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28"/>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29"/>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30"/>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3"/>
        </ext>
      </extLst>
    </cacheHierarchy>
    <cacheHierarchy uniqueName="[Measures].[Sum of Amount 11]" caption="Sum of Amount 11" measure="1" displayFolder="" measureGroup="Fees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Meeting Date (Year)]" caption="Count of Meeting Date (Year)" measure="1" displayFolder="" measureGroup="Meeting" count="0" hidden="1">
      <extLst>
        <ext xmlns:x15="http://schemas.microsoft.com/office/spreadsheetml/2010/11/main" uri="{B97F6D7D-B522-45F9-BDA1-12C45D357490}">
          <x15:cacheHierarchy aggregatedColumn="51"/>
        </ext>
      </extLst>
    </cacheHierarchy>
    <cacheHierarchy uniqueName="[Measures].[Count of Meeting Date]" caption="Count of Meeting Date" measure="1" displayFolder="" measureGroup="Meeting" count="0" hidden="1">
      <extLst>
        <ext xmlns:x15="http://schemas.microsoft.com/office/spreadsheetml/2010/11/main" uri="{B97F6D7D-B522-45F9-BDA1-12C45D357490}">
          <x15:cacheHierarchy aggregatedColumn="5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33"/>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33"/>
        </ext>
      </extLst>
    </cacheHierarchy>
    <cacheHierarchy uniqueName="[Measures].[Sum of Revenue Amount]" caption="Sum of Revenue Amount" measure="1" displayFolder="" measureGroup="Opportunities" count="0" hidden="1">
      <extLst>
        <ext xmlns:x15="http://schemas.microsoft.com/office/spreadsheetml/2010/11/main" uri="{B97F6D7D-B522-45F9-BDA1-12C45D357490}">
          <x15:cacheHierarchy aggregatedColumn="60"/>
        </ext>
      </extLst>
    </cacheHierarchy>
  </cacheHierarchies>
  <kpis count="0"/>
  <dimensions count="7">
    <dimension name="Brokerage2" uniqueName="[Brokerage2]" caption="Brokerage2"/>
    <dimension name="Fees1" uniqueName="[Fees1]" caption="Fees1"/>
    <dimension name="Individual budget1" uniqueName="[Individual budget1]" caption="Individual budget1"/>
    <dimension name="Invoice1" uniqueName="[Invoice1]" caption="Invoice1"/>
    <dimension measure="1" name="Measures" uniqueName="[Measures]" caption="Measures"/>
    <dimension name="Meeting" uniqueName="[Meeting]" caption="Meeting"/>
    <dimension name="Opportunities" uniqueName="[Opportunities]" caption="Opportunities"/>
  </dimensions>
  <measureGroups count="6">
    <measureGroup name="Brokerage2" caption="Brokerage2"/>
    <measureGroup name="Fees1" caption="Fees1"/>
    <measureGroup name="Individual budget1" caption="Individual budget1"/>
    <measureGroup name="Invoice1" caption="Invoice1"/>
    <measureGroup name="Meeting" caption="Meeting"/>
    <measureGroup name="Opportunities" caption="Opportunities"/>
  </measureGroups>
  <maps count="9">
    <map measureGroup="0" dimension="0"/>
    <map measureGroup="0" dimension="2"/>
    <map measureGroup="1" dimension="1"/>
    <map measureGroup="1" dimension="2"/>
    <map measureGroup="2" dimension="2"/>
    <map measureGroup="3"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54379513886" createdVersion="5" refreshedVersion="8" minRefreshableVersion="3" recordCount="0" supportSubquery="1" supportAdvancedDrill="1" xr:uid="{B5A272DA-FB26-4CAE-B578-BD86423783B0}">
  <cacheSource type="external" connectionId="10"/>
  <cacheFields count="5">
    <cacheField name="[Measures].[Sum of New Budget 3]" caption="Sum of New Budget 3" numFmtId="0" hierarchy="77" level="32767"/>
    <cacheField name="[Measures].[Sum of Cross sell bugdet 3]" caption="Sum of Cross sell bugdet 3" numFmtId="0" hierarchy="78" level="32767"/>
    <cacheField name="[Measures].[Sum of Renewal Budget 3]" caption="Sum of Renewal Budget 3" numFmtId="0" hierarchy="79" level="32767"/>
    <cacheField name="[Meeting].[Meeting Date (Year)].[Meeting Date (Year)]" caption="Meeting Date (Year)" numFmtId="0" hierarchy="51" level="1">
      <sharedItems containsSemiMixedTypes="0" containsNonDate="0" containsString="0"/>
    </cacheField>
    <cacheField name="[Invoice1].[Account Executive].[Account Executive]" caption="Account Executive" numFmtId="0" hierarchy="32" level="1">
      <sharedItems containsSemiMixedTypes="0" containsNonDate="0" containsString="0"/>
    </cacheField>
  </cacheFields>
  <cacheHierarchies count="87">
    <cacheHierarchy uniqueName="[Brokerage2].[Account Exe ID]" caption="Account Exe ID" attribute="1" defaultMemberUniqueName="[Brokerage2].[Account Exe ID].[All]" allUniqueName="[Brokerage2].[Account Exe ID].[All]" dimensionUniqueName="[Brokerage2]" displayFolder="" count="2" memberValueDatatype="5" unbalanced="0"/>
    <cacheHierarchy uniqueName="[Brokerage2].[Exe Name]" caption="Exe Name" attribute="1" defaultMemberUniqueName="[Brokerage2].[Exe Name].[All]" allUniqueName="[Brokerage2].[Exe Name].[All]" dimensionUniqueName="[Brokerage2]" displayFolder="" count="2" memberValueDatatype="130" unbalanced="0"/>
    <cacheHierarchy uniqueName="[Brokerage2].[Client Name]" caption="Client Name" attribute="1" defaultMemberUniqueName="[Brokerage2].[Client Name].[All]" allUniqueName="[Brokerage2].[Client Name].[All]" dimensionUniqueName="[Brokerage2]" displayFolder="" count="2" memberValueDatatype="130" unbalanced="0"/>
    <cacheHierarchy uniqueName="[Brokerage2].[Amount]" caption="Amount" attribute="1" defaultMemberUniqueName="[Brokerage2].[Amount].[All]" allUniqueName="[Brokerage2].[Amount].[All]" dimensionUniqueName="[Brokerage2]" displayFolder="" count="2" memberValueDatatype="5" unbalanced="0"/>
    <cacheHierarchy uniqueName="[Brokerage2].[Policy Number]" caption="Policy Number" attribute="1" defaultMemberUniqueName="[Brokerage2].[Policy Number].[All]" allUniqueName="[Brokerage2].[Policy Number].[All]" dimensionUniqueName="[Brokerage2]" displayFolder="" count="2" memberValueDatatype="130" unbalanced="0"/>
    <cacheHierarchy uniqueName="[Brokerage2].[Policy Start Date]" caption="Policy Start Date" attribute="1" time="1" defaultMemberUniqueName="[Brokerage2].[Policy Start Date].[All]" allUniqueName="[Brokerage2].[Policy Start Date].[All]" dimensionUniqueName="[Brokerage2]" displayFolder="" count="2" memberValueDatatype="7" unbalanced="0"/>
    <cacheHierarchy uniqueName="[Brokerage2].[Policy End Date]" caption="Policy End Date" attribute="1" time="1" defaultMemberUniqueName="[Brokerage2].[Policy End Date].[All]" allUniqueName="[Brokerage2].[Policy End Date].[All]" dimensionUniqueName="[Brokerage2]" displayFolder="" count="2" memberValueDatatype="7" unbalanced="0"/>
    <cacheHierarchy uniqueName="[Brokerage2].[Branch Name]" caption="Branch Name" attribute="1" defaultMemberUniqueName="[Brokerage2].[Branch Name].[All]" allUniqueName="[Brokerage2].[Branch Name].[All]" dimensionUniqueName="[Brokerage2]" displayFolder="" count="2" memberValueDatatype="130" unbalanced="0"/>
    <cacheHierarchy uniqueName="[Brokerage2].[Product Group]" caption="Product Group" attribute="1" defaultMemberUniqueName="[Brokerage2].[Product Group].[All]" allUniqueName="[Brokerage2].[Product Group].[All]" dimensionUniqueName="[Brokerage2]" displayFolder="" count="2" memberValueDatatype="130" unbalanced="0"/>
    <cacheHierarchy uniqueName="[Brokerage2].[Solution Group]" caption="Solution Group" attribute="1" defaultMemberUniqueName="[Brokerage2].[Solution Group].[All]" allUniqueName="[Brokerage2].[Solution Group].[All]" dimensionUniqueName="[Brokerage2]" displayFolder="" count="2" memberValueDatatype="130" unbalanced="0"/>
    <cacheHierarchy uniqueName="[Brokerage2].[Income Class]" caption="Income Class" attribute="1" defaultMemberUniqueName="[Brokerage2].[Income Class].[All]" allUniqueName="[Brokerage2].[Income Class].[All]" dimensionUniqueName="[Brokerage2]" displayFolder="" count="2" memberValueDatatype="130" unbalanced="0"/>
    <cacheHierarchy uniqueName="[Brokerage2].[Due date]" caption="Due date" attribute="1" time="1" defaultMemberUniqueName="[Brokerage2].[Due date].[All]" allUniqueName="[Brokerage2].[Due date].[All]" dimensionUniqueName="[Brokerage2]" displayFolder="" count="2" memberValueDatatype="7" unbalanced="0"/>
    <cacheHierarchy uniqueName="[Brokerage2].[Transaction Type]" caption="Transaction Type" attribute="1" defaultMemberUniqueName="[Brokerage2].[Transaction Type].[All]" allUniqueName="[Brokerage2].[Transaction Type].[All]" dimensionUniqueName="[Brokerage2]" displayFolder="" count="2" memberValueDatatype="130" unbalanced="0"/>
    <cacheHierarchy uniqueName="[Brokerage2].[Renewal Status]" caption="Renewal Status" attribute="1" defaultMemberUniqueName="[Brokerage2].[Renewal Status].[All]" allUniqueName="[Brokerage2].[Renewal Status].[All]" dimensionUniqueName="[Brokerage2]" displayFolder="" count="2" memberValueDatatype="130" unbalanced="0"/>
    <cacheHierarchy uniqueName="[Fees1].[Account Exe ID]" caption="Account Exe ID" attribute="1" defaultMemberUniqueName="[Fees1].[Account Exe ID].[All]" allUniqueName="[Fees1].[Account Exe ID].[All]" dimensionUniqueName="[Fees1]" displayFolder="" count="2" memberValueDatatype="5" unbalanced="0"/>
    <cacheHierarchy uniqueName="[Fees1].[Account Executive]" caption="Account Executive" attribute="1" defaultMemberUniqueName="[Fees1].[Account Executive].[All]" allUniqueName="[Fees1].[Account Executive].[All]" dimensionUniqueName="[Fees1]" displayFolder="" count="2" memberValueDatatype="130" unbalanced="0"/>
    <cacheHierarchy uniqueName="[Fees1].[Client Name]" caption="Client Name" attribute="1" defaultMemberUniqueName="[Fees1].[Client Name].[All]" allUniqueName="[Fees1].[Client Name].[All]" dimensionUniqueName="[Fees1]" displayFolder="" count="2" memberValueDatatype="130" unbalanced="0"/>
    <cacheHierarchy uniqueName="[Fees1].[Amount]" caption="Amount" attribute="1" defaultMemberUniqueName="[Fees1].[Amount].[All]" allUniqueName="[Fees1].[Amount].[All]" dimensionUniqueName="[Fees1]" displayFolder="" count="2" memberValueDatatype="5" unbalanced="0"/>
    <cacheHierarchy uniqueName="[Fees1].[Solution Group]" caption="Solution Group" attribute="1" defaultMemberUniqueName="[Fees1].[Solution Group].[All]" allUniqueName="[Fees1].[Solution Group].[All]" dimensionUniqueName="[Fees1]" displayFolder="" count="2" memberValueDatatype="130" unbalanced="0"/>
    <cacheHierarchy uniqueName="[Fees1].[Branch Name]" caption="Branch Name" attribute="1" defaultMemberUniqueName="[Fees1].[Branch Name].[All]" allUniqueName="[Fees1].[Branch Name].[All]" dimensionUniqueName="[Fees1]" displayFolder="" count="2" memberValueDatatype="130" unbalanced="0"/>
    <cacheHierarchy uniqueName="[Fees1].[Income Due Date]" caption="Income Due Date" attribute="1" time="1" defaultMemberUniqueName="[Fees1].[Income Due Date].[All]" allUniqueName="[Fees1].[Income Due Date].[All]" dimensionUniqueName="[Fees1]" displayFolder="" count="2" memberValueDatatype="7" unbalanced="0"/>
    <cacheHierarchy uniqueName="[Fees1].[Income Class]" caption="Income Class" attribute="1" defaultMemberUniqueName="[Fees1].[Income Class].[All]" allUniqueName="[Fees1].[Income Class].[All]" dimensionUniqueName="[Fees1]" displayFolder="" count="2"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2" memberValueDatatype="130" unbalanced="0"/>
    <cacheHierarchy uniqueName="[Individual budget1].[Account Exe ID]" caption="Account Exe ID" attribute="1" defaultMemberUniqueName="[Individual budget1].[Account Exe ID].[All]" allUniqueName="[Individual budget1].[Account Exe ID].[All]" dimensionUniqueName="[Individual budget1]" displayFolder="" count="2"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2" memberValueDatatype="130" unbalanced="0"/>
    <cacheHierarchy uniqueName="[Individual budget1].[Branch]" caption="Branch" attribute="1" defaultMemberUniqueName="[Individual budget1].[Branch].[All]" allUniqueName="[Individual budget1].[Branch].[All]" dimensionUniqueName="[Individual budget1]" displayFolder="" count="2" memberValueDatatype="130" unbalanced="0"/>
    <cacheHierarchy uniqueName="[Individual budget1].[New Role 1]" caption="New Role 1" attribute="1" defaultMemberUniqueName="[Individual budget1].[New Role 1].[All]" allUniqueName="[Individual budget1].[New Role 1].[All]" dimensionUniqueName="[Individual budget1]" displayFolder="" count="2" memberValueDatatype="130" unbalanced="0"/>
    <cacheHierarchy uniqueName="[Individual budget1].[New Role 2]" caption="New Role 2" attribute="1" defaultMemberUniqueName="[Individual budget1].[New Role 2].[All]" allUniqueName="[Individual budget1].[New Role 2].[All]" dimensionUniqueName="[Individual budget1]" displayFolder="" count="2" memberValueDatatype="130" unbalanced="0"/>
    <cacheHierarchy uniqueName="[Individual budget1].[New Budget]" caption="New Budget" attribute="1" defaultMemberUniqueName="[Individual budget1].[New Budget].[All]" allUniqueName="[Individual budget1].[New Budget].[All]" dimensionUniqueName="[Individual budget1]" displayFolder="" count="2"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2"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2" memberValueDatatype="5" unbalanced="0"/>
    <cacheHierarchy uniqueName="[Invoice1].[Account Exe ID]" caption="Account Exe ID" attribute="1" defaultMemberUniqueName="[Invoice1].[Account Exe ID].[All]" allUniqueName="[Invoice1].[Account Exe ID].[All]" dimensionUniqueName="[Invoice1]" displayFolder="" count="2" memberValueDatatype="5" unbalanced="0"/>
    <cacheHierarchy uniqueName="[Invoice1].[Account Executive]" caption="Account Executive" attribute="1" defaultMemberUniqueName="[Invoice1].[Account Executive].[All]" allUniqueName="[Invoice1].[Account Executive].[All]" dimensionUniqueName="[Invoice1]" displayFolder="" count="2" memberValueDatatype="130" unbalanced="0">
      <fieldsUsage count="2">
        <fieldUsage x="-1"/>
        <fieldUsage x="4"/>
      </fieldsUsage>
    </cacheHierarchy>
    <cacheHierarchy uniqueName="[Invoice1].[Invoice number]" caption="Invoice number" attribute="1" defaultMemberUniqueName="[Invoice1].[Invoice number].[All]" allUniqueName="[Invoice1].[Invoice number].[All]" dimensionUniqueName="[Invoice1]" displayFolder="" count="2" memberValueDatatype="5" unbalanced="0"/>
    <cacheHierarchy uniqueName="[Invoice1].[Invoice date]" caption="Invoice date" attribute="1" time="1" defaultMemberUniqueName="[Invoice1].[Invoice date].[All]" allUniqueName="[Invoice1].[Invoice date].[All]" dimensionUniqueName="[Invoice1]" displayFolder="" count="2" memberValueDatatype="7" unbalanced="0"/>
    <cacheHierarchy uniqueName="[Invoice1].[Transaction type]" caption="Transaction type" attribute="1" defaultMemberUniqueName="[Invoice1].[Transaction type].[All]" allUniqueName="[Invoice1].[Transaction type].[All]" dimensionUniqueName="[Invoice1]" displayFolder="" count="2" memberValueDatatype="130" unbalanced="0"/>
    <cacheHierarchy uniqueName="[Invoice1].[Branch Name]" caption="Branch Name" attribute="1" defaultMemberUniqueName="[Invoice1].[Branch Name].[All]" allUniqueName="[Invoice1].[Branch Name].[All]" dimensionUniqueName="[Invoice1]" displayFolder="" count="2" memberValueDatatype="130" unbalanced="0"/>
    <cacheHierarchy uniqueName="[Invoice1].[Solution Group]" caption="Solution Group" attribute="1" defaultMemberUniqueName="[Invoice1].[Solution Group].[All]" allUniqueName="[Invoice1].[Solution Group].[All]" dimensionUniqueName="[Invoice1]" displayFolder="" count="2" memberValueDatatype="130" unbalanced="0"/>
    <cacheHierarchy uniqueName="[Invoice1].[Imcome Class]" caption="Imcome Class" attribute="1" defaultMemberUniqueName="[Invoice1].[Imcome Class].[All]" allUniqueName="[Invoice1].[Imcome Class].[All]" dimensionUniqueName="[Invoice1]" displayFolder="" count="2" memberValueDatatype="130" unbalanced="0"/>
    <cacheHierarchy uniqueName="[Invoice1].[Client Name]" caption="Client Name" attribute="1" defaultMemberUniqueName="[Invoice1].[Client Name].[All]" allUniqueName="[Invoice1].[Client Name].[All]" dimensionUniqueName="[Invoice1]" displayFolder="" count="2" memberValueDatatype="130" unbalanced="0"/>
    <cacheHierarchy uniqueName="[Invoice1].[Policy number]" caption="Policy number" attribute="1" defaultMemberUniqueName="[Invoice1].[Policy number].[All]" allUniqueName="[Invoice1].[Policy number].[All]" dimensionUniqueName="[Invoice1]" displayFolder="" count="2" memberValueDatatype="130" unbalanced="0"/>
    <cacheHierarchy uniqueName="[Invoice1].[Amount]" caption="Amount" attribute="1" defaultMemberUniqueName="[Invoice1].[Amount].[All]" allUniqueName="[Invoice1].[Amount].[All]" dimensionUniqueName="[Invoice1]" displayFolder="" count="2" memberValueDatatype="5" unbalanced="0"/>
    <cacheHierarchy uniqueName="[Invoice1].[Income Due date]" caption="Income Due date" attribute="1" time="1" defaultMemberUniqueName="[Invoice1].[Income Due date].[All]" allUniqueName="[Invoice1].[Income Due date].[All]" dimensionUniqueName="[Invoice1]" displayFolder="" count="2" memberValueDatatype="7" unbalanced="0"/>
    <cacheHierarchy uniqueName="[Invoice1].[Invoice date (Year)]" caption="Invoice date (Year)" attribute="1" defaultMemberUniqueName="[Invoice1].[Invoice date (Year)].[All]" allUniqueName="[Invoice1].[Invoice date (Year)].[All]" dimensionUniqueName="[Invoice1]" displayFolder="" count="2" memberValueDatatype="130" unbalanced="0"/>
    <cacheHierarchy uniqueName="[Invoice1].[Invoice date (Quarter)]" caption="Invoice date (Quarter)" attribute="1" defaultMemberUniqueName="[Invoice1].[Invoice date (Quarter)].[All]" allUniqueName="[Invoice1].[Invoice date (Quarter)].[All]" dimensionUniqueName="[Invoice1]" displayFolder="" count="2" memberValueDatatype="130" unbalanced="0"/>
    <cacheHierarchy uniqueName="[Invoice1].[Invoice date (Month)]" caption="Invoice date (Month)" attribute="1" defaultMemberUniqueName="[Invoice1].[Invoice date (Month)].[All]" allUniqueName="[Invoice1].[Invoice date (Month)].[All]" dimensionUniqueName="[Invoice1]" displayFolder="" count="2" memberValueDatatype="130" unbalanced="0"/>
    <cacheHierarchy uniqueName="[Meeting].[Account Exe ID]" caption="Account Exe ID" attribute="1" defaultMemberUniqueName="[Meeting].[Account Exe ID].[All]" allUniqueName="[Meeting].[Account Exe ID].[All]" dimensionUniqueName="[Meeting]" displayFolder="" count="2" memberValueDatatype="5"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 Name]" caption="Branch Name" attribute="1" defaultMemberUniqueName="[Meeting].[Branch Name].[All]" allUniqueName="[Meeting].[Branch Name].[All]" dimensionUniqueName="[Meeting]" displayFolder="" count="2" memberValueDatatype="130" unbalanced="0"/>
    <cacheHierarchy uniqueName="[Meeting].[Global Attendees]" caption="Global Attendees" attribute="1" defaultMemberUniqueName="[Meeting].[Global Attendees].[All]" allUniqueName="[Meeting].[Global Attendees].[All]" dimensionUniqueName="[Meeting]" displayFolder="" count="2" memberValueDatatype="130" unbalanced="0"/>
    <cacheHierarchy uniqueName="[Meeting].[Meeting Date]" caption="Meeting Date" attribute="1" time="1" defaultMemberUniqueName="[Meeting].[Meeting Date].[All]" allUniqueName="[Meeting].[Meeting Date].[All]" dimensionUniqueName="[Meeting]" displayFolder="" count="2" memberValueDatatype="7" unbalanced="0"/>
    <cacheHierarchy uniqueName="[Meeting].[Meeting Date (Year)]" caption="Meeting Date (Year)" attribute="1" defaultMemberUniqueName="[Meeting].[Meeting Date (Year)].[All]" allUniqueName="[Meeting].[Meeting Date (Year)].[All]" dimensionUniqueName="[Meeting]" displayFolder="" count="2" memberValueDatatype="130" unbalanced="0">
      <fieldsUsage count="2">
        <fieldUsage x="-1"/>
        <fieldUsage x="3"/>
      </fieldsUsage>
    </cacheHierarchy>
    <cacheHierarchy uniqueName="[Meeting].[Meeting Date (Quarter)]" caption="Meeting Date (Quarter)" attribute="1" defaultMemberUniqueName="[Meeting].[Meeting Date (Quarter)].[All]" allUniqueName="[Meeting].[Meeting Date (Quarter)].[All]" dimensionUniqueName="[Meeting]" displayFolder="" count="2" memberValueDatatype="130" unbalanced="0"/>
    <cacheHierarchy uniqueName="[Meeting].[Meeting Date (Month)]" caption="Meeting Date (Month)" attribute="1" defaultMemberUniqueName="[Meeting].[Meeting Date (Month)].[All]" allUniqueName="[Meeting].[Meeting Date (Month)].[All]" dimensionUniqueName="[Meeting]" displayFolder="" count="2" memberValueDatatype="130" unbalanced="0"/>
    <cacheHierarchy uniqueName="[Opportunities].[Account Exe Id]" caption="Account Exe Id" attribute="1" defaultMemberUniqueName="[Opportunities].[Account Exe Id].[All]" allUniqueName="[Opportunities].[Account Exe Id].[All]" dimensionUniqueName="[Opportunities]" displayFolder="" count="2" memberValueDatatype="5" unbalanced="0"/>
    <cacheHierarchy uniqueName="[Opportunities].[Account Executive]" caption="Account Executive" attribute="1" defaultMemberUniqueName="[Opportunities].[Account Executive].[All]" allUniqueName="[Opportunities].[Account Executive].[All]" dimensionUniqueName="[Opportunities]" displayFolder="" count="2" memberValueDatatype="130" unbalanced="0"/>
    <cacheHierarchy uniqueName="[Opportunities].[Opportunity Id]" caption="Opportunity Id" attribute="1" defaultMemberUniqueName="[Opportunities].[Opportunity Id].[All]" allUniqueName="[Opportunities].[Opportunity Id].[All]" dimensionUniqueName="[Opportunities]" displayFolder="" count="2" memberValueDatatype="130" unbalanced="0"/>
    <cacheHierarchy uniqueName="[Opportunities].[Opportunity Name]" caption="Opportunity Name" attribute="1" defaultMemberUniqueName="[Opportunities].[Opportunity Name].[All]" allUniqueName="[Opportunities].[Opportunity Name].[All]" dimensionUniqueName="[Opportunities]" displayFolder="" count="2" memberValueDatatype="130" unbalanced="0"/>
    <cacheHierarchy uniqueName="[Opportunities].[Specialty]" caption="Specialty" attribute="1" defaultMemberUniqueName="[Opportunities].[Specialty].[All]" allUniqueName="[Opportunities].[Specialty].[All]" dimensionUniqueName="[Opportunities]" displayFolder="" count="2" memberValueDatatype="130" unbalanced="0"/>
    <cacheHierarchy uniqueName="[Opportunities].[Premium Amount]" caption="Premium Amount" attribute="1" defaultMemberUniqueName="[Opportunities].[Premium Amount].[All]" allUniqueName="[Opportunities].[Premium Amount].[All]" dimensionUniqueName="[Opportunities]" displayFolder="" count="2" memberValueDatatype="5" unbalanced="0"/>
    <cacheHierarchy uniqueName="[Opportunities].[Revenue Amount]" caption="Revenue Amount" attribute="1" defaultMemberUniqueName="[Opportunities].[Revenue Amount].[All]" allUniqueName="[Opportunities].[Revenue Amount].[All]" dimensionUniqueName="[Opportunities]" displayFolder="" count="2" memberValueDatatype="5" unbalanced="0"/>
    <cacheHierarchy uniqueName="[Opportunities].[Stage]" caption="Stage" attribute="1" defaultMemberUniqueName="[Opportunities].[Stage].[All]" allUniqueName="[Opportunities].[Stage].[All]" dimensionUniqueName="[Opportunities]" displayFolder="" count="2" memberValueDatatype="130" unbalanced="0"/>
    <cacheHierarchy uniqueName="[Opportunities].[Branch]" caption="Branch" attribute="1" defaultMemberUniqueName="[Opportunities].[Branch].[All]" allUniqueName="[Opportunities].[Branch].[All]" dimensionUniqueName="[Opportunities]" displayFolder="" count="2" memberValueDatatype="130" unbalanced="0"/>
    <cacheHierarchy uniqueName="[Opportunities].[Product Group]" caption="Product Group" attribute="1" defaultMemberUniqueName="[Opportunities].[Product Group].[All]" allUniqueName="[Opportunities].[Product Group].[All]" dimensionUniqueName="[Opportunities]" displayFolder="" count="2" memberValueDatatype="130" unbalanced="0"/>
    <cacheHierarchy uniqueName="[Opportunities].[Product Sub Group]" caption="Product Sub Group" attribute="1" defaultMemberUniqueName="[Opportunities].[Product Sub Group].[All]" allUniqueName="[Opportunities].[Product Sub Group].[All]" dimensionUniqueName="[Opportunities]" displayFolder="" count="2" memberValueDatatype="130" unbalanced="0"/>
    <cacheHierarchy uniqueName="[Opportunities].[Risk Details]" caption="Risk Details" attribute="1" defaultMemberUniqueName="[Opportunities].[Risk Details].[All]" allUniqueName="[Opportunities].[Risk Details].[All]" dimensionUniqueName="[Opportunities]" displayFolder="" count="2" memberValueDatatype="130" unbalanced="0"/>
    <cacheHierarchy uniqueName="[Opportunities].[Closing Date]" caption="Closing Date" attribute="1" time="1" defaultMemberUniqueName="[Opportunities].[Closing Date].[All]" allUniqueName="[Opportunities].[Closing Date].[All]" dimensionUniqueName="[Opportunities]" displayFolder="" count="2" memberValueDatatype="7" unbalanced="0"/>
    <cacheHierarchy uniqueName="[Invoice1].[Invoice date (Month Index)]" caption="Invoice date (Month Index)" attribute="1" defaultMemberUniqueName="[Invoice1].[Invoice date (Month Index)].[All]" allUniqueName="[Invoice1].[Invoice date (Month Index)].[All]" dimensionUniqueName="[Invoice1]" displayFolder="" count="2" memberValueDatatype="20" unbalanced="0" hidden="1"/>
    <cacheHierarchy uniqueName="[Meeting].[Meeting Date (Month Index)]" caption="Meeting Date (Month Index)" attribute="1" defaultMemberUniqueName="[Meeting].[Meeting Date (Month Index)].[All]" allUniqueName="[Meeting].[Meeting Date (Month Index)].[All]" dimensionUniqueName="[Meeting]" displayFolder="" count="2" memberValueDatatype="20" unbalanced="0" hidden="1"/>
    <cacheHierarchy uniqueName="[Measures].[__XL_Count Brokerage]" caption="__XL_Count Brokerage" measure="1" displayFolder="" measureGroup="Brokerage2" count="0" hidden="1"/>
    <cacheHierarchy uniqueName="[Measures].[__XL_Count Fees]" caption="__XL_Count Fees" measure="1" displayFolder="" measureGroup="Fees1" count="0" hidden="1"/>
    <cacheHierarchy uniqueName="[Measures].[__XL_Count Individual budget]" caption="__XL_Count Individual budget" measure="1" displayFolder="" measureGroup="Individual budget1" count="0" hidden="1"/>
    <cacheHierarchy uniqueName="[Measures].[__XL_Count Invoice]" caption="__XL_Count Invoice" measure="1" displayFolder="" measureGroup="Invoice1" count="0" hidden="1"/>
    <cacheHierarchy uniqueName="[Measures].[__XL_Count Meeting]" caption="__XL_Count Meeting" measure="1" displayFolder="" measureGroup="Meeting" count="0" hidden="1"/>
    <cacheHierarchy uniqueName="[Measures].[__XL_Count Opportunities]" caption="__XL_Count Opportunities" measure="1" displayFolder="" measureGroup="Opportunities" count="0" hidden="1"/>
    <cacheHierarchy uniqueName="[Measures].[__No measures defined]" caption="__No measures defined" measure="1" displayFolder="" count="0" hidden="1"/>
    <cacheHierarchy uniqueName="[Measures].[Sum of Amount 9]" caption="Sum of Amount 9" measure="1" displayFolder="" measureGroup="Invoice1" count="0" hidden="1">
      <extLst>
        <ext xmlns:x15="http://schemas.microsoft.com/office/spreadsheetml/2010/11/main" uri="{B97F6D7D-B522-45F9-BDA1-12C45D357490}">
          <x15:cacheHierarchy aggregatedColumn="41"/>
        </ext>
      </extLst>
    </cacheHierarchy>
    <cacheHierarchy uniqueName="[Measures].[Sum of New Budget 3]" caption="Sum of New Budget 3" measure="1" displayFolder="" measureGroup="Individual budget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ross sell bugdet 3]" caption="Sum of Cross sell bugdet 3" measure="1" displayFolder="" measureGroup="Individual budget1"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Renewal Budget 3]" caption="Sum of Renewal Budget 3" measure="1" displayFolder="" measureGroup="Individual budget1"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3"/>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17"/>
        </ext>
      </extLst>
    </cacheHierarchy>
    <cacheHierarchy uniqueName="[Measures].[Count of Meeting Date (Year)]" caption="Count of Meeting Date (Year)" measure="1" displayFolder="" measureGroup="Meeting" count="0" hidden="1">
      <extLst>
        <ext xmlns:x15="http://schemas.microsoft.com/office/spreadsheetml/2010/11/main" uri="{B97F6D7D-B522-45F9-BDA1-12C45D357490}">
          <x15:cacheHierarchy aggregatedColumn="51"/>
        </ext>
      </extLst>
    </cacheHierarchy>
    <cacheHierarchy uniqueName="[Measures].[Count of Meeting Date]" caption="Count of Meeting Date" measure="1" displayFolder="" measureGroup="Meeting" count="0" hidden="1">
      <extLst>
        <ext xmlns:x15="http://schemas.microsoft.com/office/spreadsheetml/2010/11/main" uri="{B97F6D7D-B522-45F9-BDA1-12C45D357490}">
          <x15:cacheHierarchy aggregatedColumn="5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33"/>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33"/>
        </ext>
      </extLst>
    </cacheHierarchy>
    <cacheHierarchy uniqueName="[Measures].[Sum of Revenue Amount]" caption="Sum of Revenue Amount" measure="1" displayFolder="" measureGroup="Opportunities" count="0" hidden="1">
      <extLst>
        <ext xmlns:x15="http://schemas.microsoft.com/office/spreadsheetml/2010/11/main" uri="{B97F6D7D-B522-45F9-BDA1-12C45D357490}">
          <x15:cacheHierarchy aggregatedColumn="60"/>
        </ext>
      </extLst>
    </cacheHierarchy>
  </cacheHierarchies>
  <kpis count="0"/>
  <dimensions count="7">
    <dimension name="Brokerage2" uniqueName="[Brokerage2]" caption="Brokerage2"/>
    <dimension name="Fees1" uniqueName="[Fees1]" caption="Fees1"/>
    <dimension name="Individual budget1" uniqueName="[Individual budget1]" caption="Individual budget1"/>
    <dimension name="Invoice1" uniqueName="[Invoice1]" caption="Invoice1"/>
    <dimension measure="1" name="Measures" uniqueName="[Measures]" caption="Measures"/>
    <dimension name="Meeting" uniqueName="[Meeting]" caption="Meeting"/>
    <dimension name="Opportunities" uniqueName="[Opportunities]" caption="Opportunities"/>
  </dimensions>
  <measureGroups count="6">
    <measureGroup name="Brokerage2" caption="Brokerage2"/>
    <measureGroup name="Fees1" caption="Fees1"/>
    <measureGroup name="Individual budget1" caption="Individual budget1"/>
    <measureGroup name="Invoice1" caption="Invoice1"/>
    <measureGroup name="Meeting" caption="Meeting"/>
    <measureGroup name="Opportunities" caption="Opportunities"/>
  </measureGroups>
  <maps count="9">
    <map measureGroup="0" dimension="0"/>
    <map measureGroup="0" dimension="2"/>
    <map measureGroup="1" dimension="1"/>
    <map measureGroup="1" dimension="2"/>
    <map measureGroup="2" dimension="2"/>
    <map measureGroup="3"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54380439817" createdVersion="5" refreshedVersion="8" minRefreshableVersion="3" recordCount="0" supportSubquery="1" supportAdvancedDrill="1" xr:uid="{075C79C5-8507-4785-84ED-6BE17212F227}">
  <cacheSource type="external" connectionId="10"/>
  <cacheFields count="4">
    <cacheField name="[Brokerage2].[Income Class].[Income Class]" caption="Income Class" numFmtId="0" hierarchy="10" level="1">
      <sharedItems containsBlank="1" count="4">
        <m/>
        <s v="Cross Sell"/>
        <s v="New"/>
        <s v="Renewal"/>
      </sharedItems>
    </cacheField>
    <cacheField name="[Measures].[Sum of Amount 10]" caption="Sum of Amount 10" numFmtId="0" hierarchy="80" level="32767"/>
    <cacheField name="[Meeting].[Meeting Date (Year)].[Meeting Date (Year)]" caption="Meeting Date (Year)" numFmtId="0" hierarchy="51" level="1">
      <sharedItems containsSemiMixedTypes="0" containsNonDate="0" containsString="0"/>
    </cacheField>
    <cacheField name="[Invoice1].[Account Executive].[Account Executive]" caption="Account Executive" numFmtId="0" hierarchy="32" level="1">
      <sharedItems containsSemiMixedTypes="0" containsNonDate="0" containsString="0"/>
    </cacheField>
  </cacheFields>
  <cacheHierarchies count="87">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2" memberValueDatatype="130" unbalanced="0">
      <fieldsUsage count="2">
        <fieldUsage x="-1"/>
        <fieldUsage x="0"/>
      </fieldsUsage>
    </cacheHierarchy>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2" memberValueDatatype="130" unbalanced="0">
      <fieldsUsage count="2">
        <fieldUsage x="-1"/>
        <fieldUsage x="3"/>
      </fieldsUsage>
    </cacheHierarchy>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 Name]" caption="Branch Name" attribute="1" defaultMemberUniqueName="[Meeting].[Branch Name].[All]" allUniqueName="[Meeting].[Branch Name].[All]" dimensionUniqueName="[Meeting]" displayFolder="" count="0" memberValueDatatype="130" unbalanced="0"/>
    <cacheHierarchy uniqueName="[Meeting].[Global Attendees]" caption="Global Attendees" attribute="1" defaultMemberUniqueName="[Meeting].[Global Attendees].[All]" allUniqueName="[Meeting].[Global Attendees].[All]" dimensionUniqueName="[Meeting]" displayFolder="" count="0" memberValueDatatype="130" unbalanced="0"/>
    <cacheHierarchy uniqueName="[Meeting].[Meeting Date]" caption="Meeting Date" attribute="1" time="1" defaultMemberUniqueName="[Meeting].[Meeting Date].[All]" allUniqueName="[Meeting].[Meeting Date].[All]" dimensionUniqueName="[Meeting]" displayFolder="" count="0" memberValueDatatype="7" unbalanced="0"/>
    <cacheHierarchy uniqueName="[Meeting].[Meeting Date (Year)]" caption="Meeting Date (Year)" attribute="1" defaultMemberUniqueName="[Meeting].[Meeting Date (Year)].[All]" allUniqueName="[Meeting].[Meeting Date (Year)].[All]" dimensionUniqueName="[Meeting]" displayFolder="" count="2" memberValueDatatype="130" unbalanced="0">
      <fieldsUsage count="2">
        <fieldUsage x="-1"/>
        <fieldUsage x="2"/>
      </fieldsUsage>
    </cacheHierarchy>
    <cacheHierarchy uniqueName="[Meeting].[Meeting Date (Quarter)]" caption="Meeting Date (Quarter)" attribute="1" defaultMemberUniqueName="[Meeting].[Meeting Date (Quarter)].[All]" allUniqueName="[Meeting].[Meeting Date (Quarter)].[All]" dimensionUniqueName="[Meeting]" displayFolder="" count="0" memberValueDatatype="130" unbalanced="0"/>
    <cacheHierarchy uniqueName="[Meeting].[Meeting Date (Month)]" caption="Meeting Date (Month)" attribute="1" defaultMemberUniqueName="[Meeting].[Meeting Date (Month)].[All]" allUniqueName="[Meeting].[Meeting Date (Month)].[All]" dimensionUniqueName="[Meeting]" displayFolder="" count="0" memberValueDatatype="130" unbalanced="0"/>
    <cacheHierarchy uniqueName="[Opportunities].[Account Exe Id]" caption="Account Exe Id" attribute="1" defaultMemberUniqueName="[Opportunities].[Account Exe Id].[All]" allUniqueName="[Opportunities].[Account Exe Id].[All]" dimensionUniqueName="[Opportunities]" displayFolder="" count="0" memberValueDatatype="5" unbalanced="0"/>
    <cacheHierarchy uniqueName="[Opportunities].[Account Executive]" caption="Account Executive" attribute="1" defaultMemberUniqueName="[Opportunities].[Account Executive].[All]" allUniqueName="[Opportunities].[Account Executive].[All]" dimensionUniqueName="[Opportunities]" displayFolder="" count="0" memberValueDatatype="130" unbalanced="0"/>
    <cacheHierarchy uniqueName="[Opportunities].[Opportunity Id]" caption="Opportunity Id" attribute="1" defaultMemberUniqueName="[Opportunities].[Opportunity Id].[All]" allUniqueName="[Opportunities].[Opportunity Id].[All]" dimensionUniqueName="[Opportunities]" displayFolder="" count="0" memberValueDatatype="130" unbalanced="0"/>
    <cacheHierarchy uniqueName="[Opportunities].[Opportunity Name]" caption="Opportunity Name" attribute="1" defaultMemberUniqueName="[Opportunities].[Opportunity Name].[All]" allUniqueName="[Opportunities].[Opportunity Name].[All]" dimensionUniqueName="[Opportunities]" displayFolder="" count="0" memberValueDatatype="130" unbalanced="0"/>
    <cacheHierarchy uniqueName="[Opportunities].[Specialty]" caption="Specialty" attribute="1" defaultMemberUniqueName="[Opportunities].[Specialty].[All]" allUniqueName="[Opportunities].[Specialty].[All]" dimensionUniqueName="[Opportunities]" displayFolder="" count="0" memberValueDatatype="130" unbalanced="0"/>
    <cacheHierarchy uniqueName="[Opportunities].[Premium Amount]" caption="Premium Amount" attribute="1" defaultMemberUniqueName="[Opportunities].[Premium Amount].[All]" allUniqueName="[Opportunities].[Premium Amount].[All]" dimensionUniqueName="[Opportunities]" displayFolder="" count="0" memberValueDatatype="5" unbalanced="0"/>
    <cacheHierarchy uniqueName="[Opportunities].[Revenue Amount]" caption="Revenue Amount" attribute="1" defaultMemberUniqueName="[Opportunities].[Revenue Amount].[All]" allUniqueName="[Opportunities].[Revenue Amount].[All]" dimensionUniqueName="[Opportunities]" displayFolder="" count="0" memberValueDatatype="5" unbalanced="0"/>
    <cacheHierarchy uniqueName="[Opportunities].[Stage]" caption="Stage" attribute="1" defaultMemberUniqueName="[Opportunities].[Stage].[All]" allUniqueName="[Opportunities].[Stage].[All]" dimensionUniqueName="[Opportunities]" displayFolder="" count="0" memberValueDatatype="130" unbalanced="0"/>
    <cacheHierarchy uniqueName="[Opportunities].[Branch]" caption="Branch" attribute="1" defaultMemberUniqueName="[Opportunities].[Branch].[All]" allUniqueName="[Opportunities].[Branch].[All]" dimensionUniqueName="[Opportunities]" displayFolder="" count="0" memberValueDatatype="130" unbalanced="0"/>
    <cacheHierarchy uniqueName="[Opportunities].[Product Group]" caption="Product Group" attribute="1" defaultMemberUniqueName="[Opportunities].[Product Group].[All]" allUniqueName="[Opportunities].[Product Group].[All]" dimensionUniqueName="[Opportunities]" displayFolder="" count="0" memberValueDatatype="130" unbalanced="0"/>
    <cacheHierarchy uniqueName="[Opportunities].[Product Sub Group]" caption="Product Sub Group" attribute="1" defaultMemberUniqueName="[Opportunities].[Product Sub Group].[All]" allUniqueName="[Opportunities].[Product Sub Group].[All]" dimensionUniqueName="[Opportunities]" displayFolder="" count="0" memberValueDatatype="130" unbalanced="0"/>
    <cacheHierarchy uniqueName="[Opportunities].[Risk Details]" caption="Risk Details" attribute="1" defaultMemberUniqueName="[Opportunities].[Risk Details].[All]" allUniqueName="[Opportunities].[Risk Details].[All]" dimensionUniqueName="[Opportunities]" displayFolder="" count="0" memberValueDatatype="130" unbalanced="0"/>
    <cacheHierarchy uniqueName="[Opportunities].[Closing Date]" caption="Closing Date" attribute="1" time="1" defaultMemberUniqueName="[Opportunities].[Closing Date].[All]" allUniqueName="[Opportunities].[Closing Date].[All]" dimensionUniqueName="[Opportunities]" displayFolder="" count="0" memberValueDatatype="7" unbalanced="0"/>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Meeting Date (Month Index)]" caption="Meeting Date (Month Index)" attribute="1" defaultMemberUniqueName="[Meeting].[Meeting Date (Month Index)].[All]" allUniqueName="[Meeting].[Meeting Date (Month Index)].[All]" dimensionUniqueName="[Meeting]" displayFolder="" count="0" memberValueDatatype="20" unbalanced="0" hidden="1"/>
    <cacheHierarchy uniqueName="[Measures].[__XL_Count Brokerage]" caption="__XL_Count Brokerage" measure="1" displayFolder="" measureGroup="Brokerage2" count="0" hidden="1"/>
    <cacheHierarchy uniqueName="[Measures].[__XL_Count Fees]" caption="__XL_Count Fees" measure="1" displayFolder="" measureGroup="Fees1" count="0" hidden="1"/>
    <cacheHierarchy uniqueName="[Measures].[__XL_Count Individual budget]" caption="__XL_Count Individual budget" measure="1" displayFolder="" measureGroup="Individual budget1" count="0" hidden="1"/>
    <cacheHierarchy uniqueName="[Measures].[__XL_Count Invoice]" caption="__XL_Count Invoice" measure="1" displayFolder="" measureGroup="Invoice1" count="0" hidden="1"/>
    <cacheHierarchy uniqueName="[Measures].[__XL_Count Meeting]" caption="__XL_Count Meeting" measure="1" displayFolder="" measureGroup="Meeting" count="0" hidden="1"/>
    <cacheHierarchy uniqueName="[Measures].[__XL_Count Opportunities]" caption="__XL_Count Opportunities" measure="1" displayFolder="" measureGroup="Opportunities" count="0" hidden="1"/>
    <cacheHierarchy uniqueName="[Measures].[__No measures defined]" caption="__No measures defined" measure="1" displayFolder="" count="0" hidden="1"/>
    <cacheHierarchy uniqueName="[Measures].[Sum of Amount 9]" caption="Sum of Amount 9" measure="1" displayFolder="" measureGroup="Invoice1" count="0" hidden="1">
      <extLst>
        <ext xmlns:x15="http://schemas.microsoft.com/office/spreadsheetml/2010/11/main" uri="{B97F6D7D-B522-45F9-BDA1-12C45D357490}">
          <x15:cacheHierarchy aggregatedColumn="41"/>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28"/>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29"/>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30"/>
        </ext>
      </extLst>
    </cacheHierarchy>
    <cacheHierarchy uniqueName="[Measures].[Sum of Amount 10]" caption="Sum of Amount 10" measure="1" displayFolder="" measureGroup="Brokerage2"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17"/>
        </ext>
      </extLst>
    </cacheHierarchy>
    <cacheHierarchy uniqueName="[Measures].[Count of Meeting Date (Year)]" caption="Count of Meeting Date (Year)" measure="1" displayFolder="" measureGroup="Meeting" count="0" hidden="1">
      <extLst>
        <ext xmlns:x15="http://schemas.microsoft.com/office/spreadsheetml/2010/11/main" uri="{B97F6D7D-B522-45F9-BDA1-12C45D357490}">
          <x15:cacheHierarchy aggregatedColumn="51"/>
        </ext>
      </extLst>
    </cacheHierarchy>
    <cacheHierarchy uniqueName="[Measures].[Count of Meeting Date]" caption="Count of Meeting Date" measure="1" displayFolder="" measureGroup="Meeting" count="0" hidden="1">
      <extLst>
        <ext xmlns:x15="http://schemas.microsoft.com/office/spreadsheetml/2010/11/main" uri="{B97F6D7D-B522-45F9-BDA1-12C45D357490}">
          <x15:cacheHierarchy aggregatedColumn="5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33"/>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33"/>
        </ext>
      </extLst>
    </cacheHierarchy>
    <cacheHierarchy uniqueName="[Measures].[Sum of Revenue Amount]" caption="Sum of Revenue Amount" measure="1" displayFolder="" measureGroup="Opportunities" count="0" hidden="1">
      <extLst>
        <ext xmlns:x15="http://schemas.microsoft.com/office/spreadsheetml/2010/11/main" uri="{B97F6D7D-B522-45F9-BDA1-12C45D357490}">
          <x15:cacheHierarchy aggregatedColumn="60"/>
        </ext>
      </extLst>
    </cacheHierarchy>
  </cacheHierarchies>
  <kpis count="0"/>
  <dimensions count="7">
    <dimension name="Brokerage2" uniqueName="[Brokerage2]" caption="Brokerage2"/>
    <dimension name="Fees1" uniqueName="[Fees1]" caption="Fees1"/>
    <dimension name="Individual budget1" uniqueName="[Individual budget1]" caption="Individual budget1"/>
    <dimension name="Invoice1" uniqueName="[Invoice1]" caption="Invoice1"/>
    <dimension measure="1" name="Measures" uniqueName="[Measures]" caption="Measures"/>
    <dimension name="Meeting" uniqueName="[Meeting]" caption="Meeting"/>
    <dimension name="Opportunities" uniqueName="[Opportunities]" caption="Opportunities"/>
  </dimensions>
  <measureGroups count="6">
    <measureGroup name="Brokerage2" caption="Brokerage2"/>
    <measureGroup name="Fees1" caption="Fees1"/>
    <measureGroup name="Individual budget1" caption="Individual budget1"/>
    <measureGroup name="Invoice1" caption="Invoice1"/>
    <measureGroup name="Meeting" caption="Meeting"/>
    <measureGroup name="Opportunities" caption="Opportunities"/>
  </measureGroups>
  <maps count="9">
    <map measureGroup="0" dimension="0"/>
    <map measureGroup="0" dimension="2"/>
    <map measureGroup="1" dimension="1"/>
    <map measureGroup="1" dimension="2"/>
    <map measureGroup="2" dimension="2"/>
    <map measureGroup="3"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Gaurav" refreshedDate="45750.827651851854" createdVersion="8" refreshedVersion="8" minRefreshableVersion="3" recordCount="20" xr:uid="{9A69EC3D-1DF5-40F9-AA57-F0C84808EEDF}">
  <cacheSource type="worksheet">
    <worksheetSource name="_3_Budgets" r:id="rId2"/>
  </cacheSource>
  <cacheFields count="7">
    <cacheField name="branch_name" numFmtId="0">
      <sharedItems/>
    </cacheField>
    <cacheField name="account_exe_id" numFmtId="0">
      <sharedItems containsString="0" containsBlank="1" containsNumber="1" containsInteger="1" minValue="1" maxValue="13"/>
    </cacheField>
    <cacheField name="account_executive" numFmtId="0">
      <sharedItems count="20">
        <s v="Vinay"/>
        <s v="Abhinav Shivam"/>
        <s v="Animesh Rawat"/>
        <s v="Gilbert"/>
        <s v="Juli"/>
        <s v="Kumar Jha"/>
        <s v="Ketan Jain"/>
        <s v="Manish Sharma"/>
        <s v="Mark"/>
        <s v="Vidit Shah"/>
        <s v="Shivani Sharma"/>
        <s v="Raju Kumar"/>
        <s v="Vididt Saha"/>
        <s v="Nishant Sharma"/>
        <s v="Ankita Shah"/>
        <s v="Divya Dhingra"/>
        <s v="Gautam Murkunde"/>
        <s v="Neel Jain"/>
        <s v="Shloka Shelat"/>
        <s v="Shobhit Agarwal"/>
      </sharedItems>
    </cacheField>
    <cacheField name="new_role" numFmtId="0">
      <sharedItems containsBlank="1"/>
    </cacheField>
    <cacheField name="new_budget" numFmtId="0">
      <sharedItems containsSemiMixedTypes="0" containsString="0" containsNumber="1" containsInteger="1" minValue="0" maxValue="12788092"/>
    </cacheField>
    <cacheField name="cross_sell_budget" numFmtId="0">
      <sharedItems containsSemiMixedTypes="0" containsString="0" containsNumber="1" containsInteger="1" minValue="0" maxValue="12365300"/>
    </cacheField>
    <cacheField name="renewal_budget" numFmtId="0">
      <sharedItems containsSemiMixedTypes="0" containsString="0" containsNumber="1" containsInteger="1" minValue="0" maxValue="5010000"/>
    </cacheField>
  </cacheFields>
  <extLst>
    <ext xmlns:x14="http://schemas.microsoft.com/office/spreadsheetml/2009/9/main" uri="{725AE2AE-9491-48be-B2B4-4EB974FC3084}">
      <x14:pivotCacheDefinition pivotCacheId="273350069"/>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37384257" backgroundQuery="1" createdVersion="8" refreshedVersion="8" minRefreshableVersion="3" recordCount="0" supportSubquery="1" supportAdvancedDrill="1" xr:uid="{00000000-000A-0000-FFFF-FFFF03000000}">
  <cacheSource type="external" connectionId="10"/>
  <cacheFields count="7">
    <cacheField name="[invoice_202001231041].[income_class].[income_class]" caption="income_class" numFmtId="0" hierarchy="135" level="1">
      <sharedItems containsSemiMixedTypes="0" containsNonDate="0" containsString="0"/>
    </cacheField>
    <cacheField name="[Brokerage].[income_class].[income_class]" caption="income_class" numFmtId="0" hierarchy="25" level="1">
      <sharedItems containsSemiMixedTypes="0" containsNonDate="0" containsString="0"/>
    </cacheField>
    <cacheField name="[Measures].[Sum of Amount]" caption="Sum of Amount" numFmtId="0" hierarchy="203" level="32767"/>
    <cacheField name="[Measures].[Sum of Cross sell bugdet]" caption="Sum of Cross sell bugdet" numFmtId="0" hierarchy="211" level="32767"/>
    <cacheField name="[Placed_achivement].[income_class].[income_class]" caption="income_class" numFmtId="0" hierarchy="176" level="1">
      <sharedItems containsSemiMixedTypes="0" containsNonDate="0" containsString="0"/>
    </cacheField>
    <cacheField name="[Measures].[Sum of Amount 2]" caption="Sum of Amount 2" numFmtId="0" hierarchy="215" level="32767"/>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1"/>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0"/>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6"/>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2" memberValueDatatype="130" unbalanced="0">
      <fieldsUsage count="2">
        <fieldUsage x="-1"/>
        <fieldUsage x="4"/>
      </fieldsUsage>
    </cacheHierarchy>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oneField="1" hidden="1">
      <fieldsUsage count="1">
        <fieldUsage x="2"/>
      </fieldsUsage>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oneField="1" hidden="1">
      <fieldsUsage count="1">
        <fieldUsage x="3"/>
      </fieldsUsage>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oneField="1" hidden="1">
      <fieldsUsage count="1">
        <fieldUsage x="5"/>
      </fieldsUsage>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37847219" backgroundQuery="1" createdVersion="8" refreshedVersion="8" minRefreshableVersion="3" recordCount="0" supportSubquery="1" supportAdvancedDrill="1" xr:uid="{00000000-000A-0000-FFFF-FFFF04000000}">
  <cacheSource type="external" connectionId="10"/>
  <cacheFields count="3">
    <cacheField name="[Placed_achivement].[income_class].[income_class]" caption="income_class" numFmtId="0" hierarchy="176" level="1">
      <sharedItems count="3">
        <s v="Cross Sell"/>
        <s v="New"/>
        <s v="Renewal"/>
      </sharedItems>
    </cacheField>
    <cacheField name="[Measures].[Sum of Amount 2]" caption="Sum of Amount 2" numFmtId="0" hierarchy="215" level="32767"/>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2" memberValueDatatype="130" unbalanced="0">
      <fieldsUsage count="2">
        <fieldUsage x="-1"/>
        <fieldUsage x="0"/>
      </fieldsUsage>
    </cacheHierarchy>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oneField="1" hidden="1">
      <fieldsUsage count="1">
        <fieldUsage x="1"/>
      </fieldsUsage>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38310188" backgroundQuery="1" createdVersion="8" refreshedVersion="8" minRefreshableVersion="3" recordCount="0" supportSubquery="1" supportAdvancedDrill="1" xr:uid="{00000000-000A-0000-FFFF-FFFF05000000}">
  <cacheSource type="external" connectionId="10"/>
  <cacheFields count="4">
    <cacheField name="[invoice_202001231041].[Account Executive].[Account Executive]" caption="Account Executive" numFmtId="0" hierarchy="134" level="1">
      <sharedItems count="8">
        <s v="Ankita Shah"/>
        <s v="Divya Dhingra"/>
        <s v="Gautam Murkunde"/>
        <s v="Neel Jain"/>
        <s v="Nishant Sharma"/>
        <s v="Shloka Shelat"/>
        <s v="Shobhit Agarwal"/>
        <s v="Vidit Shah"/>
      </sharedItems>
    </cacheField>
    <cacheField name="[Measures].[Count of invoice_number]" caption="Count of invoice_number" numFmtId="0" hierarchy="204" level="32767"/>
    <cacheField name="[invoice_202001231041].[income_class].[income_class]" caption="income_class" numFmtId="0" hierarchy="135" level="1">
      <sharedItems containsBlank="1" count="4">
        <m/>
        <s v="Cross Sell"/>
        <s v="New"/>
        <s v="Renewal"/>
      </sharedItems>
    </cacheField>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fieldsUsage count="2">
        <fieldUsage x="-1"/>
        <fieldUsage x="0"/>
      </fieldsUsage>
    </cacheHierarchy>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2"/>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3"/>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0" memberValueDatatype="130" unbalanced="0"/>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oneField="1" hidden="1">
      <fieldsUsage count="1">
        <fieldUsage x="1"/>
      </fieldsUsage>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hidden="1">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38888889" backgroundQuery="1" createdVersion="8" refreshedVersion="8" minRefreshableVersion="3" recordCount="0" supportSubquery="1" supportAdvancedDrill="1" xr:uid="{00000000-000A-0000-FFFF-FFFF06000000}">
  <cacheSource type="external" connectionId="10"/>
  <cacheFields count="3">
    <cacheField name="[meeting_list_202001231041].[meeting_date (Year)].[meeting_date (Year)]" caption="meeting_date (Year)" numFmtId="0" hierarchy="158" level="1">
      <sharedItems count="2">
        <s v="2019"/>
        <s v="2020"/>
      </sharedItems>
    </cacheField>
    <cacheField name="[Measures].[Count of Account Executive]" caption="Count of Account Executive" numFmtId="0" hierarchy="205" level="32767"/>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fieldsUsage count="2">
        <fieldUsage x="-1"/>
        <fieldUsage x="0"/>
      </fieldsUsage>
    </cacheHierarchy>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0" memberValueDatatype="130" unbalanced="0"/>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oneField="1" hidden="1">
      <fieldsUsage count="1">
        <fieldUsage x="1"/>
      </fieldsUsage>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hidden="1">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39236112" backgroundQuery="1" createdVersion="8" refreshedVersion="8" minRefreshableVersion="3" recordCount="0" supportSubquery="1" supportAdvancedDrill="1" xr:uid="{00000000-000A-0000-FFFF-FFFF07000000}">
  <cacheSource type="external" connectionId="10"/>
  <cacheFields count="3">
    <cacheField name="[Measures].[Sum of revenue_amount]" caption="Sum of revenue_amount" numFmtId="0" hierarchy="206" level="32767"/>
    <cacheField name="[gcrm_opportunity_202001231041].[stage].[stage]" caption="stage" numFmtId="0" hierarchy="92" level="1">
      <sharedItems count="3">
        <s v="Negotiate"/>
        <s v="Propose Solution"/>
        <s v="Qualify Opportunity"/>
      </sharedItems>
    </cacheField>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1"/>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0" memberValueDatatype="130" unbalanced="0"/>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oneField="1" hidden="1">
      <fieldsUsage count="1">
        <fieldUsage x="0"/>
      </fieldsUsage>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hidden="1">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39699074" backgroundQuery="1" createdVersion="8" refreshedVersion="8" minRefreshableVersion="3" recordCount="0" supportSubquery="1" supportAdvancedDrill="1" xr:uid="{00000000-000A-0000-FFFF-FFFF08000000}">
  <cacheSource type="external" connectionId="10"/>
  <cacheFields count="3">
    <cacheField name="[meeting_list_202001231041].[Account Executive].[Account Executive]" caption="Account Executive" numFmtId="0" hierarchy="155" level="1">
      <sharedItems count="9">
        <s v="Abhinav Shivam"/>
        <s v="Animesh Rawat"/>
        <s v="Juli"/>
        <s v="Ketan Jain"/>
        <s v="Manish Sharma"/>
        <s v="Mark"/>
        <s v="Raju Kumar"/>
        <s v="Shivani Sharma"/>
        <s v="Vinay"/>
      </sharedItems>
    </cacheField>
    <cacheField name="[Measures].[Count of meeting_date]" caption="Count of meeting_date" numFmtId="0" hierarchy="207" level="32767"/>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0"/>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0" memberValueDatatype="130" unbalanced="0"/>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oneField="1" hidden="1">
      <fieldsUsage count="1">
        <fieldUsage x="1"/>
      </fieldsUsage>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hidden="1">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40162036" backgroundQuery="1" createdVersion="8" refreshedVersion="8" minRefreshableVersion="3" recordCount="0" supportSubquery="1" supportAdvancedDrill="1" xr:uid="{00000000-000A-0000-FFFF-FFFF09000000}">
  <cacheSource type="external" connectionId="10"/>
  <cacheFields count="3">
    <cacheField name="[Measures].[Sum of revenue_amount]" caption="Sum of revenue_amount" numFmtId="0" hierarchy="206" level="32767"/>
    <cacheField name="[gcrm_opportunity_202001231041].[opportunity_name].[opportunity_name]" caption="opportunity_name" numFmtId="0" hierarchy="86" level="1">
      <sharedItems count="4">
        <s v="CVP GMC"/>
        <s v="DB -Mega Policy"/>
        <s v="EL-Group Mediclaim"/>
        <s v="Fire"/>
      </sharedItems>
    </cacheField>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fieldsUsage count="2">
        <fieldUsage x="-1"/>
        <fieldUsage x="1"/>
      </fieldsUsage>
    </cacheHierarchy>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0" memberValueDatatype="130" unbalanced="0"/>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oneField="1" hidden="1">
      <fieldsUsage count="1">
        <fieldUsage x="0"/>
      </fieldsUsage>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hidden="1">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40624998" backgroundQuery="1" createdVersion="8" refreshedVersion="8" minRefreshableVersion="3" recordCount="0" supportSubquery="1" supportAdvancedDrill="1" xr:uid="{00000000-000A-0000-FFFF-FFFF0A000000}">
  <cacheSource type="external" connectionId="10"/>
  <cacheFields count="3">
    <cacheField name="[gcrm_opportunity_202001231041].[product_group].[product_group]" caption="product_group" numFmtId="0" hierarchy="95" level="1">
      <sharedItems count="7">
        <s v="Employee Benefits"/>
        <s v="Engineering"/>
        <s v="Fire"/>
        <s v="Liability"/>
        <s v="Marine"/>
        <s v="Miscellaneous"/>
        <s v="Terrorism"/>
      </sharedItems>
    </cacheField>
    <cacheField name="[Measures].[Count of product_group]" caption="Count of product_group" numFmtId="0" hierarchy="208" level="32767"/>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fieldsUsage count="2">
        <fieldUsage x="-1"/>
        <fieldUsage x="0"/>
      </fieldsUsage>
    </cacheHierarchy>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0" memberValueDatatype="130" unbalanced="0"/>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oneField="1" hidden="1">
      <fieldsUsage count="1">
        <fieldUsage x="1"/>
      </fieldsUsage>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hidden="1">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41203706" backgroundQuery="1" createdVersion="8" refreshedVersion="8" minRefreshableVersion="3" recordCount="0" supportSubquery="1" supportAdvancedDrill="1" xr:uid="{00000000-000A-0000-FFFF-FFFF0B000000}">
  <cacheSource type="external" connectionId="10"/>
  <cacheFields count="6">
    <cacheField name="[Measures].[Sum of New Budget]" caption="Sum of New Budget" numFmtId="0" hierarchy="210" level="32767"/>
    <cacheField name="[invoice_202001231041].[income_class].[income_class]" caption="income_class" numFmtId="0" hierarchy="135" level="1">
      <sharedItems containsSemiMixedTypes="0" containsNonDate="0" containsString="0"/>
    </cacheField>
    <cacheField name="[Measures].[Sum of Amount]" caption="Sum of Amount" numFmtId="0" hierarchy="203" level="32767"/>
    <cacheField name="[Placed_achivement].[income_class].[income_class]" caption="income_class" numFmtId="0" hierarchy="176" level="1">
      <sharedItems containsSemiMixedTypes="0" containsNonDate="0" containsString="0"/>
    </cacheField>
    <cacheField name="[Measures].[Sum of Amount 2]" caption="Sum of Amount 2" numFmtId="0" hierarchy="215" level="32767"/>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1"/>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5"/>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2" memberValueDatatype="130" unbalanced="0">
      <fieldsUsage count="2">
        <fieldUsage x="-1"/>
        <fieldUsage x="3"/>
      </fieldsUsage>
    </cacheHierarchy>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oneField="1" hidden="1">
      <fieldsUsage count="1">
        <fieldUsage x="2"/>
      </fieldsUsage>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oneField="1" hidden="1">
      <fieldsUsage count="1">
        <fieldUsage x="0"/>
      </fieldsUsage>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oneField="1" hidden="1">
      <fieldsUsage count="1">
        <fieldUsage x="4"/>
      </fieldsUsage>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41782406" backgroundQuery="1" createdVersion="8" refreshedVersion="8" minRefreshableVersion="3" recordCount="0" supportSubquery="1" supportAdvancedDrill="1" xr:uid="{00000000-000A-0000-FFFF-FFFF0C000000}">
  <cacheSource type="external" connectionId="10"/>
  <cacheFields count="6">
    <cacheField name="[Measures].[Sum of Renewal Budget]" caption="Sum of Renewal Budget" numFmtId="0" hierarchy="216" level="32767"/>
    <cacheField name="[Measures].[Sum of Amount 2]" caption="Sum of Amount 2" numFmtId="0" hierarchy="215" level="32767"/>
    <cacheField name="[Placed_achivement].[income_class].[income_class]" caption="income_class" numFmtId="0" hierarchy="176" level="1">
      <sharedItems containsSemiMixedTypes="0" containsNonDate="0" containsString="0"/>
    </cacheField>
    <cacheField name="[invoice_202001231041].[income_class].[income_class]" caption="income_class" numFmtId="0" hierarchy="135" level="1">
      <sharedItems containsSemiMixedTypes="0" containsNonDate="0" containsString="0"/>
    </cacheField>
    <cacheField name="[Measures].[Sum of Amount]" caption="Sum of Amount" numFmtId="0" hierarchy="203" level="32767"/>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3"/>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5"/>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2" memberValueDatatype="130" unbalanced="0">
      <fieldsUsage count="2">
        <fieldUsage x="-1"/>
        <fieldUsage x="2"/>
      </fieldsUsage>
    </cacheHierarchy>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oneField="1" hidden="1">
      <fieldsUsage count="1">
        <fieldUsage x="4"/>
      </fieldsUsage>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oneField="1" hidden="1">
      <fieldsUsage count="1">
        <fieldUsage x="1"/>
      </fieldsUsage>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oneField="1" hidden="1">
      <fieldsUsage count="1">
        <fieldUsage x="0"/>
      </fieldsUsage>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86342013891" backgroundQuery="1" createdVersion="8" refreshedVersion="8" minRefreshableVersion="3" recordCount="0" supportSubquery="1" supportAdvancedDrill="1" xr:uid="{A8B1FD69-8FD5-4A39-993A-116516C6F262}">
  <cacheSource type="external" connectionId="10"/>
  <cacheFields count="3">
    <cacheField name="[gcrm_opportunity_202001231041].[opportunity_name].[opportunity_name]" caption="opportunity_name" numFmtId="0" hierarchy="86" level="1">
      <sharedItems count="4">
        <s v="CVP GMC"/>
        <s v="DB -Mega Policy"/>
        <s v="EL-Group Mediclaim"/>
        <s v="Fire"/>
      </sharedItems>
    </cacheField>
    <cacheField name="[Measures].[Count of opportunity_name]" caption="Count of opportunity_name" numFmtId="0" hierarchy="217" level="32767"/>
    <cacheField name="[NN_EN_EE_Indi_bdgt__20012020].[Employee Name].[Employee Name]" caption="Employee Name" numFmtId="0" hierarchy="162" level="1">
      <sharedItems containsSemiMixedTypes="0" containsNonDate="0" containsString="0"/>
    </cacheField>
  </cacheFields>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fieldsUsage count="2">
        <fieldUsage x="-1"/>
        <fieldUsage x="0"/>
      </fieldsUsage>
    </cacheHierarchy>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fieldsUsage count="2">
        <fieldUsage x="-1"/>
        <fieldUsage x="2"/>
      </fieldsUsage>
    </cacheHierarchy>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0" memberValueDatatype="130" unbalanced="0"/>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hidden="1">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oneField="1" hidden="1">
      <fieldsUsage count="1">
        <fieldUsage x="1"/>
      </fieldsUsage>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dimensions count="17">
    <dimension name="Achivement" uniqueName="[Achivement]" caption="Achivement"/>
    <dimension name="Brokerage" uniqueName="[Brokerage]" caption="Brokerage"/>
    <dimension name="Brokerage1" uniqueName="[Brokerage1]" caption="Brokerage1"/>
    <dimension name="Brokerage2" uniqueName="[Brokerage2]" caption="Brokerage2"/>
    <dimension name="Fees" uniqueName="[Fees]" caption="Fees"/>
    <dimension name="fees_202001231041" uniqueName="[fees_202001231041]" caption="fees_202001231041"/>
    <dimension name="Fees1" uniqueName="[Fees1]" caption="Fees1"/>
    <dimension name="gcrm_opportunity_202001231041" uniqueName="[gcrm_opportunity_202001231041]" caption="gcrm_opportunity_202001231041"/>
    <dimension name="Individual budget" uniqueName="[Individual budget]" caption="Individual budget"/>
    <dimension name="Individual budget1" uniqueName="[Individual budget1]" caption="Individual budget1"/>
    <dimension name="Invoice" uniqueName="[Invoice]" caption="Invoice"/>
    <dimension name="invoice_202001231041" uniqueName="[invoice_202001231041]" caption="invoice_202001231041"/>
    <dimension name="Invoice1" uniqueName="[Invoice1]" caption="Invoice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Placed_achivement" uniqueName="[Placed_achivement]" caption="Placed_achivement"/>
  </dimensions>
  <measureGroups count="16">
    <measureGroup name="Achivement" caption="Achivement"/>
    <measureGroup name="Brokerage" caption="Brokerage"/>
    <measureGroup name="Brokerage1" caption="Brokerage1"/>
    <measureGroup name="Brokerage2" caption="Brokerage2"/>
    <measureGroup name="Fees" caption="Fees"/>
    <measureGroup name="fees_202001231041" caption="fees_202001231041"/>
    <measureGroup name="Fees1" caption="Fees1"/>
    <measureGroup name="gcrm_opportunity_202001231041" caption="gcrm_opportunity_202001231041"/>
    <measureGroup name="Individual budget" caption="Individual budget"/>
    <measureGroup name="Individual budget1" caption="Individual budget1"/>
    <measureGroup name="Invoice" caption="Invoice"/>
    <measureGroup name="invoice_202001231041" caption="invoice_202001231041"/>
    <measureGroup name="Invoice1" caption="Invoice1"/>
    <measureGroup name="meeting_list_202001231041" caption="meeting_list_202001231041"/>
    <measureGroup name="NN_EN_EE_Indi_bdgt__20012020" caption="NN_EN_EE_Indi_bdgt__20012020"/>
    <measureGroup name="Placed_achivement" caption="Placed_achivement"/>
  </measureGroups>
  <maps count="27">
    <map measureGroup="0" dimension="0"/>
    <map measureGroup="0" dimension="15"/>
    <map measureGroup="1" dimension="1"/>
    <map measureGroup="1" dimension="15"/>
    <map measureGroup="2" dimension="2"/>
    <map measureGroup="2" dimension="8"/>
    <map measureGroup="3" dimension="3"/>
    <map measureGroup="3" dimension="9"/>
    <map measureGroup="4" dimension="4"/>
    <map measureGroup="4" dimension="8"/>
    <map measureGroup="5" dimension="5"/>
    <map measureGroup="6" dimension="6"/>
    <map measureGroup="6" dimension="9"/>
    <map measureGroup="7" dimension="7"/>
    <map measureGroup="7" dimension="15"/>
    <map measureGroup="8" dimension="8"/>
    <map measureGroup="9" dimension="9"/>
    <map measureGroup="10" dimension="8"/>
    <map measureGroup="10" dimension="10"/>
    <map measureGroup="11" dimension="11"/>
    <map measureGroup="11" dimension="15"/>
    <map measureGroup="12" dimension="9"/>
    <map measureGroup="12" dimension="12"/>
    <map measureGroup="13" dimension="14"/>
    <map measureGroup="13" dimension="15"/>
    <map measureGroup="14" dimension="15"/>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Gaurav" refreshedDate="45752.65524699074" backgroundQuery="1" createdVersion="3" refreshedVersion="8" minRefreshableVersion="3" recordCount="0" supportSubquery="1" supportAdvancedDrill="1" xr:uid="{23B0F13A-0DF7-4022-AC01-97A75A536400}">
  <cacheSource type="external" connectionId="10">
    <extLst>
      <ext xmlns:x14="http://schemas.microsoft.com/office/spreadsheetml/2009/9/main" uri="{F057638F-6D5F-4e77-A914-E7F072B9BCA8}">
        <x14:sourceConnection name="ThisWorkbookDataModel"/>
      </ext>
    </extLst>
  </cacheSource>
  <cacheFields count="0"/>
  <cacheHierarchies count="234">
    <cacheHierarchy uniqueName="[Achivement].[client_name]" caption="client_name" attribute="1" defaultMemberUniqueName="[Achivement].[client_name].[All]" allUniqueName="[Achivement].[client_name].[All]" dimensionUniqueName="[Achivement]" displayFolder="" count="0" memberValueDatatype="130" unbalanced="0"/>
    <cacheHierarchy uniqueName="[Achivement].[policy_number]" caption="policy_number" attribute="1" defaultMemberUniqueName="[Achivement].[policy_number].[All]" allUniqueName="[Achivement].[policy_number].[All]" dimensionUniqueName="[Achivement]" displayFolder="" count="0" memberValueDatatype="130" unbalanced="0"/>
    <cacheHierarchy uniqueName="[Achivement].[policy_status]" caption="policy_status" attribute="1" defaultMemberUniqueName="[Achivement].[policy_status].[All]" allUniqueName="[Achivement].[policy_status].[All]" dimensionUniqueName="[Achivement]" displayFolder="" count="0" memberValueDatatype="130" unbalanced="0"/>
    <cacheHierarchy uniqueName="[Achivement].[policy_start_date]" caption="policy_start_date" attribute="1" time="1" defaultMemberUniqueName="[Achivement].[policy_start_date].[All]" allUniqueName="[Achivement].[policy_start_date].[All]" dimensionUniqueName="[Achivement]" displayFolder="" count="0" memberValueDatatype="7" unbalanced="0"/>
    <cacheHierarchy uniqueName="[Achivement].[policy_end_date]" caption="policy_end_date" attribute="1" time="1" defaultMemberUniqueName="[Achivement].[policy_end_date].[All]" allUniqueName="[Achivement].[policy_end_date].[All]" dimensionUniqueName="[Achivement]" displayFolder="" count="0" memberValueDatatype="7" unbalanced="0"/>
    <cacheHierarchy uniqueName="[Achivement].[product_group]" caption="product_group" attribute="1" defaultMemberUniqueName="[Achivement].[product_group].[All]" allUniqueName="[Achivement].[product_group].[All]" dimensionUniqueName="[Achivement]" displayFolder="" count="0" memberValueDatatype="130" unbalanced="0"/>
    <cacheHierarchy uniqueName="[Achivement].[Account Executive]" caption="Account Executive" attribute="1" defaultMemberUniqueName="[Achivement].[Account Executive].[All]" allUniqueName="[Achivement].[Account Executive].[All]" dimensionUniqueName="[Achivement]" displayFolder="" count="0" memberValueDatatype="130" unbalanced="0"/>
    <cacheHierarchy uniqueName="[Achivement].[branch_name]" caption="branch_name" attribute="1" defaultMemberUniqueName="[Achivement].[branch_name].[All]" allUniqueName="[Achivement].[branch_name].[All]" dimensionUniqueName="[Achivement]" displayFolder="" count="0" memberValueDatatype="130" unbalanced="0"/>
    <cacheHierarchy uniqueName="[Achivement].[solution_group]" caption="solution_group" attribute="1" defaultMemberUniqueName="[Achivement].[solution_group].[All]" allUniqueName="[Achivement].[solution_group].[All]" dimensionUniqueName="[Achivement]" displayFolder="" count="0" memberValueDatatype="130" unbalanced="0"/>
    <cacheHierarchy uniqueName="[Achivement].[income_class]" caption="income_class" attribute="1" defaultMemberUniqueName="[Achivement].[income_class].[All]" allUniqueName="[Achivement].[income_class].[All]" dimensionUniqueName="[Achivement]" displayFolder="" count="0" memberValueDatatype="130" unbalanced="0"/>
    <cacheHierarchy uniqueName="[Achivement].[Amount]" caption="Amount" attribute="1" defaultMemberUniqueName="[Achivement].[Amount].[All]" allUniqueName="[Achivement].[Amount].[All]" dimensionUniqueName="[Achivement]" displayFolder="" count="0" memberValueDatatype="20" unbalanced="0"/>
    <cacheHierarchy uniqueName="[Achivement].[income_due_date]" caption="income_due_date" attribute="1" time="1" defaultMemberUniqueName="[Achivement].[income_due_date].[All]" allUniqueName="[Achivement].[income_due_date].[All]" dimensionUniqueName="[Achivement]" displayFolder="" count="0" memberValueDatatype="7" unbalanced="0"/>
    <cacheHierarchy uniqueName="[Achivement].[revenue_transaction_type]" caption="revenue_transaction_type" attribute="1" defaultMemberUniqueName="[Achivement].[revenue_transaction_type].[All]" allUniqueName="[Achivement].[revenue_transaction_type].[All]" dimensionUniqueName="[Achivement]" displayFolder="" count="0" memberValueDatatype="130" unbalanced="0"/>
    <cacheHierarchy uniqueName="[Achivement].[renewal_status]" caption="renewal_status" attribute="1" defaultMemberUniqueName="[Achivement].[renewal_status].[All]" allUniqueName="[Achivement].[renewal_status].[All]" dimensionUniqueName="[Achivement]" displayFolder="" count="0" memberValueDatatype="130" unbalanced="0"/>
    <cacheHierarchy uniqueName="[Achivement].[lapse_reason]" caption="lapse_reason" attribute="1" defaultMemberUniqueName="[Achivement].[lapse_reason].[All]" allUniqueName="[Achivement].[lapse_reason].[All]" dimensionUniqueName="[Achivement]" displayFolder="" count="0" memberValueDatatype="130" unbalanced="0"/>
    <cacheHierarchy uniqueName="[Achivement].[last_updated_date]" caption="last_updated_date" attribute="1" time="1" defaultMemberUniqueName="[Achivement].[last_updated_date].[All]" allUniqueName="[Achivement].[last_updated_date].[All]" dimensionUniqueName="[Achivement]" displayFolder="" count="0" memberValueDatatype="7"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1].[Account Exe ID]" caption="Account Exe ID" attribute="1" defaultMemberUniqueName="[Brokerage1].[Account Exe ID].[All]" allUniqueName="[Brokerage1].[Account Exe ID].[All]" dimensionUniqueName="[Brokerage1]" displayFolder="" count="0" memberValueDatatype="5" unbalanced="0"/>
    <cacheHierarchy uniqueName="[Brokerage1].[Exe Name]" caption="Exe Name" attribute="1" defaultMemberUniqueName="[Brokerage1].[Exe Name].[All]" allUniqueName="[Brokerage1].[Exe Name].[All]" dimensionUniqueName="[Brokerage1]" displayFolder="" count="0" memberValueDatatype="130" unbalanced="0"/>
    <cacheHierarchy uniqueName="[Brokerage1].[Client Name]" caption="Client Name" attribute="1" defaultMemberUniqueName="[Brokerage1].[Client Name].[All]" allUniqueName="[Brokerage1].[Client Name].[All]" dimensionUniqueName="[Brokerage1]" displayFolder="" count="0" memberValueDatatype="130" unbalanced="0"/>
    <cacheHierarchy uniqueName="[Brokerage1].[Amount]" caption="Amount" attribute="1" defaultMemberUniqueName="[Brokerage1].[Amount].[All]" allUniqueName="[Brokerage1].[Amount].[All]" dimensionUniqueName="[Brokerage1]" displayFolder="" count="0" memberValueDatatype="5" unbalanced="0"/>
    <cacheHierarchy uniqueName="[Brokerage1].[Policy Number]" caption="Policy Number" attribute="1" defaultMemberUniqueName="[Brokerage1].[Policy Number].[All]" allUniqueName="[Brokerage1].[Policy Number].[All]" dimensionUniqueName="[Brokerage1]" displayFolder="" count="0" memberValueDatatype="130" unbalanced="0"/>
    <cacheHierarchy uniqueName="[Brokerage1].[Policy Start Date]" caption="Policy Start Date" attribute="1" time="1" defaultMemberUniqueName="[Brokerage1].[Policy Start Date].[All]" allUniqueName="[Brokerage1].[Policy Start Date].[All]" dimensionUniqueName="[Brokerage1]" displayFolder="" count="0" memberValueDatatype="7" unbalanced="0"/>
    <cacheHierarchy uniqueName="[Brokerage1].[Policy End Date]" caption="Policy End Date" attribute="1" time="1" defaultMemberUniqueName="[Brokerage1].[Policy End Date].[All]" allUniqueName="[Brokerage1].[Policy End Date].[All]" dimensionUniqueName="[Brokerage1]" displayFolder="" count="0" memberValueDatatype="7" unbalanced="0"/>
    <cacheHierarchy uniqueName="[Brokerage1].[Branch Name]" caption="Branch Name" attribute="1" defaultMemberUniqueName="[Brokerage1].[Branch Name].[All]" allUniqueName="[Brokerage1].[Branch Name].[All]" dimensionUniqueName="[Brokerage1]" displayFolder="" count="0" memberValueDatatype="130" unbalanced="0"/>
    <cacheHierarchy uniqueName="[Brokerage1].[Product Group]" caption="Product Group" attribute="1" defaultMemberUniqueName="[Brokerage1].[Product Group].[All]" allUniqueName="[Brokerage1].[Product Group].[All]" dimensionUniqueName="[Brokerage1]" displayFolder="" count="0" memberValueDatatype="130" unbalanced="0"/>
    <cacheHierarchy uniqueName="[Brokerage1].[Solution Group]" caption="Solution Group" attribute="1" defaultMemberUniqueName="[Brokerage1].[Solution Group].[All]" allUniqueName="[Brokerage1].[Solution Group].[All]" dimensionUniqueName="[Brokerage1]" displayFolder="" count="0" memberValueDatatype="130" unbalanced="0"/>
    <cacheHierarchy uniqueName="[Brokerage1].[Income Class]" caption="Income Class" attribute="1" defaultMemberUniqueName="[Brokerage1].[Income Class].[All]" allUniqueName="[Brokerage1].[Income Class].[All]" dimensionUniqueName="[Brokerage1]" displayFolder="" count="0" memberValueDatatype="130" unbalanced="0"/>
    <cacheHierarchy uniqueName="[Brokerage1].[Due date]" caption="Due date" attribute="1" time="1" defaultMemberUniqueName="[Brokerage1].[Due date].[All]" allUniqueName="[Brokerage1].[Due date].[All]" dimensionUniqueName="[Brokerage1]" displayFolder="" count="0" memberValueDatatype="7" unbalanced="0"/>
    <cacheHierarchy uniqueName="[Brokerage1].[Transaction Type]" caption="Transaction Type" attribute="1" defaultMemberUniqueName="[Brokerage1].[Transaction Type].[All]" allUniqueName="[Brokerage1].[Transaction Type].[All]" dimensionUniqueName="[Brokerage1]" displayFolder="" count="0" memberValueDatatype="130" unbalanced="0"/>
    <cacheHierarchy uniqueName="[Brokerage1].[Renewal Status]" caption="Renewal Status" attribute="1" defaultMemberUniqueName="[Brokerage1].[Renewal Status].[All]" allUniqueName="[Brokerage1].[Renewal Status].[All]" dimensionUniqueName="[Brokerage1]" displayFolder="" count="0" memberValueDatatype="130" unbalanced="0"/>
    <cacheHierarchy uniqueName="[Brokerage2].[Account Exe ID]" caption="Account Exe ID" attribute="1" defaultMemberUniqueName="[Brokerage2].[Account Exe ID].[All]" allUniqueName="[Brokerage2].[Account Exe ID].[All]" dimensionUniqueName="[Brokerage2]" displayFolder="" count="0" memberValueDatatype="5" unbalanced="0"/>
    <cacheHierarchy uniqueName="[Brokerage2].[Exe Name]" caption="Exe Name" attribute="1" defaultMemberUniqueName="[Brokerage2].[Exe Name].[All]" allUniqueName="[Brokerage2].[Exe Name].[All]" dimensionUniqueName="[Brokerage2]" displayFolder="" count="0" memberValueDatatype="130" unbalanced="0"/>
    <cacheHierarchy uniqueName="[Brokerage2].[Client Name]" caption="Client Name" attribute="1" defaultMemberUniqueName="[Brokerage2].[Client Name].[All]" allUniqueName="[Brokerage2].[Client Name].[All]" dimensionUniqueName="[Brokerage2]" displayFolder="" count="0" memberValueDatatype="130" unbalanced="0"/>
    <cacheHierarchy uniqueName="[Brokerage2].[Amount]" caption="Amount" attribute="1" defaultMemberUniqueName="[Brokerage2].[Amount].[All]" allUniqueName="[Brokerage2].[Amount].[All]" dimensionUniqueName="[Brokerage2]" displayFolder="" count="0" memberValueDatatype="5" unbalanced="0"/>
    <cacheHierarchy uniqueName="[Brokerage2].[Policy Number]" caption="Policy Number" attribute="1" defaultMemberUniqueName="[Brokerage2].[Policy Number].[All]" allUniqueName="[Brokerage2].[Policy Number].[All]" dimensionUniqueName="[Brokerage2]" displayFolder="" count="0" memberValueDatatype="130" unbalanced="0"/>
    <cacheHierarchy uniqueName="[Brokerage2].[Policy Start Date]" caption="Policy Start Date" attribute="1" time="1" defaultMemberUniqueName="[Brokerage2].[Policy Start Date].[All]" allUniqueName="[Brokerage2].[Policy Start Date].[All]" dimensionUniqueName="[Brokerage2]" displayFolder="" count="0" memberValueDatatype="7" unbalanced="0"/>
    <cacheHierarchy uniqueName="[Brokerage2].[Policy End Date]" caption="Policy End Date" attribute="1" time="1" defaultMemberUniqueName="[Brokerage2].[Policy End Date].[All]" allUniqueName="[Brokerage2].[Policy End Date].[All]" dimensionUniqueName="[Brokerage2]" displayFolder="" count="0" memberValueDatatype="7" unbalanced="0"/>
    <cacheHierarchy uniqueName="[Brokerage2].[Branch Name]" caption="Branch Name" attribute="1" defaultMemberUniqueName="[Brokerage2].[Branch Name].[All]" allUniqueName="[Brokerage2].[Branch Name].[All]" dimensionUniqueName="[Brokerage2]" displayFolder="" count="0" memberValueDatatype="130" unbalanced="0"/>
    <cacheHierarchy uniqueName="[Brokerage2].[Product Group]" caption="Product Group" attribute="1" defaultMemberUniqueName="[Brokerage2].[Product Group].[All]" allUniqueName="[Brokerage2].[Product Group].[All]" dimensionUniqueName="[Brokerage2]" displayFolder="" count="0" memberValueDatatype="130" unbalanced="0"/>
    <cacheHierarchy uniqueName="[Brokerage2].[Solution Group]" caption="Solution Group" attribute="1" defaultMemberUniqueName="[Brokerage2].[Solution Group].[All]" allUniqueName="[Brokerage2].[Solution Group].[All]" dimensionUniqueName="[Brokerage2]" displayFolder="" count="0" memberValueDatatype="130" unbalanced="0"/>
    <cacheHierarchy uniqueName="[Brokerage2].[Income Class]" caption="Income Class" attribute="1" defaultMemberUniqueName="[Brokerage2].[Income Class].[All]" allUniqueName="[Brokerage2].[Income Class].[All]" dimensionUniqueName="[Brokerage2]" displayFolder="" count="0" memberValueDatatype="130" unbalanced="0"/>
    <cacheHierarchy uniqueName="[Brokerage2].[Due date]" caption="Due date" attribute="1" time="1" defaultMemberUniqueName="[Brokerage2].[Due date].[All]" allUniqueName="[Brokerage2].[Due date].[All]" dimensionUniqueName="[Brokerage2]" displayFolder="" count="0" memberValueDatatype="7" unbalanced="0"/>
    <cacheHierarchy uniqueName="[Brokerage2].[Transaction Type]" caption="Transaction Type" attribute="1" defaultMemberUniqueName="[Brokerage2].[Transaction Type].[All]" allUniqueName="[Brokerage2].[Transaction Type].[All]" dimensionUniqueName="[Brokerage2]" displayFolder="" count="0" memberValueDatatype="130" unbalanced="0"/>
    <cacheHierarchy uniqueName="[Brokerage2].[Renewal Status]" caption="Renewal Status" attribute="1" defaultMemberUniqueName="[Brokerage2].[Renewal Status].[All]" allUniqueName="[Brokerage2].[Renewal Status].[All]" dimensionUniqueName="[Brokerage2]"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Client Name]" caption="Client Name" attribute="1" defaultMemberUniqueName="[Fees].[Client Name].[All]" allUniqueName="[Fees].[Client Name].[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Solution Group]" caption="Solution Group" attribute="1" defaultMemberUniqueName="[Fees].[Solution Group].[All]" allUniqueName="[Fees].[Solution Group].[All]" dimensionUniqueName="[Fees]" displayFolder="" count="0" memberValueDatatype="130" unbalanced="0"/>
    <cacheHierarchy uniqueName="[Fees].[Branch Name]" caption="Branch Name" attribute="1" defaultMemberUniqueName="[Fees].[Branch Name].[All]" allUniqueName="[Fees].[Branch Name].[All]" dimensionUniqueName="[Fees]" displayFolder="" count="0" memberValueDatatype="130" unbalanced="0"/>
    <cacheHierarchy uniqueName="[Fees].[Income Due Date]" caption="Income Due Date" attribute="1" time="1" defaultMemberUniqueName="[Fees].[Income Due Date].[All]" allUniqueName="[Fees].[Income Due Date].[All]" dimensionUniqueName="[Fees]" displayFolder="" count="0" memberValueDatatype="7" unbalanced="0"/>
    <cacheHierarchy uniqueName="[Fees].[Income Class]" caption="Income Class" attribute="1" defaultMemberUniqueName="[Fees].[Income Class].[All]" allUniqueName="[Fees].[Income Class].[All]" dimensionUniqueName="[Fees]" displayFolder="" count="0" memberValueDatatype="130" unbalanced="0"/>
    <cacheHierarchy uniqueName="[Fees].[Revenue Transaction Type]" caption="Revenue Transaction Type" attribute="1" defaultMemberUniqueName="[Fees].[Revenue Transaction Type].[All]" allUniqueName="[Fees].[Revenue Transaction Type].[All]" dimensionUniqueName="[Fees]"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5"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Client Name]" caption="Client Name" attribute="1" defaultMemberUniqueName="[Fees1].[Client Name].[All]" allUniqueName="[Fees1].[Client Name].[All]" dimensionUniqueName="[Fees1]" displayFolder="" count="0" memberValueDatatype="130" unbalanced="0"/>
    <cacheHierarchy uniqueName="[Fees1].[Amount]" caption="Amount" attribute="1" defaultMemberUniqueName="[Fees1].[Amount].[All]" allUniqueName="[Fees1].[Amount].[All]" dimensionUniqueName="[Fees1]" displayFolder="" count="0" memberValueDatatype="5" unbalanced="0"/>
    <cacheHierarchy uniqueName="[Fees1].[Solution Group]" caption="Solution Group" attribute="1" defaultMemberUniqueName="[Fees1].[Solution Group].[All]" allUniqueName="[Fees1].[Solution Group].[All]" dimensionUniqueName="[Fees1]" displayFolder="" count="0" memberValueDatatype="130" unbalanced="0"/>
    <cacheHierarchy uniqueName="[Fees1].[Branch Name]" caption="Branch Name" attribute="1" defaultMemberUniqueName="[Fees1].[Branch Name].[All]" allUniqueName="[Fees1].[Branch Name].[All]" dimensionUniqueName="[Fees1]" displayFolder="" count="0" memberValueDatatype="130" unbalanced="0"/>
    <cacheHierarchy uniqueName="[Fees1].[Income Due Date]" caption="Income Due Date" attribute="1" time="1" defaultMemberUniqueName="[Fees1].[Income Due Date].[All]" allUniqueName="[Fees1].[Income Due Date].[All]" dimensionUniqueName="[Fees1]" displayFolder="" count="0" memberValueDatatype="7" unbalanced="0"/>
    <cacheHierarchy uniqueName="[Fees1].[Income Class]" caption="Income Class" attribute="1" defaultMemberUniqueName="[Fees1].[Income Class].[All]" allUniqueName="[Fees1].[Income Class].[All]" dimensionUniqueName="[Fees1]" displayFolder="" count="0" memberValueDatatype="130" unbalanced="0"/>
    <cacheHierarchy uniqueName="[Fees1].[Revenue Transaction Type]" caption="Revenue Transaction Type" attribute="1" defaultMemberUniqueName="[Fees1].[Revenue Transaction Type].[All]" allUniqueName="[Fees1].[Revenue Transaction Type].[All]" dimensionUniqueName="[Fees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5"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New Role 1]" caption="New Role 1" attribute="1" defaultMemberUniqueName="[Individual budget].[New Role 1].[All]" allUniqueName="[Individual budget].[New Role 1].[All]" dimensionUniqueName="[Individual budget]" displayFolder="" count="0" memberValueDatatype="130" unbalanced="0"/>
    <cacheHierarchy uniqueName="[Individual budget].[New Role 2]" caption="New Role 2" attribute="1" defaultMemberUniqueName="[Individual budget].[New Role 2].[All]" allUniqueName="[Individual budget].[New Role 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5"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5"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5" unbalanced="0"/>
    <cacheHierarchy uniqueName="[Individual budget1].[Account Exe ID]" caption="Account Exe ID" attribute="1" defaultMemberUniqueName="[Individual budget1].[Account Exe ID].[All]" allUniqueName="[Individual budget1].[Account Exe ID].[All]" dimensionUniqueName="[Individual budget1]" displayFolder="" count="0" memberValueDatatype="5" unbalanced="0"/>
    <cacheHierarchy uniqueName="[Individual budget1].[Employee Name]" caption="Employee Name" attribute="1" defaultMemberUniqueName="[Individual budget1].[Employee Name].[All]" allUniqueName="[Individual budget1].[Employee Name].[All]" dimensionUniqueName="[Individual budget1]" displayFolder="" count="0" memberValueDatatype="130" unbalanced="0"/>
    <cacheHierarchy uniqueName="[Individual budget1].[Branch]" caption="Branch" attribute="1" defaultMemberUniqueName="[Individual budget1].[Branch].[All]" allUniqueName="[Individual budget1].[Branch].[All]" dimensionUniqueName="[Individual budget1]" displayFolder="" count="0" memberValueDatatype="130" unbalanced="0"/>
    <cacheHierarchy uniqueName="[Individual budget1].[New Role 1]" caption="New Role 1" attribute="1" defaultMemberUniqueName="[Individual budget1].[New Role 1].[All]" allUniqueName="[Individual budget1].[New Role 1].[All]" dimensionUniqueName="[Individual budget1]" displayFolder="" count="0" memberValueDatatype="130" unbalanced="0"/>
    <cacheHierarchy uniqueName="[Individual budget1].[New Role 2]" caption="New Role 2" attribute="1" defaultMemberUniqueName="[Individual budget1].[New Role 2].[All]" allUniqueName="[Individual budget1].[New Role 2].[All]" dimensionUniqueName="[Individual budget1]" displayFolder="" count="0" memberValueDatatype="130" unbalanced="0"/>
    <cacheHierarchy uniqueName="[Individual budget1].[New Budget]" caption="New Budget" attribute="1" defaultMemberUniqueName="[Individual budget1].[New Budget].[All]" allUniqueName="[Individual budget1].[New Budget].[All]" dimensionUniqueName="[Individual budget1]" displayFolder="" count="0" memberValueDatatype="5" unbalanced="0"/>
    <cacheHierarchy uniqueName="[Individual budget1].[Cross sell bugdet]" caption="Cross sell bugdet" attribute="1" defaultMemberUniqueName="[Individual budget1].[Cross sell bugdet].[All]" allUniqueName="[Individual budget1].[Cross sell bugdet].[All]" dimensionUniqueName="[Individual budget1]" displayFolder="" count="0" memberValueDatatype="5" unbalanced="0"/>
    <cacheHierarchy uniqueName="[Individual budget1].[Renewal Budget]" caption="Renewal Budget" attribute="1" defaultMemberUniqueName="[Individual budget1].[Renewal Budget].[All]" allUniqueName="[Individual budget1].[Renewal Budget].[All]" dimensionUniqueName="[Individual budget1]" displayFolder="" count="0" memberValueDatatype="5" unbalanced="0"/>
    <cacheHierarchy uniqueName="[Invoice].[Account Exe ID]" caption="Account Exe ID" attribute="1" defaultMemberUniqueName="[Invoice].[Account Exe ID].[All]" allUniqueName="[Invoice].[Account Exe ID].[All]" dimensionUniqueName="[Invoice]" displayFolder="" count="0" memberValueDatatype="5"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voice number]" caption="Invoice number" attribute="1" defaultMemberUniqueName="[Invoice].[Invoice number].[All]" allUniqueName="[Invoice].[Invoice number].[All]" dimensionUniqueName="[Invoice]" displayFolder="" count="0" memberValueDatatype="5" unbalanced="0"/>
    <cacheHierarchy uniqueName="[Invoice].[Invoice date]" caption="Invoice date" attribute="1" time="1" defaultMemberUniqueName="[Invoice].[Invoice date].[All]" allUniqueName="[Invoice].[Invoice date].[All]" dimensionUniqueName="[Invoice]" displayFolder="" count="0" memberValueDatatype="7" unbalanced="0"/>
    <cacheHierarchy uniqueName="[Invoice].[Transaction type]" caption="Transaction type" attribute="1" defaultMemberUniqueName="[Invoice].[Transaction type].[All]" allUniqueName="[Invoice].[Transaction type].[All]" dimensionUniqueName="[Invoice]" displayFolder="" count="0" memberValueDatatype="130" unbalanced="0"/>
    <cacheHierarchy uniqueName="[Invoice].[Branch Name]" caption="Branch Name" attribute="1" defaultMemberUniqueName="[Invoice].[Branch Name].[All]" allUniqueName="[Invoice].[Branch Name].[All]" dimensionUniqueName="[Invoice]" displayFolder="" count="0" memberValueDatatype="130" unbalanced="0"/>
    <cacheHierarchy uniqueName="[Invoice].[Solution Group]" caption="Solution Group" attribute="1" defaultMemberUniqueName="[Invoice].[Solution Group].[All]" allUniqueName="[Invoice].[Solution Group].[All]" dimensionUniqueName="[Invoice]" displayFolder="" count="0" memberValueDatatype="130" unbalanced="0"/>
    <cacheHierarchy uniqueName="[Invoice].[Imcome Class]" caption="Imcome Class" attribute="1" defaultMemberUniqueName="[Invoice].[Imcome Class].[All]" allUniqueName="[Invoice].[Imcome 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 number]" caption="Policy number" attribute="1" defaultMemberUniqueName="[Invoice].[Policy number].[All]" allUniqueName="[Invoice].[Policy 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5" unbalanced="0"/>
    <cacheHierarchy uniqueName="[Invoice].[Income Due date]" caption="Income Due date" attribute="1" time="1" defaultMemberUniqueName="[Invoice].[Income Due date].[All]" allUniqueName="[Invoice].[Income Due date].[All]" dimensionUniqueName="[Invoice]" displayFolder="" count="0" memberValueDatatype="7" unbalanced="0"/>
    <cacheHierarchy uniqueName="[Invoice].[Invoice date (Year)]" caption="Invoice date (Year)" attribute="1" defaultMemberUniqueName="[Invoice].[Invoice date (Year)].[All]" allUniqueName="[Invoice].[Invoice date (Year)].[All]" dimensionUniqueName="[Invoice]" displayFolder="" count="0" memberValueDatatype="130" unbalanced="0"/>
    <cacheHierarchy uniqueName="[Invoice].[Invoice date (Quarter)]" caption="Invoice date (Quarter)" attribute="1" defaultMemberUniqueName="[Invoice].[Invoice date (Quarter)].[All]" allUniqueName="[Invoice].[Invoice date (Quarter)].[All]" dimensionUniqueName="[Invoice]" displayFolder="" count="0" memberValueDatatype="130" unbalanced="0"/>
    <cacheHierarchy uniqueName="[Invoice].[Invoice date (Month)]" caption="Invoice date (Month)" attribute="1" defaultMemberUniqueName="[Invoice].[Invoice date (Month)].[All]" allUniqueName="[Invoice].[Invoice date (Month)].[All]" dimensionUniqueName="[Invoice]"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1].[Account Exe ID]" caption="Account Exe ID" attribute="1" defaultMemberUniqueName="[Invoice1].[Account Exe ID].[All]" allUniqueName="[Invoice1].[Account Exe ID].[All]" dimensionUniqueName="[Invoice1]" displayFolder="" count="0" memberValueDatatype="5" unbalanced="0"/>
    <cacheHierarchy uniqueName="[Invoice1].[Account Executive]" caption="Account Executive" attribute="1" defaultMemberUniqueName="[Invoice1].[Account Executive].[All]" allUniqueName="[Invoice1].[Account Executive].[All]" dimensionUniqueName="[Invoice1]" displayFolder="" count="0" memberValueDatatype="130" unbalanced="0"/>
    <cacheHierarchy uniqueName="[Invoice1].[Invoice number]" caption="Invoice number" attribute="1" defaultMemberUniqueName="[Invoice1].[Invoice number].[All]" allUniqueName="[Invoice1].[Invoice number].[All]" dimensionUniqueName="[Invoice1]" displayFolder="" count="0" memberValueDatatype="5" unbalanced="0"/>
    <cacheHierarchy uniqueName="[Invoice1].[Invoice date]" caption="Invoice date" attribute="1" time="1" defaultMemberUniqueName="[Invoice1].[Invoice date].[All]" allUniqueName="[Invoice1].[Invoice date].[All]" dimensionUniqueName="[Invoice1]" displayFolder="" count="0" memberValueDatatype="7" unbalanced="0"/>
    <cacheHierarchy uniqueName="[Invoice1].[Transaction type]" caption="Transaction type" attribute="1" defaultMemberUniqueName="[Invoice1].[Transaction type].[All]" allUniqueName="[Invoice1].[Transaction type].[All]" dimensionUniqueName="[Invoice1]" displayFolder="" count="0" memberValueDatatype="130" unbalanced="0"/>
    <cacheHierarchy uniqueName="[Invoice1].[Branch Name]" caption="Branch Name" attribute="1" defaultMemberUniqueName="[Invoice1].[Branch Name].[All]" allUniqueName="[Invoice1].[Branch Name].[All]" dimensionUniqueName="[Invoice1]" displayFolder="" count="0" memberValueDatatype="130" unbalanced="0"/>
    <cacheHierarchy uniqueName="[Invoice1].[Solution Group]" caption="Solution Group" attribute="1" defaultMemberUniqueName="[Invoice1].[Solution Group].[All]" allUniqueName="[Invoice1].[Solution Group].[All]" dimensionUniqueName="[Invoice1]" displayFolder="" count="0" memberValueDatatype="130" unbalanced="0"/>
    <cacheHierarchy uniqueName="[Invoice1].[Imcome Class]" caption="Imcome Class" attribute="1" defaultMemberUniqueName="[Invoice1].[Imcome Class].[All]" allUniqueName="[Invoice1].[Imcome Class].[All]" dimensionUniqueName="[Invoice1]" displayFolder="" count="0" memberValueDatatype="130" unbalanced="0"/>
    <cacheHierarchy uniqueName="[Invoice1].[Client Name]" caption="Client Name" attribute="1" defaultMemberUniqueName="[Invoice1].[Client Name].[All]" allUniqueName="[Invoice1].[Client Name].[All]" dimensionUniqueName="[Invoice1]" displayFolder="" count="0" memberValueDatatype="130" unbalanced="0"/>
    <cacheHierarchy uniqueName="[Invoice1].[Policy number]" caption="Policy number" attribute="1" defaultMemberUniqueName="[Invoice1].[Policy number].[All]" allUniqueName="[Invoice1].[Policy number].[All]" dimensionUniqueName="[Invoice1]" displayFolder="" count="0" memberValueDatatype="130" unbalanced="0"/>
    <cacheHierarchy uniqueName="[Invoice1].[Amount]" caption="Amount" attribute="1" defaultMemberUniqueName="[Invoice1].[Amount].[All]" allUniqueName="[Invoice1].[Amount].[All]" dimensionUniqueName="[Invoice1]" displayFolder="" count="0" memberValueDatatype="5" unbalanced="0"/>
    <cacheHierarchy uniqueName="[Invoice1].[Income Due date]" caption="Income Due date" attribute="1" time="1" defaultMemberUniqueName="[Invoice1].[Income Due date].[All]" allUniqueName="[Invoice1].[Income Due date].[All]" dimensionUniqueName="[Invoice1]" displayFolder="" count="0" memberValueDatatype="7" unbalanced="0"/>
    <cacheHierarchy uniqueName="[Invoice1].[Invoice date (Year)]" caption="Invoice date (Year)" attribute="1" defaultMemberUniqueName="[Invoice1].[Invoice date (Year)].[All]" allUniqueName="[Invoice1].[Invoice date (Year)].[All]" dimensionUniqueName="[Invoice1]" displayFolder="" count="0" memberValueDatatype="130" unbalanced="0"/>
    <cacheHierarchy uniqueName="[Invoice1].[Invoice date (Quarter)]" caption="Invoice date (Quarter)" attribute="1" defaultMemberUniqueName="[Invoice1].[Invoice date (Quarter)].[All]" allUniqueName="[Invoice1].[Invoice date (Quarter)].[All]" dimensionUniqueName="[Invoice1]" displayFolder="" count="0" memberValueDatatype="130" unbalanced="0"/>
    <cacheHierarchy uniqueName="[Invoice1].[Invoice date (Month)]" caption="Invoice date (Month)" attribute="1" defaultMemberUniqueName="[Invoice1].[Invoice date (Month)].[All]" allUniqueName="[Invoice1].[Invoice date (Month)].[All]" dimensionUniqueName="[Invoice1]" displayFolder="" count="0" memberValueDatatype="13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Placed_achivement].[client_name]" caption="client_name" attribute="1" defaultMemberUniqueName="[Placed_achivement].[client_name].[All]" allUniqueName="[Placed_achivement].[client_name].[All]" dimensionUniqueName="[Placed_achivement]" displayFolder="" count="0" memberValueDatatype="130" unbalanced="0"/>
    <cacheHierarchy uniqueName="[Placed_achivement].[policy_number]" caption="policy_number" attribute="1" defaultMemberUniqueName="[Placed_achivement].[policy_number].[All]" allUniqueName="[Placed_achivement].[policy_number].[All]" dimensionUniqueName="[Placed_achivement]" displayFolder="" count="0" memberValueDatatype="130" unbalanced="0"/>
    <cacheHierarchy uniqueName="[Placed_achivement].[policy_status]" caption="policy_status" attribute="1" defaultMemberUniqueName="[Placed_achivement].[policy_status].[All]" allUniqueName="[Placed_achivement].[policy_status].[All]" dimensionUniqueName="[Placed_achivement]" displayFolder="" count="0" memberValueDatatype="130" unbalanced="0"/>
    <cacheHierarchy uniqueName="[Placed_achivement].[policy_start_date]" caption="policy_start_date" attribute="1" time="1" defaultMemberUniqueName="[Placed_achivement].[policy_start_date].[All]" allUniqueName="[Placed_achivement].[policy_start_date].[All]" dimensionUniqueName="[Placed_achivement]" displayFolder="" count="0" memberValueDatatype="7" unbalanced="0"/>
    <cacheHierarchy uniqueName="[Placed_achivement].[policy_end_date]" caption="policy_end_date" attribute="1" time="1" defaultMemberUniqueName="[Placed_achivement].[policy_end_date].[All]" allUniqueName="[Placed_achivement].[policy_end_date].[All]" dimensionUniqueName="[Placed_achivement]" displayFolder="" count="0" memberValueDatatype="7" unbalanced="0"/>
    <cacheHierarchy uniqueName="[Placed_achivement].[product_group]" caption="product_group" attribute="1" defaultMemberUniqueName="[Placed_achivement].[product_group].[All]" allUniqueName="[Placed_achivement].[product_group].[All]" dimensionUniqueName="[Placed_achivement]" displayFolder="" count="0" memberValueDatatype="130" unbalanced="0"/>
    <cacheHierarchy uniqueName="[Placed_achivement].[Account Executive]" caption="Account Executive" attribute="1" defaultMemberUniqueName="[Placed_achivement].[Account Executive].[All]" allUniqueName="[Placed_achivement].[Account Executive].[All]" dimensionUniqueName="[Placed_achivement]" displayFolder="" count="0" memberValueDatatype="130" unbalanced="0"/>
    <cacheHierarchy uniqueName="[Placed_achivement].[branch_name]" caption="branch_name" attribute="1" defaultMemberUniqueName="[Placed_achivement].[branch_name].[All]" allUniqueName="[Placed_achivement].[branch_name].[All]" dimensionUniqueName="[Placed_achivement]" displayFolder="" count="0" memberValueDatatype="130" unbalanced="0"/>
    <cacheHierarchy uniqueName="[Placed_achivement].[solution_group]" caption="solution_group" attribute="1" defaultMemberUniqueName="[Placed_achivement].[solution_group].[All]" allUniqueName="[Placed_achivement].[solution_group].[All]" dimensionUniqueName="[Placed_achivement]" displayFolder="" count="0" memberValueDatatype="130" unbalanced="0"/>
    <cacheHierarchy uniqueName="[Placed_achivement].[income_class]" caption="income_class" attribute="1" defaultMemberUniqueName="[Placed_achivement].[income_class].[All]" allUniqueName="[Placed_achivement].[income_class].[All]" dimensionUniqueName="[Placed_achivement]" displayFolder="" count="0" memberValueDatatype="130" unbalanced="0"/>
    <cacheHierarchy uniqueName="[Placed_achivement].[Amount]" caption="Amount" attribute="1" defaultMemberUniqueName="[Placed_achivement].[Amount].[All]" allUniqueName="[Placed_achivement].[Amount].[All]" dimensionUniqueName="[Placed_achivement]" displayFolder="" count="0" memberValueDatatype="5" unbalanced="0"/>
    <cacheHierarchy uniqueName="[Placed_achivement].[income_due_date]" caption="income_due_date" attribute="1" defaultMemberUniqueName="[Placed_achivement].[income_due_date].[All]" allUniqueName="[Placed_achivement].[income_due_date].[All]" dimensionUniqueName="[Placed_achivement]" displayFolder="" count="0" memberValueDatatype="20" unbalanced="0"/>
    <cacheHierarchy uniqueName="[Placed_achivement].[revenue_transaction_type]" caption="revenue_transaction_type" attribute="1" defaultMemberUniqueName="[Placed_achivement].[revenue_transaction_type].[All]" allUniqueName="[Placed_achivement].[revenue_transaction_type].[All]" dimensionUniqueName="[Placed_achivement]" displayFolder="" count="0" memberValueDatatype="130" unbalanced="0"/>
    <cacheHierarchy uniqueName="[Placed_achivement].[renewal_status]" caption="renewal_status" attribute="1" defaultMemberUniqueName="[Placed_achivement].[renewal_status].[All]" allUniqueName="[Placed_achivement].[renewal_status].[All]" dimensionUniqueName="[Placed_achivement]" displayFolder="" count="0" memberValueDatatype="130" unbalanced="0"/>
    <cacheHierarchy uniqueName="[Placed_achivement].[last_updated_date]" caption="last_updated_date" attribute="1" time="1" defaultMemberUniqueName="[Placed_achivement].[last_updated_date].[All]" allUniqueName="[Placed_achivement].[last_updated_date].[All]" dimensionUniqueName="[Placed_achivement]" displayFolder="" count="0" memberValueDatatype="7" unbalanced="0"/>
    <cacheHierarchy uniqueName="[Invoice].[Invoice date (Month Index)]" caption="Invoice date (Month Index)" attribute="1" defaultMemberUniqueName="[Invoice].[Invoice date (Month Index)].[All]" allUniqueName="[Invoice].[Invoice date (Month Index)].[All]" dimensionUniqueName="[Invoice]" displayFolder="" count="0" memberValueDatatype="20" unbalanced="0" hidden="1"/>
    <cacheHierarchy uniqueName="[Invoice1].[Invoice date (Month Index)]" caption="Invoice date (Month Index)" attribute="1" defaultMemberUniqueName="[Invoice1].[Invoice date (Month Index)].[All]" allUniqueName="[Invoice1].[Invoice date (Month Index)].[All]" dimensionUniqueName="[Invoice1]"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Brokerage]" caption="__XL_Count Brokerage" measure="1" displayFolder="" measureGroup="Brokerage" count="0" hidden="1"/>
    <cacheHierarchy uniqueName="[Measures].[__XL_Count Achivement]" caption="__XL_Count Achivement" measure="1" displayFolder="" measureGroup="Achivement" count="0" hidden="1"/>
    <cacheHierarchy uniqueName="[Measures].[__XL_Count Placed_achivement]" caption="__XL_Count Placed_achivement" measure="1" displayFolder="" measureGroup="Placed_achivement" count="0" hidden="1"/>
    <cacheHierarchy uniqueName="[Measures].[__XL_Count Invoice]" caption="__XL_Count Invoice" measure="1" displayFolder="" measureGroup="Invoic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Brokerage1]" caption="__XL_Count Brokerage1" measure="1" displayFolder="" measureGroup="Brokerage1" count="0" hidden="1"/>
    <cacheHierarchy uniqueName="[Measures].[__XL_Count Invoice1]" caption="__XL_Count Invoice1" measure="1" displayFolder="" measureGroup="Invoice1" count="0" hidden="1"/>
    <cacheHierarchy uniqueName="[Measures].[__XL_Count Fees1]" caption="__XL_Count Fees1" measure="1" displayFolder="" measureGroup="Fees1" count="0" hidden="1"/>
    <cacheHierarchy uniqueName="[Measures].[__XL_Count Individual budget1]" caption="__XL_Count Individual budget1" measure="1" displayFolder="" measureGroup="Individual budget1" count="0" hidden="1"/>
    <cacheHierarchy uniqueName="[Measures].[__XL_Count Brokerage2]" caption="__XL_Count Brokerage2" measure="1" displayFolder="" measureGroup="Brokerage2"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138"/>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29"/>
        </ext>
      </extLst>
    </cacheHierarchy>
    <cacheHierarchy uniqueName="[Measures].[Count of Account Executive]" caption="Count of Account Executive" measure="1" displayFolder="" measureGroup="meeting_list_202001231041" count="0" hidden="1">
      <extLst>
        <ext xmlns:x15="http://schemas.microsoft.com/office/spreadsheetml/2010/11/main" uri="{B97F6D7D-B522-45F9-BDA1-12C45D357490}">
          <x15:cacheHierarchy aggregatedColumn="1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9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15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95"/>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74"/>
        </ext>
      </extLst>
    </cacheHierarchy>
    <cacheHierarchy uniqueName="[Measures].[Sum of New Budget]" caption="Sum of New Budget" measure="1" displayFolder="" measureGroup="NN_EN_EE_Indi_bdgt__20012020" count="0" hidden="1">
      <extLst>
        <ext xmlns:x15="http://schemas.microsoft.com/office/spreadsheetml/2010/11/main" uri="{B97F6D7D-B522-45F9-BDA1-12C45D357490}">
          <x15:cacheHierarchy aggregatedColumn="164"/>
        </ext>
      </extLst>
    </cacheHierarchy>
    <cacheHierarchy uniqueName="[Measures].[Sum of Cross sell bugdet]" caption="Sum of Cross sell bugdet" measure="1" displayFolder="" measureGroup="NN_EN_EE_Indi_bdgt__20012020" count="0" hidden="1">
      <extLst>
        <ext xmlns:x15="http://schemas.microsoft.com/office/spreadsheetml/2010/11/main" uri="{B97F6D7D-B522-45F9-BDA1-12C45D357490}">
          <x15:cacheHierarchy aggregatedColumn="165"/>
        </ext>
      </extLst>
    </cacheHierarchy>
    <cacheHierarchy uniqueName="[Measures].[Sum of Amount 4]" caption="Sum of Amount 4" measure="1" displayFolder="" measureGroup="Brokerage" count="0" hidden="1">
      <extLst>
        <ext xmlns:x15="http://schemas.microsoft.com/office/spreadsheetml/2010/11/main" uri="{B97F6D7D-B522-45F9-BDA1-12C45D357490}">
          <x15:cacheHierarchy aggregatedColumn="26"/>
        </ext>
      </extLst>
    </cacheHierarchy>
    <cacheHierarchy uniqueName="[Measures].[Sum of Amount 5]" caption="Sum of Amount 5" measure="1" displayFolder="" measureGroup="Achivement" count="0" hidden="1">
      <extLst>
        <ext xmlns:x15="http://schemas.microsoft.com/office/spreadsheetml/2010/11/main" uri="{B97F6D7D-B522-45F9-BDA1-12C45D357490}">
          <x15:cacheHierarchy aggregatedColumn="10"/>
        </ext>
      </extLst>
    </cacheHierarchy>
    <cacheHierarchy uniqueName="[Measures].[Distinct Count of Amount]" caption="Distinct Count of Amount" measure="1" displayFolder="" measureGroup="Achivement"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Placed_achivement" count="0" hidden="1">
      <extLst>
        <ext xmlns:x15="http://schemas.microsoft.com/office/spreadsheetml/2010/11/main" uri="{B97F6D7D-B522-45F9-BDA1-12C45D357490}">
          <x15:cacheHierarchy aggregatedColumn="177"/>
        </ext>
      </extLst>
    </cacheHierarchy>
    <cacheHierarchy uniqueName="[Measures].[Sum of Renewal Budget]" caption="Sum of Renewal Budget" measure="1" displayFolder="" measureGroup="NN_EN_EE_Indi_bdgt__20012020" count="0" hidden="1">
      <extLst>
        <ext xmlns:x15="http://schemas.microsoft.com/office/spreadsheetml/2010/11/main" uri="{B97F6D7D-B522-45F9-BDA1-12C45D357490}">
          <x15:cacheHierarchy aggregatedColumn="166"/>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86"/>
        </ext>
      </extLst>
    </cacheHierarchy>
    <cacheHierarchy uniqueName="[Measures].[Sum of Amount 6]" caption="Sum of Amount 6" measure="1" displayFolder="" measureGroup="Invoice" count="0" hidden="1">
      <extLst>
        <ext xmlns:x15="http://schemas.microsoft.com/office/spreadsheetml/2010/11/main" uri="{B97F6D7D-B522-45F9-BDA1-12C45D357490}">
          <x15:cacheHierarchy aggregatedColumn="124"/>
        </ext>
      </extLst>
    </cacheHierarchy>
    <cacheHierarchy uniqueName="[Measures].[Sum of New Budget 2]" caption="Sum of New Budget 2" measure="1" displayFolder="" measureGroup="Individual budget" count="0" hidden="1">
      <extLst>
        <ext xmlns:x15="http://schemas.microsoft.com/office/spreadsheetml/2010/11/main" uri="{B97F6D7D-B522-45F9-BDA1-12C45D357490}">
          <x15:cacheHierarchy aggregatedColumn="103"/>
        </ext>
      </extLst>
    </cacheHierarchy>
    <cacheHierarchy uniqueName="[Measures].[Sum of Cross sell bugdet 2]" caption="Sum of Cross sell bugdet 2" measure="1" displayFolder="" measureGroup="Individual budget" count="0" hidden="1">
      <extLst>
        <ext xmlns:x15="http://schemas.microsoft.com/office/spreadsheetml/2010/11/main" uri="{B97F6D7D-B522-45F9-BDA1-12C45D357490}">
          <x15:cacheHierarchy aggregatedColumn="104"/>
        </ext>
      </extLst>
    </cacheHierarchy>
    <cacheHierarchy uniqueName="[Measures].[Sum of Renewal Budget 2]" caption="Sum of Renewal Budget 2" measure="1" displayFolder="" measureGroup="Individual budget" count="0" hidden="1">
      <extLst>
        <ext xmlns:x15="http://schemas.microsoft.com/office/spreadsheetml/2010/11/main" uri="{B97F6D7D-B522-45F9-BDA1-12C45D357490}">
          <x15:cacheHierarchy aggregatedColumn="105"/>
        </ext>
      </extLst>
    </cacheHierarchy>
    <cacheHierarchy uniqueName="[Measures].[Sum of Amount 7]" caption="Sum of Amount 7" measure="1" displayFolder="" measureGroup="Brokerage1" count="0" hidden="1">
      <extLst>
        <ext xmlns:x15="http://schemas.microsoft.com/office/spreadsheetml/2010/11/main" uri="{B97F6D7D-B522-45F9-BDA1-12C45D357490}">
          <x15:cacheHierarchy aggregatedColumn="35"/>
        </ext>
      </extLst>
    </cacheHierarchy>
    <cacheHierarchy uniqueName="[Measures].[Sum of Amount 8]" caption="Sum of Amount 8" measure="1" displayFolder="" measureGroup="Fees" count="0" hidden="1">
      <extLst>
        <ext xmlns:x15="http://schemas.microsoft.com/office/spreadsheetml/2010/11/main" uri="{B97F6D7D-B522-45F9-BDA1-12C45D357490}">
          <x15:cacheHierarchy aggregatedColumn="63"/>
        </ext>
      </extLst>
    </cacheHierarchy>
    <cacheHierarchy uniqueName="[Measures].[Sum of Invoice number]" caption="Sum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Count of Invoice number]" caption="Count of Invoice number" measure="1" displayFolder="" measureGroup="Invoice" count="0" hidden="1">
      <extLst>
        <ext xmlns:x15="http://schemas.microsoft.com/office/spreadsheetml/2010/11/main" uri="{B97F6D7D-B522-45F9-BDA1-12C45D357490}">
          <x15:cacheHierarchy aggregatedColumn="116"/>
        </ext>
      </extLst>
    </cacheHierarchy>
    <cacheHierarchy uniqueName="[Measures].[Sum of Amount 9]" caption="Sum of Amount 9" measure="1" displayFolder="" measureGroup="Invoice1" count="0" hidden="1">
      <extLst>
        <ext xmlns:x15="http://schemas.microsoft.com/office/spreadsheetml/2010/11/main" uri="{B97F6D7D-B522-45F9-BDA1-12C45D357490}">
          <x15:cacheHierarchy aggregatedColumn="150"/>
        </ext>
      </extLst>
    </cacheHierarchy>
    <cacheHierarchy uniqueName="[Measures].[Sum of New Budget 3]" caption="Sum of New Budget 3" measure="1" displayFolder="" measureGroup="Individual budget1" count="0" hidden="1">
      <extLst>
        <ext xmlns:x15="http://schemas.microsoft.com/office/spreadsheetml/2010/11/main" uri="{B97F6D7D-B522-45F9-BDA1-12C45D357490}">
          <x15:cacheHierarchy aggregatedColumn="111"/>
        </ext>
      </extLst>
    </cacheHierarchy>
    <cacheHierarchy uniqueName="[Measures].[Sum of Cross sell bugdet 3]" caption="Sum of Cross sell bugdet 3" measure="1" displayFolder="" measureGroup="Individual budget1" count="0" hidden="1">
      <extLst>
        <ext xmlns:x15="http://schemas.microsoft.com/office/spreadsheetml/2010/11/main" uri="{B97F6D7D-B522-45F9-BDA1-12C45D357490}">
          <x15:cacheHierarchy aggregatedColumn="112"/>
        </ext>
      </extLst>
    </cacheHierarchy>
    <cacheHierarchy uniqueName="[Measures].[Sum of Renewal Budget 3]" caption="Sum of Renewal Budget 3" measure="1" displayFolder="" measureGroup="Individual budget1" count="0" hidden="1">
      <extLst>
        <ext xmlns:x15="http://schemas.microsoft.com/office/spreadsheetml/2010/11/main" uri="{B97F6D7D-B522-45F9-BDA1-12C45D357490}">
          <x15:cacheHierarchy aggregatedColumn="113"/>
        </ext>
      </extLst>
    </cacheHierarchy>
    <cacheHierarchy uniqueName="[Measures].[Sum of Amount 10]" caption="Sum of Amount 10" measure="1" displayFolder="" measureGroup="Brokerage2" count="0" hidden="1">
      <extLst>
        <ext xmlns:x15="http://schemas.microsoft.com/office/spreadsheetml/2010/11/main" uri="{B97F6D7D-B522-45F9-BDA1-12C45D357490}">
          <x15:cacheHierarchy aggregatedColumn="49"/>
        </ext>
      </extLst>
    </cacheHierarchy>
    <cacheHierarchy uniqueName="[Measures].[Sum of Amount 11]" caption="Sum of Amount 11" measure="1" displayFolder="" measureGroup="Fees1" count="0" hidden="1">
      <extLst>
        <ext xmlns:x15="http://schemas.microsoft.com/office/spreadsheetml/2010/11/main" uri="{B97F6D7D-B522-45F9-BDA1-12C45D357490}">
          <x15:cacheHierarchy aggregatedColumn="80"/>
        </ext>
      </extLst>
    </cacheHierarchy>
    <cacheHierarchy uniqueName="[Measures].[Sum of Invoice number 2]" caption="Sum of Invoice number 2" measure="1" displayFolder="" measureGroup="Invoice1" count="0" hidden="1">
      <extLst>
        <ext xmlns:x15="http://schemas.microsoft.com/office/spreadsheetml/2010/11/main" uri="{B97F6D7D-B522-45F9-BDA1-12C45D357490}">
          <x15:cacheHierarchy aggregatedColumn="142"/>
        </ext>
      </extLst>
    </cacheHierarchy>
    <cacheHierarchy uniqueName="[Measures].[Count of Invoice number 2]" caption="Count of Invoice number 2" measure="1" displayFolder="" measureGroup="Invoice1" count="0" hidden="1">
      <extLst>
        <ext xmlns:x15="http://schemas.microsoft.com/office/spreadsheetml/2010/11/main" uri="{B97F6D7D-B522-45F9-BDA1-12C45D357490}">
          <x15:cacheHierarchy aggregatedColumn="142"/>
        </ext>
      </extLst>
    </cacheHierarchy>
  </cacheHierarchies>
  <kpis count="0"/>
  <extLst>
    <ext xmlns:x14="http://schemas.microsoft.com/office/spreadsheetml/2009/9/main" uri="{725AE2AE-9491-48be-B2B4-4EB974FC3084}">
      <x14:pivotCacheDefinition slicerData="1" pivotCacheId="2252714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d v="2019-04-11T00:00:00"/>
    <s v="Fees"/>
    <s v="Ahmedabad"/>
    <s v="Liability"/>
    <s v="Neel Jain"/>
    <x v="0"/>
    <s v="I"/>
    <m/>
    <n v="84746"/>
    <d v="2019-04-10T00:00:00"/>
  </r>
  <r>
    <n v="1900001106"/>
    <d v="2019-05-17T00:00:00"/>
    <s v="Brokerage"/>
    <s v="Ahmedabad"/>
    <s v="Global Client Network (GNB Inward)"/>
    <s v="Divya Dhingra"/>
    <x v="1"/>
    <s v="M"/>
    <n v="2.4142020928135997E+18"/>
    <n v="86724"/>
    <d v="2019-01-01T00:00:00"/>
  </r>
  <r>
    <n v="1900001110"/>
    <d v="2019-05-17T00:00:00"/>
    <s v="Brokerage"/>
    <s v="Ahmedabad"/>
    <s v="Global Client Network (GNB Inward)"/>
    <s v="Divya Dhingra"/>
    <x v="1"/>
    <s v="S"/>
    <s v="OG-19-2202-1018-00000060"/>
    <n v="148500"/>
    <d v="2019-03-01T00:00:00"/>
  </r>
  <r>
    <n v="1900001136"/>
    <d v="2019-05-30T00:00:00"/>
    <s v="Brokerage"/>
    <s v="Ahmedabad"/>
    <s v="Global Client Network (GNB Inward)"/>
    <s v="Divya Dhingra"/>
    <x v="2"/>
    <s v="V"/>
    <s v="OG-19-2202-3383-00000010"/>
    <n v="12019"/>
    <d v="2019-01-01T00:00:00"/>
  </r>
  <r>
    <n v="1900001164"/>
    <d v="2019-06-11T00:00:00"/>
    <s v="Brokerage"/>
    <s v="Ahmedabad"/>
    <s v="Global Client Network (GNB Inward)"/>
    <s v="Divya Dhingra"/>
    <x v="1"/>
    <s v="I"/>
    <s v="020P000098803000"/>
    <n v="12500"/>
    <d v="2019-02-26T00:00:00"/>
  </r>
  <r>
    <n v="1900001165"/>
    <d v="2019-06-11T00:00:00"/>
    <s v="Brokerage"/>
    <s v="Ahmedabad"/>
    <s v="Employee Benefits (EB)"/>
    <s v="Shloka Shelat"/>
    <x v="0"/>
    <s v="I"/>
    <n v="206314000000"/>
    <n v="58300"/>
    <d v="2019-02-16T00:00:00"/>
  </r>
  <r>
    <n v="1900001167"/>
    <d v="2019-06-13T00:00:00"/>
    <s v="Brokerage"/>
    <s v="Ahmedabad"/>
    <s v="Global Client Network (GNB Inward)"/>
    <s v="Divya Dhingra"/>
    <x v="2"/>
    <s v="A"/>
    <s v="OG-19-2202-3383-00000009"/>
    <n v="12019"/>
    <d v="2019-01-01T00:00:00"/>
  </r>
  <r>
    <n v="1900001168"/>
    <d v="2019-06-13T00:00:00"/>
    <s v="Brokerage"/>
    <s v="Ahmedabad"/>
    <s v="Global Client Network (GNB Inward)"/>
    <s v="Divya Dhingra"/>
    <x v="2"/>
    <s v="C"/>
    <s v="OG-19-2202-3383-00000008"/>
    <n v="30048"/>
    <d v="2019-01-01T00:00:00"/>
  </r>
  <r>
    <n v="1900001169"/>
    <d v="2019-06-13T00:00:00"/>
    <s v="Brokerage"/>
    <s v="Ahmedabad"/>
    <s v="Global Client Network (GNB Inward)"/>
    <s v="Divya Dhingra"/>
    <x v="1"/>
    <s v="P"/>
    <n v="3.1242015891005998E+18"/>
    <n v="14394"/>
    <d v="2019-01-02T00:00:00"/>
  </r>
  <r>
    <n v="1900001282"/>
    <d v="2019-07-13T00:00:00"/>
    <s v="Brokerage"/>
    <s v="Ahmedabad"/>
    <s v="Employee Benefits (EB)"/>
    <s v="Ankita Shah"/>
    <x v="3"/>
    <s v="S"/>
    <s v="H0048996"/>
    <n v="32392"/>
    <d v="2019-05-10T00:00:00"/>
  </r>
  <r>
    <n v="1900001293"/>
    <d v="2019-07-16T00:00:00"/>
    <s v="Brokerage"/>
    <s v="Ahmedabad"/>
    <s v="Liability"/>
    <s v="Vidit Shah"/>
    <x v="2"/>
    <s v="M"/>
    <s v="'001P000202300000"/>
    <n v="162500"/>
    <d v="2019-04-05T00:00:00"/>
  </r>
  <r>
    <n v="1900001294"/>
    <d v="2019-07-16T00:00:00"/>
    <s v="Brokerage"/>
    <s v="Ahmedabad"/>
    <s v="Liability"/>
    <s v="Vidit Shah"/>
    <x v="2"/>
    <s v="M"/>
    <s v="'001P000203500000"/>
    <n v="250000"/>
    <d v="2019-04-18T00:00:00"/>
  </r>
  <r>
    <n v="1900001304"/>
    <d v="2019-07-17T00:00:00"/>
    <s v="Brokerage"/>
    <s v="Ahmedabad"/>
    <s v="Global Client Network (GNB Inward)"/>
    <s v="Divya Dhingra"/>
    <x v="2"/>
    <s v="I"/>
    <n v="2280082714"/>
    <n v="2646"/>
    <d v="2019-03-11T00:00:00"/>
  </r>
  <r>
    <n v="1900001305"/>
    <d v="2019-07-17T00:00:00"/>
    <s v="Brokerage"/>
    <s v="Ahmedabad"/>
    <s v="Global Client Network (GNB Inward)"/>
    <s v="Divya Dhingra"/>
    <x v="3"/>
    <s v="F"/>
    <n v="8502066"/>
    <n v="18150"/>
    <d v="2019-01-03T00:00:00"/>
  </r>
  <r>
    <n v="1900001306"/>
    <d v="2019-07-17T00:00:00"/>
    <s v="Brokerage"/>
    <s v="Ahmedabad"/>
    <s v="Liability"/>
    <s v="Nishant Sharma"/>
    <x v="2"/>
    <s v="L"/>
    <s v="2999202758217600000&quot;"/>
    <n v="60025"/>
    <d v="2019-04-22T00:00:00"/>
  </r>
  <r>
    <n v="1900001308"/>
    <d v="2019-07-17T00:00:00"/>
    <s v="Brokerage"/>
    <s v="Ahmedabad"/>
    <s v="Construction, Power &amp; Infrastructure"/>
    <s v="Shloka Shelat"/>
    <x v="2"/>
    <s v="G"/>
    <n v="9.9000044190299996E+19"/>
    <n v="134736"/>
    <d v="2019-04-25T00:00:00"/>
  </r>
  <r>
    <n v="1900001342"/>
    <d v="2019-07-23T00:00:00"/>
    <s v="Brokerage"/>
    <s v="Ahmedabad"/>
    <s v="Employee Benefits (EB)"/>
    <s v="Ankita Shah"/>
    <x v="1"/>
    <s v="S"/>
    <s v="H0048996"/>
    <n v="914999"/>
    <d v="2019-01-01T00:00:00"/>
  </r>
  <r>
    <n v="1900001354"/>
    <d v="2019-07-24T00:00:00"/>
    <s v="Brokerage"/>
    <s v="Ahmedabad"/>
    <s v="Global Client Network (GNB Inward)"/>
    <s v="Divya Dhingra"/>
    <x v="2"/>
    <s v="P"/>
    <n v="3.1142027482102001E+18"/>
    <n v="2942"/>
    <d v="2019-04-11T00:00:00"/>
  </r>
  <r>
    <n v="1900001355"/>
    <d v="2019-07-24T00:00:00"/>
    <s v="Brokerage"/>
    <s v="Ahmedabad"/>
    <s v="Global Client Network (GNB Inward)"/>
    <s v="Divya Dhingra"/>
    <x v="2"/>
    <s v="M"/>
    <s v="OG-19-2202-1002-00001981"/>
    <n v="6740"/>
    <d v="2019-03-04T00:00:00"/>
  </r>
  <r>
    <n v="1900001356"/>
    <d v="2019-07-24T00:00:00"/>
    <s v="Brokerage"/>
    <s v="Ahmedabad"/>
    <s v="Global Client Network (GNB Inward)"/>
    <s v="Divya Dhingra"/>
    <x v="1"/>
    <s v="M"/>
    <s v="OG-19-2202-1002-00001901"/>
    <n v="6740"/>
    <d v="2019-02-17T00:00:00"/>
  </r>
  <r>
    <n v="1900001361"/>
    <d v="2019-07-27T00:00:00"/>
    <s v="Brokerage"/>
    <s v="Ahmedabad"/>
    <s v="Liability"/>
    <s v="Shloka Shelat"/>
    <x v="2"/>
    <s v="T"/>
    <n v="41045707"/>
    <n v="74250"/>
    <d v="2019-04-01T00:00:00"/>
  </r>
  <r>
    <n v="1900001376"/>
    <d v="2019-07-29T00:00:00"/>
    <s v="Brokerage"/>
    <s v="Ahmedabad"/>
    <s v="Employee Benefits (EB)"/>
    <s v="Ankita Shah"/>
    <x v="3"/>
    <s v="S"/>
    <s v="H0056637"/>
    <n v="1614"/>
    <d v="2019-03-11T00:00:00"/>
  </r>
  <r>
    <n v="1900001377"/>
    <d v="2019-07-29T00:00:00"/>
    <s v="Brokerage"/>
    <s v="Ahmedabad"/>
    <s v="Marine"/>
    <s v="Vidit Shah"/>
    <x v="2"/>
    <s v="P"/>
    <s v="'99000021180100000013"/>
    <n v="11540"/>
    <d v="2019-01-29T00:00:00"/>
  </r>
  <r>
    <n v="1900001385"/>
    <d v="2019-07-31T00:00:00"/>
    <s v="Brokerage"/>
    <s v="Ahmedabad"/>
    <s v="Global Client Network (GNB Inward)"/>
    <s v="Divya Dhingra"/>
    <x v="3"/>
    <s v="S"/>
    <s v="P0019200001/9999/100301"/>
    <n v="2140"/>
    <d v="2019-01-30T00:00:00"/>
  </r>
  <r>
    <n v="1900001388"/>
    <d v="2019-07-31T00:00:00"/>
    <s v="Brokerage"/>
    <s v="Ahmedabad"/>
    <s v="Global Client Network (GNB Inward)"/>
    <s v="Divya Dhingra"/>
    <x v="1"/>
    <s v="F"/>
    <s v="0000000008502066-01"/>
    <n v="45375"/>
    <d v="2019-03-01T00:00:00"/>
  </r>
  <r>
    <n v="1900001390"/>
    <d v="2019-07-31T00:00:00"/>
    <s v="Brokerage"/>
    <s v="Ahmedabad"/>
    <s v="Global Client Network (GNB Inward)"/>
    <s v="Divya Dhingra"/>
    <x v="2"/>
    <s v="M"/>
    <n v="32119154"/>
    <n v="11593"/>
    <d v="2019-04-01T00:00:00"/>
  </r>
  <r>
    <n v="1900001392"/>
    <d v="2019-07-31T00:00:00"/>
    <s v="Brokerage"/>
    <s v="Ahmedabad"/>
    <s v="Employee Benefits (EB)"/>
    <s v="Ankita Shah"/>
    <x v="3"/>
    <s v="S"/>
    <s v="H0048996"/>
    <n v="46995"/>
    <d v="2019-01-29T00:00:00"/>
  </r>
  <r>
    <n v="1900001393"/>
    <d v="2019-07-31T00:00:00"/>
    <s v="Brokerage"/>
    <s v="Ahmedabad"/>
    <s v="Global Client Network (GNB Inward)"/>
    <s v="Divya Dhingra"/>
    <x v="2"/>
    <s v="M"/>
    <s v="OG-19-2202-4010-00002245"/>
    <n v="529"/>
    <d v="2019-02-18T00:00:00"/>
  </r>
  <r>
    <n v="1900001394"/>
    <d v="2019-07-31T00:00:00"/>
    <s v="Brokerage"/>
    <s v="Ahmedabad"/>
    <s v="Global Client Network (GNB Inward)"/>
    <s v="Divya Dhingra"/>
    <x v="1"/>
    <s v="B"/>
    <s v="OG-19-2202-1018-00000059"/>
    <n v="18563"/>
    <d v="2019-03-01T00:00:00"/>
  </r>
  <r>
    <n v="1900001396"/>
    <d v="2019-07-31T00:00:00"/>
    <s v="Brokerage"/>
    <s v="Ahmedabad"/>
    <s v="Employee Benefits (EB)"/>
    <s v="Ankita Shah"/>
    <x v="3"/>
    <s v="S"/>
    <s v="H0048996"/>
    <n v="27435"/>
    <d v="2019-01-23T00:00:00"/>
  </r>
  <r>
    <n v="1900001397"/>
    <d v="2019-07-31T00:00:00"/>
    <s v="Brokerage"/>
    <s v="Ahmedabad"/>
    <s v="Employee Benefits (EB)"/>
    <s v="Ankita Shah"/>
    <x v="1"/>
    <s v="W"/>
    <s v="505373-01"/>
    <n v="25336"/>
    <d v="2019-02-26T00:00:00"/>
  </r>
  <r>
    <n v="1900001398"/>
    <d v="2019-07-31T00:00:00"/>
    <s v="Brokerage"/>
    <s v="Ahmedabad"/>
    <s v="Employee Benefits (EB)"/>
    <s v="Ankita Shah"/>
    <x v="3"/>
    <s v="W"/>
    <s v="H0067187"/>
    <n v="10772"/>
    <d v="2019-03-14T00:00:00"/>
  </r>
  <r>
    <n v="1900001403"/>
    <d v="2019-07-31T00:00:00"/>
    <s v="Brokerage"/>
    <s v="Ahmedabad"/>
    <s v="Employee Benefits (EB)"/>
    <s v="Ankita Shah"/>
    <x v="3"/>
    <s v="W"/>
    <s v="H0067187"/>
    <n v="9283"/>
    <d v="2019-04-18T00:00:00"/>
  </r>
  <r>
    <n v="1900001404"/>
    <d v="2019-07-31T00:00:00"/>
    <s v="Brokerage"/>
    <s v="Ahmedabad"/>
    <s v="Employee Benefits (EB)"/>
    <s v="Ankita Shah"/>
    <x v="3"/>
    <s v="W"/>
    <s v="H0067187"/>
    <n v="6903"/>
    <d v="2019-05-30T00:00:00"/>
  </r>
  <r>
    <n v="1900001405"/>
    <d v="2019-07-31T00:00:00"/>
    <s v="Brokerage"/>
    <s v="Ahmedabad"/>
    <s v="Construction, Power &amp; Infrastructure"/>
    <s v="Vidit Shah"/>
    <x v="1"/>
    <s v="P"/>
    <s v="'99000044190700000001"/>
    <n v="90663"/>
    <d v="2019-04-01T00:00:00"/>
  </r>
  <r>
    <n v="1900001583"/>
    <d v="2019-08-14T00:00:00"/>
    <s v="Brokerage"/>
    <s v="Ahmedabad"/>
    <s v="Employee Benefits (EB)"/>
    <s v="Ankita Shah"/>
    <x v="1"/>
    <s v="T"/>
    <s v="100200080123/01/00"/>
    <n v="156000"/>
    <d v="2019-01-04T00:00:00"/>
  </r>
  <r>
    <n v="1900001602"/>
    <d v="2019-08-17T00:00:00"/>
    <s v="Brokerage"/>
    <s v="Ahmedabad"/>
    <s v="Global Client Network (GNB Inward)"/>
    <s v="Divya Dhingra"/>
    <x v="2"/>
    <s v="V"/>
    <s v="OG-19-2202-1018-00000054"/>
    <n v="21157"/>
    <d v="2019-01-01T00:00:00"/>
  </r>
  <r>
    <n v="1900001603"/>
    <d v="2019-08-17T00:00:00"/>
    <s v="Brokerage"/>
    <s v="Ahmedabad"/>
    <s v="Global Client Network (GNB Inward)"/>
    <s v="Divya Dhingra"/>
    <x v="2"/>
    <s v="C"/>
    <s v="OG-19-2202-1018-00000053"/>
    <n v="77787"/>
    <d v="2019-01-01T00:00:00"/>
  </r>
  <r>
    <n v="1900001604"/>
    <d v="2019-08-17T00:00:00"/>
    <s v="Brokerage"/>
    <s v="Ahmedabad"/>
    <s v="Global Client Network (GNB Inward)"/>
    <s v="Divya Dhingra"/>
    <x v="2"/>
    <s v="M"/>
    <s v="OG-19-2202-4001-00011127"/>
    <n v="8468"/>
    <d v="2019-02-18T00:00:00"/>
  </r>
  <r>
    <n v="1900001605"/>
    <d v="2019-08-17T00:00:00"/>
    <s v="Brokerage"/>
    <s v="Ahmedabad"/>
    <s v="Employee Benefits (EB)"/>
    <s v="Ankita Shah"/>
    <x v="1"/>
    <s v="A"/>
    <s v="237164239 00"/>
    <n v="1825"/>
    <d v="2019-02-01T00:00:00"/>
  </r>
  <r>
    <n v="1900001606"/>
    <d v="2019-08-17T00:00:00"/>
    <s v="Brokerage"/>
    <s v="Ahmedabad"/>
    <s v="Employee Benefits (EB)"/>
    <s v="Ankita Shah"/>
    <x v="1"/>
    <s v="W"/>
    <s v="H0067187"/>
    <n v="329250"/>
    <d v="2019-02-28T00:00:00"/>
  </r>
  <r>
    <n v="1900001607"/>
    <d v="2019-08-17T00:00:00"/>
    <s v="Brokerage"/>
    <s v="Ahmedabad"/>
    <s v="Global Client Network (GNB Inward)"/>
    <s v="Divya Dhingra"/>
    <x v="1"/>
    <s v="M"/>
    <n v="304003763"/>
    <n v="344794"/>
    <d v="2019-04-01T00:00:00"/>
  </r>
  <r>
    <n v="1900001608"/>
    <d v="2019-08-17T00:00:00"/>
    <s v="Brokerage"/>
    <s v="Ahmedabad"/>
    <s v="Global Client Network (GNB Inward)"/>
    <s v="Divya Dhingra"/>
    <x v="1"/>
    <s v="M"/>
    <s v="2304001082-01"/>
    <n v="37500"/>
    <d v="2019-04-01T00:00:00"/>
  </r>
  <r>
    <n v="1900001609"/>
    <d v="2019-08-17T00:00:00"/>
    <s v="Brokerage"/>
    <s v="Ahmedabad"/>
    <s v="Employee Benefits (EB)"/>
    <s v="Ankita Shah"/>
    <x v="1"/>
    <s v="S"/>
    <s v="H0056637"/>
    <n v="49789"/>
    <d v="2019-01-01T00:00:00"/>
  </r>
  <r>
    <n v="1900001610"/>
    <d v="2019-08-17T00:00:00"/>
    <s v="Brokerage"/>
    <s v="Ahmedabad"/>
    <s v="Global Client Network (GNB Inward)"/>
    <s v="Divya Dhingra"/>
    <x v="1"/>
    <s v="G"/>
    <s v="0600010004 01"/>
    <n v="64"/>
    <d v="2019-03-16T00:00:00"/>
  </r>
  <r>
    <n v="1900001611"/>
    <d v="2019-08-17T00:00:00"/>
    <s v="Brokerage"/>
    <s v="Ahmedabad"/>
    <s v="Global Client Network (GNB Inward)"/>
    <s v="Divya Dhingra"/>
    <x v="1"/>
    <s v="I"/>
    <s v="0000000008907502-01"/>
    <n v="6250"/>
    <d v="2019-02-24T00:00:00"/>
  </r>
  <r>
    <n v="1900002041"/>
    <d v="2019-08-28T00:00:00"/>
    <s v="Brokerage"/>
    <s v="Ahmedabad"/>
    <s v="Trade Credit &amp;amp; Political Risk"/>
    <s v="Gautam Murkunde"/>
    <x v="1"/>
    <s v="T"/>
    <n v="1.31000501801E+19"/>
    <n v="124875"/>
    <d v="2019-03-07T00:00:00"/>
  </r>
  <r>
    <n v="1900002042"/>
    <d v="2019-08-28T00:00:00"/>
    <s v="Brokerage"/>
    <s v="Ahmedabad"/>
    <s v="Liability"/>
    <s v="Shloka Shelat"/>
    <x v="2"/>
    <s v="S"/>
    <n v="43190133"/>
    <n v="7783"/>
    <d v="2019-06-11T00:00:00"/>
  </r>
  <r>
    <n v="1900002043"/>
    <d v="2019-08-28T00:00:00"/>
    <s v="Brokerage"/>
    <s v="Ahmedabad"/>
    <s v="Liability"/>
    <s v="Shloka Shelat"/>
    <x v="2"/>
    <s v="S"/>
    <n v="43189992"/>
    <n v="7835"/>
    <d v="2019-06-10T00:00:00"/>
  </r>
  <r>
    <n v="1900002044"/>
    <d v="2019-08-28T00:00:00"/>
    <s v="Brokerage"/>
    <s v="Ahmedabad"/>
    <s v="Liability"/>
    <s v="Shloka Shelat"/>
    <x v="0"/>
    <s v="F"/>
    <n v="41045400"/>
    <n v="70125"/>
    <d v="2019-03-19T00:00:00"/>
  </r>
  <r>
    <n v="1900002045"/>
    <d v="2019-08-28T00:00:00"/>
    <s v="Brokerage"/>
    <s v="Ahmedabad"/>
    <s v="Liability"/>
    <s v="Shloka Shelat"/>
    <x v="0"/>
    <s v="F"/>
    <n v="41045403"/>
    <n v="70125"/>
    <d v="2019-03-19T00:00:00"/>
  </r>
  <r>
    <n v="1900002046"/>
    <d v="2019-08-28T00:00:00"/>
    <s v="Brokerage"/>
    <s v="Ahmedabad"/>
    <s v="Property / BI"/>
    <s v="Vidit Shah"/>
    <x v="1"/>
    <s v="P"/>
    <s v="'99000046192400000001"/>
    <n v="60229"/>
    <d v="2019-04-01T00:00:00"/>
  </r>
  <r>
    <n v="1900002047"/>
    <d v="2019-08-28T00:00:00"/>
    <s v="Brokerage"/>
    <s v="Ahmedabad"/>
    <s v="Property / BI"/>
    <s v="Vidit Shah"/>
    <x v="1"/>
    <s v="P"/>
    <s v="'99000011180100000303"/>
    <n v="98931"/>
    <d v="2019-01-16T00:00:00"/>
  </r>
  <r>
    <n v="1900002048"/>
    <d v="2019-08-28T00:00:00"/>
    <s v="Brokerage"/>
    <s v="Ahmedabad"/>
    <s v="Global Client Network (GNB Inward)"/>
    <s v="Divya Dhingra"/>
    <x v="2"/>
    <s v="A"/>
    <s v="OG-19-2202-1018-00000055"/>
    <n v="21769"/>
    <d v="2019-01-01T00:00:00"/>
  </r>
  <r>
    <n v="1900002049"/>
    <d v="2019-08-28T00:00:00"/>
    <s v="Brokerage"/>
    <s v="Ahmedabad"/>
    <s v="Global Client Network (GNB Inward)"/>
    <s v="Divya Dhingra"/>
    <x v="1"/>
    <s v="G"/>
    <s v="0640002231 04"/>
    <n v="65369"/>
    <d v="2019-04-17T00:00:00"/>
  </r>
  <r>
    <n v="1900002050"/>
    <d v="2019-08-28T00:00:00"/>
    <s v="Brokerage"/>
    <s v="Ahmedabad"/>
    <s v="Global Client Network (GNB Inward)"/>
    <s v="Divya Dhingra"/>
    <x v="1"/>
    <s v="D"/>
    <n v="304003761"/>
    <n v="5206"/>
    <d v="2019-04-01T00:00:00"/>
  </r>
  <r>
    <n v="1900002051"/>
    <d v="2019-08-28T00:00:00"/>
    <s v="Brokerage"/>
    <s v="Ahmedabad"/>
    <s v="Global Client Network (GNB Inward)"/>
    <s v="Divya Dhingra"/>
    <x v="1"/>
    <s v="N"/>
    <s v="0301004265-1"/>
    <n v="23750"/>
    <d v="2019-03-09T00:00:00"/>
  </r>
  <r>
    <n v="1900002052"/>
    <d v="2019-08-28T00:00:00"/>
    <s v="Brokerage"/>
    <s v="Ahmedabad"/>
    <s v="Global Client Network (GNB Inward)"/>
    <s v="Divya Dhingra"/>
    <x v="1"/>
    <s v="G"/>
    <s v="0600010004 02"/>
    <n v="1557"/>
    <d v="2019-04-16T00:00:00"/>
  </r>
  <r>
    <n v="1900002072"/>
    <d v="2019-08-28T00:00:00"/>
    <s v="Brokerage"/>
    <s v="Ahmedabad"/>
    <s v="Construction, Power &amp; Infrastructure"/>
    <s v="Vidit Shah"/>
    <x v="2"/>
    <s v="P"/>
    <s v="'99000044190300000004"/>
    <n v="40960"/>
    <d v="2019-04-20T00:00:00"/>
  </r>
  <r>
    <n v="1900002229"/>
    <d v="2019-08-31T00:00:00"/>
    <s v="Brokerage"/>
    <s v="Ahmedabad"/>
    <s v="Construction, Power &amp; Infrastructure"/>
    <s v="Vidit Shah"/>
    <x v="1"/>
    <s v="P"/>
    <s v="'99000044180700000012"/>
    <n v="12055"/>
    <d v="2019-02-14T00:00:00"/>
  </r>
  <r>
    <n v="1900002230"/>
    <d v="2019-08-31T00:00:00"/>
    <s v="Brokerage"/>
    <s v="Ahmedabad"/>
    <s v="Property / BI"/>
    <s v="Vidit Shah"/>
    <x v="1"/>
    <s v="P"/>
    <s v="'99000011180100000340"/>
    <n v="131090"/>
    <d v="2019-02-26T00:00:00"/>
  </r>
  <r>
    <n v="1900002232"/>
    <d v="2019-08-31T00:00:00"/>
    <s v="Brokerage"/>
    <s v="Ahmedabad"/>
    <s v="Construction, Power &amp; Infrastructure"/>
    <s v="Vidit Shah"/>
    <x v="1"/>
    <s v="P"/>
    <s v="'99000044185800000014"/>
    <n v="27069"/>
    <d v="2019-02-14T00:00:00"/>
  </r>
  <r>
    <n v="1900002265"/>
    <d v="2019-08-31T00:00:00"/>
    <s v="Brokerage"/>
    <s v="Ahmedabad"/>
    <s v="Global Client Network (GNB Inward)"/>
    <s v="Divya Dhingra"/>
    <x v="1"/>
    <s v="M"/>
    <s v="4092/151965577/01/000"/>
    <n v="215165"/>
    <d v="2019-04-01T00:00:00"/>
  </r>
  <r>
    <n v="1900002331"/>
    <d v="2019-09-03T00:00:00"/>
    <s v="Brokerage"/>
    <s v="Ahmedabad"/>
    <s v="Global Client Network (GNB Inward)"/>
    <s v="Divya Dhingra"/>
    <x v="1"/>
    <s v="P"/>
    <s v="5002/131802941/02/000"/>
    <n v="870"/>
    <d v="2019-05-26T00:00:00"/>
  </r>
  <r>
    <n v="1900002384"/>
    <d v="2019-09-05T00:00:00"/>
    <s v="Brokerage"/>
    <s v="Ahmedabad"/>
    <s v="Trade Credit &amp;amp; Political Risk"/>
    <s v="Gautam Murkunde"/>
    <x v="3"/>
    <s v="M"/>
    <n v="2000010048"/>
    <n v="8174"/>
    <d v="2019-07-18T00:00:00"/>
  </r>
  <r>
    <n v="1900002387"/>
    <d v="2019-09-05T00:00:00"/>
    <s v="Brokerage"/>
    <s v="Ahmedabad"/>
    <s v="Employee Benefits (EB)"/>
    <s v="Ankita Shah"/>
    <x v="1"/>
    <s v="S"/>
    <s v="4016/120415654/03/00"/>
    <n v="22246"/>
    <d v="2019-07-14T00:00:00"/>
  </r>
  <r>
    <n v="1900002458"/>
    <d v="2019-09-09T00:00:00"/>
    <s v="Brokerage"/>
    <s v="Ahmedabad"/>
    <s v="Liability"/>
    <s v="Shloka Shelat"/>
    <x v="0"/>
    <s v="P"/>
    <n v="43187020"/>
    <n v="7451"/>
    <d v="2019-04-22T00:00:00"/>
  </r>
  <r>
    <n v="1900002464"/>
    <d v="2019-09-09T00:00:00"/>
    <s v="Brokerage"/>
    <s v="Ahmedabad"/>
    <s v="Employee Benefits (EB)"/>
    <s v="Ankita Shah"/>
    <x v="3"/>
    <s v="W"/>
    <s v="H0067187"/>
    <n v="7110"/>
    <d v="2019-07-29T00:00:00"/>
  </r>
  <r>
    <n v="1900002472"/>
    <d v="2019-09-09T00:00:00"/>
    <s v="Brokerage"/>
    <s v="Ahmedabad"/>
    <s v="Global Client Network (GNB Inward)"/>
    <s v="Divya Dhingra"/>
    <x v="1"/>
    <s v="P"/>
    <s v="4006/131284920/02/000"/>
    <n v="692"/>
    <d v="2019-05-15T00:00:00"/>
  </r>
  <r>
    <n v="1900002635"/>
    <d v="2019-09-17T00:00:00"/>
    <s v="Brokerage"/>
    <s v="Ahmedabad"/>
    <s v="Trade Credit &amp;amp; Political Risk"/>
    <s v="Gautam Murkunde"/>
    <x v="1"/>
    <s v="P"/>
    <s v="NBI Domestic"/>
    <n v="65051"/>
    <d v="2019-01-01T00:00:00"/>
  </r>
  <r>
    <n v="1900002636"/>
    <d v="2019-09-17T00:00:00"/>
    <s v="Brokerage"/>
    <s v="Ahmedabad"/>
    <s v="Global Client Network (GNB Inward)"/>
    <s v="Divya Dhingra"/>
    <x v="1"/>
    <s v="M"/>
    <s v="4001/117090005/03/000"/>
    <n v="1005"/>
    <d v="2019-05-01T00:00:00"/>
  </r>
  <r>
    <n v="1900002637"/>
    <d v="2019-09-17T00:00:00"/>
    <s v="Brokerage"/>
    <s v="Ahmedabad"/>
    <s v="Employee Benefits (EB)"/>
    <s v="Ankita Shah"/>
    <x v="3"/>
    <s v="W"/>
    <s v="H0067187"/>
    <n v="6259"/>
    <d v="2019-06-21T00:00:00"/>
  </r>
  <r>
    <n v="1900002638"/>
    <d v="2019-09-17T00:00:00"/>
    <s v="Brokerage"/>
    <s v="Ahmedabad"/>
    <s v="Employee Benefits (EB)"/>
    <s v="Ankita Shah"/>
    <x v="3"/>
    <s v="S"/>
    <s v="H0048996"/>
    <n v="9941"/>
    <d v="2019-07-10T00:00:00"/>
  </r>
  <r>
    <n v="1900002639"/>
    <d v="2019-09-17T00:00:00"/>
    <s v="Brokerage"/>
    <s v="Ahmedabad"/>
    <s v="Global Client Network (GNB Inward)"/>
    <s v="Divya Dhingra"/>
    <x v="2"/>
    <s v="M"/>
    <s v="2600015265 00"/>
    <n v="9990"/>
    <d v="2019-05-23T00:00:00"/>
  </r>
  <r>
    <n v="1900002640"/>
    <d v="2019-09-17T00:00:00"/>
    <s v="Brokerage"/>
    <s v="Ahmedabad"/>
    <s v="Employee Benefits (EB)"/>
    <s v="Ankita Shah"/>
    <x v="1"/>
    <s v="B"/>
    <s v="4016/133979727/02/000"/>
    <n v="74673"/>
    <d v="2019-06-29T00:00:00"/>
  </r>
  <r>
    <n v="1900002880"/>
    <d v="2019-09-20T00:00:00"/>
    <s v="Brokerage"/>
    <s v="Ahmedabad"/>
    <s v="Global Client Network (GNB Inward)"/>
    <s v="Divya Dhingra"/>
    <x v="1"/>
    <s v="G"/>
    <s v="0640002231 03"/>
    <n v="4362"/>
    <d v="2019-04-02T00:00:00"/>
  </r>
  <r>
    <n v="1900003129"/>
    <d v="2019-09-30T00:00:00"/>
    <s v="Brokerage"/>
    <s v="Ahmedabad"/>
    <s v="Property / BI"/>
    <s v="Vidit Shah"/>
    <x v="1"/>
    <s v="P"/>
    <s v="'99000011180100000339"/>
    <n v="1610"/>
    <d v="2019-02-14T00:00:00"/>
  </r>
  <r>
    <n v="1900003131"/>
    <d v="2019-09-30T00:00:00"/>
    <s v="Brokerage"/>
    <s v="Ahmedabad"/>
    <s v="Global Client Network (GNB Inward)"/>
    <s v="Divya Dhingra"/>
    <x v="1"/>
    <s v="M"/>
    <n v="3.1142011248201999E+18"/>
    <n v="20166"/>
    <d v="2019-07-01T00:00:00"/>
  </r>
  <r>
    <n v="1900003209"/>
    <d v="2019-10-10T00:00:00"/>
    <s v="Brokerage"/>
    <s v="Ahmedabad"/>
    <s v="Employee Benefits (EB)"/>
    <s v="Ankita Shah"/>
    <x v="1"/>
    <s v="B"/>
    <s v="4005/134645920/02/000"/>
    <n v="8605"/>
    <d v="2019-06-29T00:00:00"/>
  </r>
  <r>
    <n v="1900003210"/>
    <d v="2019-10-10T00:00:00"/>
    <s v="Brokerage"/>
    <s v="Ahmedabad"/>
    <s v="Employee Benefits (EB)"/>
    <s v="Ankita Shah"/>
    <x v="1"/>
    <s v="F"/>
    <s v="4101190600000030-00"/>
    <n v="52500"/>
    <d v="2019-05-17T00:00:00"/>
  </r>
  <r>
    <n v="1900003211"/>
    <d v="2019-10-10T00:00:00"/>
    <s v="Brokerage"/>
    <s v="Ahmedabad"/>
    <s v="Liability"/>
    <s v="Vidit Shah"/>
    <x v="2"/>
    <s v="P"/>
    <s v="'99000036181500000054"/>
    <n v="21875"/>
    <d v="2019-02-01T00:00:00"/>
  </r>
  <r>
    <n v="1900003212"/>
    <d v="2019-10-10T00:00:00"/>
    <s v="Brokerage"/>
    <s v="Ahmedabad"/>
    <s v="Employee Benefits (EB)"/>
    <s v="Ankita Shah"/>
    <x v="3"/>
    <s v="S"/>
    <s v="H0048996"/>
    <n v="93906"/>
    <d v="2019-03-07T00:00:00"/>
  </r>
  <r>
    <n v="1900003213"/>
    <d v="2019-10-10T00:00:00"/>
    <s v="Brokerage"/>
    <s v="Ahmedabad"/>
    <s v="Employee Benefits (EB)"/>
    <s v="Ankita Shah"/>
    <x v="1"/>
    <s v="S"/>
    <n v="54407334"/>
    <n v="23387"/>
    <d v="2019-01-01T00:00:00"/>
  </r>
  <r>
    <n v="1900003214"/>
    <d v="2019-10-10T00:00:00"/>
    <s v="Brokerage"/>
    <s v="Ahmedabad"/>
    <s v="Employee Benefits (EB)"/>
    <s v="Ankita Shah"/>
    <x v="1"/>
    <s v="S"/>
    <s v="AG00059046000100"/>
    <n v="3347"/>
    <d v="2019-04-01T00:00:00"/>
  </r>
  <r>
    <n v="1900003404"/>
    <d v="2019-10-17T00:00:00"/>
    <s v="Brokerage"/>
    <s v="Ahmedabad"/>
    <s v="Liability"/>
    <s v="Nishant Sharma"/>
    <x v="2"/>
    <s v="L"/>
    <n v="2.9992028733097999E+18"/>
    <n v="60025"/>
    <d v="2019-07-08T00:00:00"/>
  </r>
  <r>
    <n v="1900003405"/>
    <d v="2019-10-17T00:00:00"/>
    <s v="Brokerage"/>
    <s v="Ahmedabad"/>
    <s v="Marine"/>
    <s v="Vidit Shah"/>
    <x v="1"/>
    <s v="E"/>
    <s v="2412/202063061201000"/>
    <n v="13613"/>
    <d v="2019-01-07T00:00:00"/>
  </r>
  <r>
    <n v="1900003406"/>
    <d v="2019-10-17T00:00:00"/>
    <s v="Brokerage"/>
    <s v="Ahmedabad"/>
    <s v="Employee Benefits (EB)"/>
    <s v="Shobhit Agarwal"/>
    <x v="0"/>
    <s v="A"/>
    <s v="4101190700000015-00"/>
    <n v="79834"/>
    <d v="2019-06-25T00:00:00"/>
  </r>
  <r>
    <n v="1900003407"/>
    <d v="2019-10-17T00:00:00"/>
    <s v="Brokerage"/>
    <s v="Ahmedabad"/>
    <s v="Liability"/>
    <s v="Nishant Sharma"/>
    <x v="2"/>
    <s v="L"/>
    <n v="2.9992028732742001E+18"/>
    <n v="60025"/>
    <d v="2019-07-08T00:00:00"/>
  </r>
  <r>
    <n v="1900003928"/>
    <d v="2019-11-12T00:00:00"/>
    <s v="Brokerage"/>
    <s v="Ahmedabad"/>
    <s v="Liability"/>
    <s v="Shobhit Agarwal"/>
    <x v="2"/>
    <s v="M"/>
    <n v="14055133"/>
    <n v="63000"/>
    <d v="2019-07-26T00:00:00"/>
  </r>
  <r>
    <n v="1900003930"/>
    <d v="2019-11-12T00:00:00"/>
    <s v="Fees"/>
    <s v="Ahmedabad"/>
    <s v="Construction, Power &amp; Infrastructure"/>
    <s v="Nishant Sharma"/>
    <x v="2"/>
    <s v="P"/>
    <m/>
    <n v="100000"/>
    <d v="2019-07-17T00:00:00"/>
  </r>
  <r>
    <n v="1900003931"/>
    <d v="2019-11-12T00:00:00"/>
    <s v="Fees"/>
    <s v="Ahmedabad"/>
    <s v="Construction, Power &amp; Infrastructure"/>
    <s v="Nishant Sharma"/>
    <x v="2"/>
    <s v="P"/>
    <m/>
    <n v="100000"/>
    <d v="2019-01-21T00:00:00"/>
  </r>
  <r>
    <n v="1900004171"/>
    <d v="2019-11-26T00:00:00"/>
    <s v="Fees"/>
    <s v="Ahmedabad"/>
    <s v="Global Client Network (GNB Inward)"/>
    <s v="Divya Dhingra"/>
    <x v="1"/>
    <s v="S"/>
    <m/>
    <n v="254336"/>
    <d v="2019-01-25T00:00:00"/>
  </r>
  <r>
    <n v="1900004173"/>
    <d v="2019-11-26T00:00:00"/>
    <s v="Fees"/>
    <s v="Ahmedabad"/>
    <s v="Global Client Network (GNB Inward)"/>
    <s v="Divya Dhingra"/>
    <x v="1"/>
    <s v="G"/>
    <m/>
    <n v="266949"/>
    <d v="2019-01-25T00:00:00"/>
  </r>
  <r>
    <n v="1900004220"/>
    <d v="2019-12-03T00:00:00"/>
    <s v="Brokerage"/>
    <s v="Ahmedabad"/>
    <s v="Employee Benefits (EB)"/>
    <s v="Ankita Shah"/>
    <x v="1"/>
    <s v="W"/>
    <n v="54445288"/>
    <n v="11111"/>
    <d v="2019-02-28T00:00:00"/>
  </r>
  <r>
    <n v="1900004221"/>
    <d v="2019-12-03T00:00:00"/>
    <s v="Brokerage"/>
    <s v="Ahmedabad"/>
    <s v="Construction, Power &amp; Infrastructure"/>
    <s v="Shloka Shelat"/>
    <x v="2"/>
    <s v="S"/>
    <n v="9.9000044190299996E+19"/>
    <n v="3008"/>
    <d v="2019-04-12T00:00:00"/>
  </r>
  <r>
    <n v="1900004376"/>
    <d v="2019-12-05T00:00:00"/>
    <s v="Brokerage"/>
    <s v="Ahmedabad"/>
    <s v="Liability"/>
    <s v="Shloka Shelat"/>
    <x v="2"/>
    <s v="G"/>
    <n v="43193940"/>
    <n v="6184"/>
    <d v="2019-08-07T00:00:00"/>
  </r>
  <r>
    <n v="1900004378"/>
    <d v="2019-12-05T00:00:00"/>
    <s v="Brokerage"/>
    <s v="Ahmedabad"/>
    <s v="Property / BI"/>
    <s v="Shloka Shelat"/>
    <x v="0"/>
    <s v="K"/>
    <s v="YB00020403000100"/>
    <n v="1568"/>
    <d v="2019-02-08T00:00:00"/>
  </r>
  <r>
    <n v="1900004380"/>
    <d v="2019-12-05T00:00:00"/>
    <s v="Brokerage"/>
    <s v="Ahmedabad"/>
    <s v="Employee Benefits (EB)"/>
    <s v="Ankita Shah"/>
    <x v="3"/>
    <s v="S"/>
    <s v="H0048996"/>
    <n v="18901"/>
    <d v="2019-09-14T00:00:00"/>
  </r>
  <r>
    <n v="1900004382"/>
    <d v="2019-12-05T00:00:00"/>
    <s v="Brokerage"/>
    <s v="Ahmedabad"/>
    <s v="Employee Benefits (EB)"/>
    <s v="Ankita Shah"/>
    <x v="3"/>
    <s v="S"/>
    <s v="H0048996"/>
    <n v="27682"/>
    <d v="2019-08-14T00:00:00"/>
  </r>
  <r>
    <n v="1900004383"/>
    <d v="2019-12-05T00:00:00"/>
    <s v="Brokerage"/>
    <s v="Ahmedabad"/>
    <s v="Employee Benefits (EB)"/>
    <s v="Ankita Shah"/>
    <x v="3"/>
    <s v="W"/>
    <s v="H0067187"/>
    <n v="5501"/>
    <d v="2019-10-21T00:00:00"/>
  </r>
  <r>
    <n v="1900004384"/>
    <d v="2019-12-05T00:00:00"/>
    <s v="Brokerage"/>
    <s v="Ahmedabad"/>
    <s v="Employee Benefits (EB)"/>
    <s v="Ankita Shah"/>
    <x v="1"/>
    <s v="P"/>
    <s v="4016 138636598 02 000"/>
    <n v="123750"/>
    <d v="2019-09-30T00:00:00"/>
  </r>
  <r>
    <n v="1900004404"/>
    <d v="2019-12-06T00:00:00"/>
    <s v="Brokerage"/>
    <s v="Ahmedabad"/>
    <s v="Global Client Network (GNB Inward)"/>
    <s v="Divya Dhingra"/>
    <x v="1"/>
    <s v="F"/>
    <s v="OG-20-2202-0425-00000017"/>
    <n v="825"/>
    <d v="2019-07-01T00:00:00"/>
  </r>
  <r>
    <n v="1900004408"/>
    <d v="2019-12-06T00:00:00"/>
    <s v="Brokerage"/>
    <s v="Ahmedabad"/>
    <s v="Global Client Network (GNB Inward)"/>
    <s v="Divya Dhingra"/>
    <x v="1"/>
    <s v="F"/>
    <s v="OG-20-2202-9931-00032558"/>
    <n v="1556"/>
    <d v="2019-07-01T00:00:00"/>
  </r>
  <r>
    <n v="1900004411"/>
    <d v="2019-12-06T00:00:00"/>
    <s v="Brokerage"/>
    <s v="Ahmedabad"/>
    <s v="Global Client Network (GNB Inward)"/>
    <s v="Divya Dhingra"/>
    <x v="1"/>
    <s v="F"/>
    <s v="OG-20-2202-4004-00000064"/>
    <n v="12350"/>
    <d v="2019-07-01T00:00:00"/>
  </r>
  <r>
    <n v="1900004474"/>
    <d v="2019-12-09T00:00:00"/>
    <s v="Brokerage"/>
    <s v="Ahmedabad"/>
    <s v="Marine"/>
    <s v="Shloka Shelat"/>
    <x v="2"/>
    <s v="N"/>
    <s v="2412 2020 7182 9001 000"/>
    <n v="15593"/>
    <d v="2019-01-12T00:00:00"/>
  </r>
  <r>
    <n v="1900004500"/>
    <d v="2019-12-09T00:00:00"/>
    <s v="Brokerage"/>
    <s v="Ahmedabad"/>
    <s v="Construction, Power &amp; Infrastructure"/>
    <s v="Shloka Shelat"/>
    <x v="2"/>
    <s v="S"/>
    <n v="9.9000044190300006E+17"/>
    <n v="2212"/>
    <d v="2019-04-10T00:00:00"/>
  </r>
  <r>
    <n v="1900004501"/>
    <d v="2019-12-09T00:00:00"/>
    <s v="Brokerage"/>
    <s v="Ahmedabad"/>
    <s v="Employee Benefits (EB)"/>
    <s v="Shloka Shelat"/>
    <x v="2"/>
    <s v="N"/>
    <n v="54522170"/>
    <n v="9056"/>
    <d v="2019-07-09T00:00:00"/>
  </r>
  <r>
    <n v="1900004503"/>
    <d v="2019-12-10T00:00:00"/>
    <s v="Brokerage"/>
    <s v="Ahmedabad"/>
    <s v="Global Client Network (GNB Inward)"/>
    <s v="Divya Dhingra"/>
    <x v="1"/>
    <s v="F"/>
    <s v="OG-20-2202-3304-00000009"/>
    <n v="1897"/>
    <d v="2019-07-01T00:00:00"/>
  </r>
  <r>
    <n v="1900004505"/>
    <d v="2019-12-10T00:00:00"/>
    <s v="Brokerage"/>
    <s v="Ahmedabad"/>
    <s v="Global Client Network (GNB Inward)"/>
    <s v="Divya Dhingra"/>
    <x v="1"/>
    <s v="F"/>
    <s v="OG-20-2202-3383-00000002"/>
    <n v="42500"/>
    <d v="2019-07-01T00:00:00"/>
  </r>
  <r>
    <n v="1900004507"/>
    <d v="2019-12-10T00:00:00"/>
    <s v="Brokerage"/>
    <s v="Ahmedabad"/>
    <s v="Global Client Network (GNB Inward)"/>
    <s v="Divya Dhingra"/>
    <x v="1"/>
    <s v="F"/>
    <s v="OG-20-2202-4002-00000010"/>
    <n v="10917"/>
    <d v="2019-07-01T00:00:00"/>
  </r>
  <r>
    <n v="1900004518"/>
    <d v="2019-12-10T00:00:00"/>
    <s v="Brokerage"/>
    <s v="Ahmedabad"/>
    <s v="Global Client Network (GNB Inward)"/>
    <s v="Divya Dhingra"/>
    <x v="1"/>
    <s v="F"/>
    <s v="OG-20-2202-4010-00000869"/>
    <n v="3375"/>
    <d v="2019-07-01T00:00:00"/>
  </r>
  <r>
    <n v="1900004535"/>
    <d v="2019-12-10T00:00:00"/>
    <s v="Fees"/>
    <s v="Ahmedabad"/>
    <s v="Global Client Network (GNB Inward)"/>
    <s v="Divya Dhingra"/>
    <x v="1"/>
    <s v="P"/>
    <s v="1011/142530053/01/000"/>
    <n v="320175"/>
    <d v="2019-12-06T00:00:00"/>
  </r>
  <r>
    <n v="1900004535"/>
    <d v="2019-12-10T00:00:00"/>
    <s v="Fees"/>
    <s v="Ahmedabad"/>
    <s v="Global Client Network (GNB Inward)"/>
    <s v="Divya Dhingra"/>
    <x v="1"/>
    <s v="P"/>
    <n v="3.1242015891005998E+18"/>
    <n v="320175"/>
    <d v="2019-12-06T00:00:00"/>
  </r>
  <r>
    <n v="1900004535"/>
    <d v="2019-12-10T00:00:00"/>
    <s v="Fees"/>
    <s v="Ahmedabad"/>
    <s v="Global Client Network (GNB Inward)"/>
    <s v="Divya Dhingra"/>
    <x v="1"/>
    <s v="P"/>
    <s v="OG-19-2202-1018-00000052"/>
    <n v="320175"/>
    <d v="2019-12-06T00:00:00"/>
  </r>
  <r>
    <n v="1900004538"/>
    <d v="2019-12-10T00:00:00"/>
    <s v="Fees"/>
    <s v="Ahmedabad"/>
    <s v="Global Client Network (GNB Inward)"/>
    <s v="Divya Dhingra"/>
    <x v="1"/>
    <s v="S"/>
    <s v="OG-20-2202-3315-00000009"/>
    <n v="168593"/>
    <d v="2019-05-28T00:00:00"/>
  </r>
  <r>
    <n v="1900004538"/>
    <d v="2019-12-10T00:00:00"/>
    <s v="Fees"/>
    <s v="Ahmedabad"/>
    <s v="Global Client Network (GNB Inward)"/>
    <s v="Divya Dhingra"/>
    <x v="1"/>
    <s v="S"/>
    <s v="P0019200001/9999/100301"/>
    <n v="168593"/>
    <d v="2019-05-28T00:00:00"/>
  </r>
  <r>
    <n v="1900004894"/>
    <d v="2019-12-19T00:00:00"/>
    <s v="Brokerage"/>
    <s v="Ahmedabad"/>
    <s v="Global Client Network (GNB Inward)"/>
    <s v="Divya Dhingra"/>
    <x v="1"/>
    <s v="T"/>
    <n v="43196279"/>
    <n v="2970"/>
    <d v="2019-09-22T00:00:00"/>
  </r>
  <r>
    <n v="1900004898"/>
    <d v="2019-12-19T00:00:00"/>
    <s v="Brokerage"/>
    <s v="Ahmedabad"/>
    <s v="Global Client Network (GNB Inward)"/>
    <s v="Divya Dhingra"/>
    <x v="2"/>
    <s v="C"/>
    <n v="3.1142029633600998E+18"/>
    <n v="7022"/>
    <d v="2019-08-26T00:00:00"/>
  </r>
  <r>
    <n v="1900004909"/>
    <d v="2019-12-19T00:00:00"/>
    <s v="Brokerage"/>
    <s v="Ahmedabad"/>
    <s v="Global Client Network (GNB Inward)"/>
    <s v="Divya Dhingra"/>
    <x v="1"/>
    <s v="G"/>
    <s v="0301004728-2019"/>
    <n v="202350"/>
    <d v="2019-09-30T00:00:00"/>
  </r>
  <r>
    <n v="1900004912"/>
    <d v="2019-12-19T00:00:00"/>
    <s v="Brokerage"/>
    <s v="Ahmedabad"/>
    <s v="Global Client Network (GNB Inward)"/>
    <s v="Divya Dhingra"/>
    <x v="2"/>
    <s v="G"/>
    <n v="3.213400201191E+23"/>
    <n v="87500"/>
    <d v="2019-07-31T00:00:00"/>
  </r>
  <r>
    <n v="1900004917"/>
    <d v="2019-12-19T00:00:00"/>
    <s v="Brokerage"/>
    <s v="Ahmedabad"/>
    <s v="Global Client Network (GNB Inward)"/>
    <s v="Divya Dhingra"/>
    <x v="2"/>
    <s v="G"/>
    <n v="22515779"/>
    <n v="44260"/>
    <d v="2019-09-30T00:00:00"/>
  </r>
  <r>
    <n v="1900004919"/>
    <d v="2019-12-19T00:00:00"/>
    <s v="Brokerage"/>
    <s v="Ahmedabad"/>
    <s v="Property / BI"/>
    <s v="Shobhit Agarwal"/>
    <x v="0"/>
    <s v="G"/>
    <n v="9.9000046190100005E+19"/>
    <n v="11550"/>
    <d v="2019-09-08T00:00:00"/>
  </r>
  <r>
    <n v="1900004920"/>
    <d v="2019-12-19T00:00:00"/>
    <s v="Brokerage"/>
    <s v="Ahmedabad"/>
    <s v="Small Medium Enterpries (SME)"/>
    <s v="Shobhit Agarwal"/>
    <x v="0"/>
    <s v="G"/>
    <n v="9.90000111903E+19"/>
    <n v="43033"/>
    <d v="2019-09-08T00:00:00"/>
  </r>
  <r>
    <n v="1900004922"/>
    <d v="2019-12-19T00:00:00"/>
    <s v="Brokerage"/>
    <s v="Ahmedabad"/>
    <s v="Property / BI"/>
    <s v="Shobhit Agarwal"/>
    <x v="0"/>
    <s v="G"/>
    <n v="9.9000046190100005E+19"/>
    <n v="7700"/>
    <d v="2019-09-08T00:00:00"/>
  </r>
  <r>
    <n v="1900004923"/>
    <d v="2019-12-19T00:00:00"/>
    <s v="Brokerage"/>
    <s v="Ahmedabad"/>
    <s v="Small Medium Enterpries (SME)"/>
    <s v="Shobhit Agarwal"/>
    <x v="0"/>
    <s v="G"/>
    <n v="9.90000111903E+19"/>
    <n v="72139"/>
    <d v="2019-09-08T00:00:00"/>
  </r>
  <r>
    <n v="1900004928"/>
    <d v="2019-12-19T00:00:00"/>
    <s v="Brokerage"/>
    <s v="Ahmedabad"/>
    <s v="Construction, Power &amp; Infrastructure"/>
    <s v="Shloka Shelat"/>
    <x v="2"/>
    <s v="G"/>
    <n v="9.9000044190299996E+19"/>
    <n v="32585"/>
    <d v="2019-09-11T00:00:00"/>
  </r>
  <r>
    <n v="1900004933"/>
    <d v="2019-12-19T00:00:00"/>
    <s v="Brokerage"/>
    <s v="Ahmedabad"/>
    <s v="Construction, Power &amp; Infrastructure"/>
    <s v="Shloka Shelat"/>
    <x v="2"/>
    <s v="G"/>
    <n v="9.9000044190299996E+19"/>
    <n v="8045"/>
    <d v="2019-09-22T00:00:00"/>
  </r>
  <r>
    <n v="1900004983"/>
    <d v="2019-12-19T00:00:00"/>
    <s v="Brokerage"/>
    <s v="Ahmedabad"/>
    <s v="Global Client Network (GNB Inward)"/>
    <s v="Divya Dhingra"/>
    <x v="1"/>
    <s v="P"/>
    <s v="0000000010619837-01"/>
    <n v="26968"/>
    <d v="2019-10-25T00:00:00"/>
  </r>
  <r>
    <n v="1900004984"/>
    <d v="2019-12-19T00:00:00"/>
    <s v="Brokerage"/>
    <s v="Ahmedabad"/>
    <s v="Global Client Network (GNB Inward)"/>
    <s v="Divya Dhingra"/>
    <x v="1"/>
    <s v="P"/>
    <s v="0000000007404252-02"/>
    <n v="2437"/>
    <d v="2019-10-26T00:00:00"/>
  </r>
  <r>
    <n v="1900004985"/>
    <d v="2019-12-19T00:00:00"/>
    <s v="Brokerage"/>
    <s v="Ahmedabad"/>
    <s v="Global Client Network (GNB Inward)"/>
    <s v="Divya Dhingra"/>
    <x v="1"/>
    <s v="P"/>
    <s v="OG-19-2202-1018-00000052"/>
    <n v="53278"/>
    <d v="2019-01-01T00:00:00"/>
  </r>
  <r>
    <n v="1900004986"/>
    <d v="2019-12-19T00:00:00"/>
    <s v="Brokerage"/>
    <s v="Ahmedabad"/>
    <s v="Global Client Network (GNB Inward)"/>
    <s v="Divya Dhingra"/>
    <x v="1"/>
    <s v="P"/>
    <s v="OG-19-2202-3383-00000007"/>
    <n v="30048"/>
    <d v="2019-01-01T00:00:00"/>
  </r>
  <r>
    <n v="1900004987"/>
    <d v="2019-12-19T00:00:00"/>
    <s v="Brokerage"/>
    <s v="Ahmedabad"/>
    <s v="Global Client Network (GNB Inward)"/>
    <s v="Divya Dhingra"/>
    <x v="1"/>
    <s v="P"/>
    <n v="3.1142029974272998E+18"/>
    <n v="12500"/>
    <d v="2019-09-19T00:00:00"/>
  </r>
  <r>
    <n v="1900005036"/>
    <d v="2019-12-20T00:00:00"/>
    <s v="Brokerage"/>
    <s v="Ahmedabad"/>
    <s v="Global Client Network (GNB Inward)"/>
    <s v="Divya Dhingra"/>
    <x v="2"/>
    <s v="M"/>
    <s v="ER00004563000100"/>
    <n v="3854"/>
    <d v="2019-04-30T00:00:00"/>
  </r>
  <r>
    <n v="1900005300"/>
    <d v="2019-12-24T00:00:00"/>
    <s v="Fees"/>
    <s v="Ahmedabad"/>
    <s v="Global Client Network (GNB Inward)"/>
    <s v="Divya Dhingra"/>
    <x v="1"/>
    <s v="M"/>
    <n v="304003763"/>
    <n v="132392"/>
    <d v="2019-12-20T00:00:00"/>
  </r>
  <r>
    <n v="1900005300"/>
    <d v="2019-12-24T00:00:00"/>
    <s v="Fees"/>
    <s v="Ahmedabad"/>
    <s v="Global Client Network (GNB Inward)"/>
    <s v="Divya Dhingra"/>
    <x v="1"/>
    <s v="M"/>
    <s v="1003/126704810/02/000"/>
    <n v="132392"/>
    <d v="2019-12-20T00:00:00"/>
  </r>
  <r>
    <n v="1900005300"/>
    <d v="2019-12-24T00:00:00"/>
    <s v="Fees"/>
    <s v="Ahmedabad"/>
    <s v="Global Client Network (GNB Inward)"/>
    <s v="Divya Dhingra"/>
    <x v="1"/>
    <s v="M"/>
    <n v="2.4142020928135997E+18"/>
    <n v="132392"/>
    <d v="2019-12-20T00:00:00"/>
  </r>
  <r>
    <n v="1900005300"/>
    <d v="2019-12-24T00:00:00"/>
    <s v="Fees"/>
    <s v="Ahmedabad"/>
    <s v="Global Client Network (GNB Inward)"/>
    <s v="Divya Dhingra"/>
    <x v="1"/>
    <s v="M"/>
    <s v="4092/151965577/01/000"/>
    <n v="132392"/>
    <d v="2019-12-20T00:00:00"/>
  </r>
  <r>
    <n v="1900005324"/>
    <d v="2019-12-24T00:00:00"/>
    <s v="Brokerage"/>
    <s v="Ahmedabad"/>
    <s v="Construction, Power &amp; Infrastructure"/>
    <s v="Shloka Shelat"/>
    <x v="2"/>
    <s v="S"/>
    <n v="9.9000044190299996E+19"/>
    <n v="26805"/>
    <d v="2019-11-19T00:00:00"/>
  </r>
  <r>
    <n v="1900005325"/>
    <d v="2019-12-24T00:00:00"/>
    <s v="Brokerage"/>
    <s v="Ahmedabad"/>
    <s v="Employee Benefits (EB)"/>
    <s v="Shloka Shelat"/>
    <x v="1"/>
    <s v="S"/>
    <n v="43191791"/>
    <n v="956"/>
    <d v="2019-07-03T00:00:00"/>
  </r>
  <r>
    <n v="1900005329"/>
    <d v="2019-12-24T00:00:00"/>
    <s v="Brokerage"/>
    <s v="Ahmedabad"/>
    <s v="Global Client Network (GNB Inward)"/>
    <s v="Divya Dhingra"/>
    <x v="2"/>
    <s v="A"/>
    <n v="3.1142029634361999E+18"/>
    <n v="2089"/>
    <d v="2019-08-26T00:00:00"/>
  </r>
  <r>
    <n v="1900005331"/>
    <d v="2019-12-24T00:00:00"/>
    <s v="Brokerage"/>
    <s v="Ahmedabad"/>
    <s v="Global Client Network (GNB Inward)"/>
    <s v="Divya Dhingra"/>
    <x v="1"/>
    <s v="T"/>
    <s v="OG-20-2202-1005-00000171-2019"/>
    <n v="8580"/>
    <d v="2019-09-21T00:00:00"/>
  </r>
  <r>
    <n v="1900005394"/>
    <d v="2019-12-25T00:00:00"/>
    <s v="Brokerage"/>
    <s v="Ahmedabad"/>
    <s v="Global Client Network (GNB Inward)"/>
    <s v="Divya Dhingra"/>
    <x v="1"/>
    <s v="F"/>
    <s v="OG-20-2202-4004-00000062"/>
    <n v="60713"/>
    <d v="2019-07-01T00:00:00"/>
  </r>
  <r>
    <n v="1900005395"/>
    <d v="2019-12-25T00:00:00"/>
    <s v="Brokerage"/>
    <s v="Ahmedabad"/>
    <s v="Marine"/>
    <s v="Divya Dhingra"/>
    <x v="1"/>
    <s v="G"/>
    <n v="22531899"/>
    <n v="50160"/>
    <d v="2019-10-27T00:00:00"/>
  </r>
  <r>
    <n v="1900005396"/>
    <d v="2019-12-25T00:00:00"/>
    <s v="Brokerage"/>
    <s v="Ahmedabad"/>
    <s v="Global Client Network (GNB Inward)"/>
    <s v="Divya Dhingra"/>
    <x v="3"/>
    <s v="G"/>
    <s v="OG-19-2202-1018-00000047"/>
    <n v="71765"/>
    <d v="2019-10-26T00:00:00"/>
  </r>
  <r>
    <n v="1900005439"/>
    <d v="2019-12-25T00:00:00"/>
    <s v="Brokerage"/>
    <s v="Ahmedabad"/>
    <s v="Construction, Power &amp; Infrastructure"/>
    <s v="Vidit Shah"/>
    <x v="2"/>
    <s v="P"/>
    <s v="'99000044180300000048"/>
    <n v="62399"/>
    <d v="2019-11-14T00:00:00"/>
  </r>
  <r>
    <n v="1900005516"/>
    <d v="2019-12-26T00:00:00"/>
    <s v="Brokerage"/>
    <s v="Ahmedabad"/>
    <s v="Liability"/>
    <s v="Shobhit Agarwal"/>
    <x v="2"/>
    <s v="O"/>
    <n v="2280014070"/>
    <n v="27530"/>
    <d v="2019-03-09T00:00:00"/>
  </r>
  <r>
    <n v="1900005526"/>
    <d v="2019-12-26T00:00:00"/>
    <s v="Brokerage"/>
    <s v="Ahmedabad"/>
    <s v="Employee Benefits (EB)"/>
    <s v="Ankita Shah"/>
    <x v="1"/>
    <s v="A"/>
    <s v="180876-0000-01"/>
    <n v="60000"/>
    <d v="2019-04-01T00:00:00"/>
  </r>
  <r>
    <n v="1900005527"/>
    <d v="2019-12-26T00:00:00"/>
    <s v="Brokerage"/>
    <s v="Ahmedabad"/>
    <s v="Global Client Network (GNB Inward)"/>
    <s v="Divya Dhingra"/>
    <x v="1"/>
    <s v="C"/>
    <n v="1.203004619248E+19"/>
    <n v="77400"/>
    <d v="2019-08-10T00:00:00"/>
  </r>
  <r>
    <n v="1900005528"/>
    <d v="2019-12-26T00:00:00"/>
    <s v="Brokerage"/>
    <s v="Ahmedabad"/>
    <s v="Global Client Network (GNB Inward)"/>
    <s v="Divya Dhingra"/>
    <x v="1"/>
    <s v="C"/>
    <n v="1.203004619248E+19"/>
    <n v="302812"/>
    <d v="2019-08-10T00:00:00"/>
  </r>
  <r>
    <n v="1900005529"/>
    <d v="2019-12-26T00:00:00"/>
    <s v="Brokerage"/>
    <s v="Ahmedabad"/>
    <s v="Property / BI"/>
    <s v="Vidit Shah"/>
    <x v="1"/>
    <s v="H"/>
    <s v="'0655001664 03"/>
    <n v="275569"/>
    <d v="2019-03-01T00:00:00"/>
  </r>
  <r>
    <n v="1900005530"/>
    <d v="2019-12-26T00:00:00"/>
    <s v="Brokerage"/>
    <s v="Ahmedabad"/>
    <s v="Liability"/>
    <s v="Vidit Shah"/>
    <x v="1"/>
    <s v="H"/>
    <s v="'0304001755"/>
    <n v="320000"/>
    <d v="2019-01-31T00:00:00"/>
  </r>
  <r>
    <n v="1900005531"/>
    <d v="2019-12-26T00:00:00"/>
    <s v="Brokerage"/>
    <s v="Ahmedabad"/>
    <s v="Employee Benefits (EB)"/>
    <s v="Ankita Shah"/>
    <x v="1"/>
    <s v="S"/>
    <n v="3393"/>
    <n v="114752"/>
    <d v="2019-11-01T00:00:00"/>
  </r>
  <r>
    <n v="1900005532"/>
    <d v="2019-12-26T00:00:00"/>
    <s v="Brokerage"/>
    <s v="Ahmedabad"/>
    <s v="Employee Benefits (EB)"/>
    <s v="Ankita Shah"/>
    <x v="3"/>
    <s v="S"/>
    <s v="H0056637"/>
    <n v="49027"/>
    <d v="2019-02-04T00:00:00"/>
  </r>
  <r>
    <n v="1900005555"/>
    <d v="2019-12-26T00:00:00"/>
    <s v="Brokerage"/>
    <s v="Ahmedabad"/>
    <s v="Construction, Power &amp; Infrastructure"/>
    <s v="Vidit Shah"/>
    <x v="2"/>
    <s v="P"/>
    <s v="'99000044180300000078"/>
    <n v="153332"/>
    <d v="2019-10-19T00:00:00"/>
  </r>
  <r>
    <n v="1900005760"/>
    <d v="2019-12-28T00:00:00"/>
    <s v="Brokerage"/>
    <s v="Ahmedabad"/>
    <s v="Marine"/>
    <s v="Shobhit Agarwal"/>
    <x v="0"/>
    <s v="ABC"/>
    <n v="2.4142027811737001E+18"/>
    <n v="23591"/>
    <d v="2019-05-01T00:00:00"/>
  </r>
  <r>
    <n v="1900005761"/>
    <d v="2019-12-28T00:00:00"/>
    <s v="Brokerage"/>
    <s v="Ahmedabad"/>
    <s v="Global Client Network (GNB Inward)"/>
    <s v="Divya Dhingra"/>
    <x v="1"/>
    <s v="F"/>
    <s v="OG-20-2202-3315-00000012"/>
    <n v="19181"/>
    <d v="2019-08-02T00:00:00"/>
  </r>
  <r>
    <n v="1900005767"/>
    <d v="2019-12-28T00:00:00"/>
    <s v="Brokerage"/>
    <s v="Ahmedabad"/>
    <s v="Small Medium Enterpries (SME)"/>
    <s v="Shobhit Agarwal"/>
    <x v="0"/>
    <s v="G"/>
    <n v="2.3060011180300001E+19"/>
    <n v="8228"/>
    <d v="2019-02-28T00:00:00"/>
  </r>
  <r>
    <n v="1900005768"/>
    <d v="2019-12-28T00:00:00"/>
    <s v="Brokerage"/>
    <s v="Ahmedabad"/>
    <s v="Small Medium Enterpries (SME)"/>
    <s v="Shobhit Agarwal"/>
    <x v="3"/>
    <s v="G"/>
    <n v="2.3060011180300001E+19"/>
    <n v="5241"/>
    <d v="2019-07-12T00:00:00"/>
  </r>
  <r>
    <n v="1900005769"/>
    <d v="2019-12-28T00:00:00"/>
    <s v="Brokerage"/>
    <s v="Ahmedabad"/>
    <s v="Small Medium Enterpries (SME)"/>
    <s v="Shobhit Agarwal"/>
    <x v="3"/>
    <s v="G"/>
    <n v="9.9000046190799995E+19"/>
    <n v="13154"/>
    <d v="2019-10-10T00:00:00"/>
  </r>
  <r>
    <n v="1900005770"/>
    <d v="2019-12-28T00:00:00"/>
    <s v="Brokerage"/>
    <s v="Ahmedabad"/>
    <s v="Small Medium Enterpries (SME)"/>
    <s v="Shobhit Agarwal"/>
    <x v="0"/>
    <s v="G"/>
    <n v="9.9000046190799995E+19"/>
    <n v="14461"/>
    <d v="2019-09-08T00:00:00"/>
  </r>
  <r>
    <n v="1900005771"/>
    <d v="2019-12-28T00:00:00"/>
    <s v="Brokerage"/>
    <s v="Ahmedabad"/>
    <s v="Global Client Network (GNB Inward)"/>
    <s v="Divya Dhingra"/>
    <x v="1"/>
    <s v="H"/>
    <s v="2019-L0138835-FWC"/>
    <n v="2853"/>
    <d v="2019-06-23T00:00:00"/>
  </r>
  <r>
    <n v="1900005772"/>
    <d v="2019-12-28T00:00:00"/>
    <s v="Brokerage"/>
    <s v="Ahmedabad"/>
    <s v="Global Client Network (GNB Inward)"/>
    <s v="Divya Dhingra"/>
    <x v="1"/>
    <s v="H"/>
    <s v="2019-L0139704-PBL"/>
    <n v="495"/>
    <d v="2019-06-23T00:00:00"/>
  </r>
  <r>
    <n v="1900005773"/>
    <d v="2019-12-28T00:00:00"/>
    <s v="Brokerage"/>
    <s v="Ahmedabad"/>
    <s v="Global Client Network (GNB Inward)"/>
    <s v="Divya Dhingra"/>
    <x v="3"/>
    <s v="H"/>
    <s v="2018-F0513845-BSS"/>
    <n v="5891"/>
    <d v="2019-02-04T00:00:00"/>
  </r>
  <r>
    <n v="1900005774"/>
    <d v="2019-12-28T00:00:00"/>
    <s v="Brokerage"/>
    <s v="Ahmedabad"/>
    <s v="Property / BI"/>
    <s v="Shloka Shelat"/>
    <x v="2"/>
    <s v="N"/>
    <s v="OG-20-2202-4004-00000043"/>
    <n v="4596"/>
    <d v="2019-05-16T00:00:00"/>
  </r>
  <r>
    <n v="1900005775"/>
    <d v="2019-12-28T00:00:00"/>
    <s v="Brokerage"/>
    <s v="Ahmedabad"/>
    <s v="Construction, Power &amp; Infrastructure"/>
    <s v="Shloka Shelat"/>
    <x v="2"/>
    <s v="S"/>
    <n v="9.9000044180300005E+19"/>
    <n v="21443"/>
    <d v="2019-07-03T00:00:00"/>
  </r>
  <r>
    <n v="1900005776"/>
    <d v="2019-12-28T00:00:00"/>
    <s v="Brokerage"/>
    <s v="Ahmedabad"/>
    <s v="Construction, Power &amp; Infrastructure"/>
    <s v="Shloka Shelat"/>
    <x v="2"/>
    <s v="S"/>
    <n v="9.9000044180300005E+19"/>
    <n v="21442"/>
    <d v="2019-10-20T00:00:00"/>
  </r>
  <r>
    <n v="1900005777"/>
    <d v="2019-12-28T00:00:00"/>
    <s v="Brokerage"/>
    <s v="Ahmedabad"/>
    <s v="Construction, Power &amp; Infrastructure"/>
    <s v="Shloka Shelat"/>
    <x v="2"/>
    <s v="S"/>
    <n v="9.9000044180300005E+19"/>
    <n v="21443"/>
    <d v="2019-03-16T00:00:00"/>
  </r>
  <r>
    <n v="1900005778"/>
    <d v="2019-12-28T00:00:00"/>
    <s v="Brokerage"/>
    <s v="Ahmedabad"/>
    <s v="Construction, Power &amp; Infrastructure"/>
    <s v="Shloka Shelat"/>
    <x v="2"/>
    <s v="S"/>
    <n v="9.9000044180300005E+19"/>
    <n v="17949"/>
    <d v="2019-07-03T00:00:00"/>
  </r>
  <r>
    <n v="1900005779"/>
    <d v="2019-12-28T00:00:00"/>
    <s v="Brokerage"/>
    <s v="Ahmedabad"/>
    <s v="Construction, Power &amp; Infrastructure"/>
    <s v="Shloka Shelat"/>
    <x v="2"/>
    <s v="S"/>
    <n v="9.9000044180300005E+19"/>
    <n v="17949"/>
    <d v="2019-03-16T00:00:00"/>
  </r>
  <r>
    <n v="1900005780"/>
    <d v="2019-12-28T00:00:00"/>
    <s v="Brokerage"/>
    <s v="Ahmedabad"/>
    <s v="Property / BI"/>
    <s v="Shloka Shelat"/>
    <x v="0"/>
    <s v="S"/>
    <s v="PFS/I3353707/71/01/006343"/>
    <n v="7889"/>
    <d v="2019-01-12T00:00:00"/>
  </r>
  <r>
    <n v="1900005781"/>
    <d v="2019-12-28T00:00:00"/>
    <s v="Brokerage"/>
    <s v="Ahmedabad"/>
    <s v="Liability"/>
    <s v="Shloka Shelat"/>
    <x v="2"/>
    <s v="S"/>
    <n v="3.1142031258438999E+18"/>
    <n v="8198"/>
    <d v="2019-10-25T00:00:00"/>
  </r>
  <r>
    <n v="1900005782"/>
    <d v="2019-12-28T00:00:00"/>
    <s v="Brokerage"/>
    <s v="Ahmedabad"/>
    <s v="Employee Benefits (EB)"/>
    <s v="Ankita Shah"/>
    <x v="3"/>
    <s v="S"/>
    <s v="H0048996"/>
    <n v="18697"/>
    <d v="2019-03-11T00:00:00"/>
  </r>
  <r>
    <n v="1900005783"/>
    <d v="2019-12-28T00:00:00"/>
    <s v="Brokerage"/>
    <s v="Ahmedabad"/>
    <s v="Employee Benefits (EB)"/>
    <s v="Ankita Shah"/>
    <x v="3"/>
    <s v="S"/>
    <s v="H0048996"/>
    <n v="17140"/>
    <d v="2019-10-11T00:00:00"/>
  </r>
  <r>
    <n v="1900005784"/>
    <d v="2019-12-28T00:00:00"/>
    <s v="Brokerage"/>
    <s v="Ahmedabad"/>
    <s v="Employee Benefits (EB)"/>
    <s v="Ankita Shah"/>
    <x v="3"/>
    <s v="S"/>
    <s v="H0048996"/>
    <n v="8561"/>
    <d v="2019-11-14T00:00:00"/>
  </r>
  <r>
    <n v="1900005785"/>
    <d v="2019-12-28T00:00:00"/>
    <s v="Brokerage"/>
    <s v="Ahmedabad"/>
    <s v="Liability"/>
    <s v="Shloka Shelat"/>
    <x v="1"/>
    <s v="T"/>
    <n v="43191787"/>
    <n v="6213"/>
    <d v="2019-07-03T00:00:00"/>
  </r>
  <r>
    <n v="1900005786"/>
    <d v="2019-12-28T00:00:00"/>
    <s v="Brokerage"/>
    <s v="Ahmedabad"/>
    <s v="Global Client Network (GNB Inward)"/>
    <s v="Divya Dhingra"/>
    <x v="1"/>
    <s v="T"/>
    <s v="OG-20-2202-4097-00000201"/>
    <n v="8625"/>
    <d v="2019-09-21T00:00:00"/>
  </r>
  <r>
    <n v="1900005787"/>
    <d v="2019-12-28T00:00:00"/>
    <s v="Brokerage"/>
    <s v="Ahmedabad"/>
    <s v="Global Client Network (GNB Inward)"/>
    <s v="Divya Dhingra"/>
    <x v="1"/>
    <s v="T"/>
    <s v="OG-20-2202-4097-00000170"/>
    <n v="4579"/>
    <d v="2019-09-21T00:00:00"/>
  </r>
  <r>
    <n v="1900005788"/>
    <d v="2019-12-28T00:00:00"/>
    <s v="Brokerage"/>
    <s v="Ahmedabad"/>
    <s v="Global Client Network (GNB Inward)"/>
    <s v="Divya Dhingra"/>
    <x v="3"/>
    <s v="T"/>
    <s v="OG-19-2202-1005-00000153"/>
    <n v="1980"/>
    <d v="2019-06-14T00:00:00"/>
  </r>
  <r>
    <n v="1900005789"/>
    <d v="2019-12-28T00:00:00"/>
    <s v="Brokerage"/>
    <s v="Ahmedabad"/>
    <s v="Global Client Network (GNB Inward)"/>
    <s v="Divya Dhingra"/>
    <x v="1"/>
    <s v="T"/>
    <s v="OG-20-2202-4097-00000171"/>
    <n v="3330"/>
    <d v="2019-09-21T00:00:00"/>
  </r>
  <r>
    <n v="1900005910"/>
    <d v="2019-12-31T00:00:00"/>
    <s v="Brokerage"/>
    <s v="Ahmedabad"/>
    <s v="Construction, Power &amp; Infrastructure"/>
    <s v="Nishant Sharma"/>
    <x v="2"/>
    <s v="P"/>
    <s v="'99000044180300000047"/>
    <n v="90282"/>
    <d v="2019-02-27T00:00:00"/>
  </r>
  <r>
    <n v="1900005911"/>
    <d v="2019-12-31T00:00:00"/>
    <s v="Brokerage"/>
    <s v="Ahmedabad"/>
    <s v="Construction, Power &amp; Infrastructure"/>
    <s v="Vidit Shah"/>
    <x v="2"/>
    <s v="P"/>
    <s v="'99000044180300000048"/>
    <n v="68639"/>
    <d v="2019-05-14T00:00:00"/>
  </r>
  <r>
    <n v="1900005912"/>
    <d v="2019-12-31T00:00:00"/>
    <s v="Brokerage"/>
    <s v="Ahmedabad"/>
    <s v="Construction, Power &amp; Infrastructure"/>
    <s v="Nishant Sharma"/>
    <x v="2"/>
    <s v="P"/>
    <s v="'99000044180300000047"/>
    <n v="90282"/>
    <d v="2019-08-27T00:00:00"/>
  </r>
  <r>
    <n v="1900005913"/>
    <d v="2019-12-31T00:00:00"/>
    <s v="Brokerage"/>
    <s v="Ahmedabad"/>
    <s v="Construction, Power &amp; Infrastructure"/>
    <s v="Nishant Sharma"/>
    <x v="2"/>
    <s v="P"/>
    <s v="'99000044180300000047"/>
    <n v="90282"/>
    <d v="2019-05-27T00:00:00"/>
  </r>
  <r>
    <n v="1900005915"/>
    <d v="2019-12-31T00:00:00"/>
    <s v="Brokerage"/>
    <s v="Ahmedabad"/>
    <s v="Construction, Power &amp; Infrastructure"/>
    <s v="Vidit Shah"/>
    <x v="2"/>
    <s v="P"/>
    <s v="'99000044180300000076"/>
    <n v="67102"/>
    <d v="2019-03-27T00:00:00"/>
  </r>
  <r>
    <n v="1900005959"/>
    <d v="2019-12-31T00:00:00"/>
    <s v="Brokerage"/>
    <s v="Ahmedabad"/>
    <s v="Liability"/>
    <s v="Vidit Shah"/>
    <x v="1"/>
    <s v="H"/>
    <s v="'0300004329"/>
    <n v="125000"/>
    <d v="2019-01-31T00:00:00"/>
  </r>
  <r>
    <n v="1900005960"/>
    <d v="2019-12-31T00:00:00"/>
    <s v="Brokerage"/>
    <s v="Ahmedabad"/>
    <s v="Trade Credit &amp;amp; Political Risk"/>
    <s v="Gautam Murkunde"/>
    <x v="1"/>
    <s v="M"/>
    <s v="TBA"/>
    <n v="115781"/>
    <d v="2019-07-28T00:00:00"/>
  </r>
  <r>
    <n v="1900005961"/>
    <d v="2019-12-31T00:00:00"/>
    <s v="Brokerage"/>
    <s v="Ahmedabad"/>
    <s v="Liability"/>
    <s v="Vidit Shah"/>
    <x v="1"/>
    <s v="C"/>
    <s v="'23060036180200000022"/>
    <n v="137500"/>
    <d v="2019-01-01T00:00:00"/>
  </r>
  <r>
    <n v="1900005962"/>
    <d v="2019-12-31T00:00:00"/>
    <s v="Brokerage"/>
    <s v="Ahmedabad"/>
    <s v="Construction, Power &amp; Infrastructure"/>
    <s v="Nishant Sharma"/>
    <x v="2"/>
    <s v="P"/>
    <s v="'99000044180300000078"/>
    <n v="208093"/>
    <d v="2019-03-25T00:00:00"/>
  </r>
  <r>
    <n v="1900005964"/>
    <d v="2019-12-31T00:00:00"/>
    <s v="Brokerage"/>
    <s v="Ahmedabad"/>
    <s v="Construction, Power &amp; Infrastructure"/>
    <s v="Nishant Sharma"/>
    <x v="2"/>
    <s v="P"/>
    <s v="'99000044180300000078"/>
    <n v="153332"/>
    <d v="2019-07-07T00:00:00"/>
  </r>
  <r>
    <n v="1900005965"/>
    <d v="2019-12-31T00:00:00"/>
    <s v="Brokerage"/>
    <s v="Ahmedabad"/>
    <s v="Liability"/>
    <s v="Vidit Shah"/>
    <x v="1"/>
    <s v="C"/>
    <s v="'91000036191700000002"/>
    <n v="131250"/>
    <d v="2019-05-23T00:00:00"/>
  </r>
  <r>
    <n v="2000001072"/>
    <d v="2020-01-03T00:00:00"/>
    <s v="Brokerage"/>
    <s v="Ahmedabad"/>
    <s v="Marine"/>
    <s v="Shobhit Agarwal"/>
    <x v="3"/>
    <s v="S"/>
    <n v="2.4142025629033999E+18"/>
    <n v="56100"/>
    <d v="2019-03-08T00:00:00"/>
  </r>
  <r>
    <n v="2000001076"/>
    <d v="2020-01-03T00:00:00"/>
    <s v="Brokerage"/>
    <s v="Ahmedabad"/>
    <s v="Marine"/>
    <s v="Vidit Shah"/>
    <x v="1"/>
    <s v="H"/>
    <s v="0830016972 02"/>
    <n v="50333"/>
    <d v="2019-03-01T00:00:00"/>
  </r>
  <r>
    <n v="2000001082"/>
    <d v="2020-01-03T00:00:00"/>
    <s v="Brokerage"/>
    <s v="Ahmedabad"/>
    <s v="Liability"/>
    <s v="Vidit Shah"/>
    <x v="1"/>
    <s v="T"/>
    <n v="41046110"/>
    <n v="74250"/>
    <d v="2019-04-09T00:00:00"/>
  </r>
  <r>
    <n v="2000001083"/>
    <d v="2020-01-03T00:00:00"/>
    <s v="Brokerage"/>
    <s v="Ahmedabad"/>
    <s v="Employee Benefits (EB)"/>
    <s v="Shloka Shelat"/>
    <x v="1"/>
    <s v="N"/>
    <s v="4101191100000008-00"/>
    <n v="48929"/>
    <d v="2019-11-10T00:00:00"/>
  </r>
  <r>
    <n v="2000001086"/>
    <d v="2020-01-03T00:00:00"/>
    <s v="Brokerage"/>
    <s v="Ahmedabad"/>
    <s v="Global Client Network (GNB Inward)"/>
    <s v="Divya Dhingra"/>
    <x v="2"/>
    <s v="P"/>
    <n v="1.11200441808E+19"/>
    <n v="49401"/>
    <d v="2019-01-03T00:00:00"/>
  </r>
  <r>
    <n v="2000001563"/>
    <d v="2020-01-16T00:00:00"/>
    <s v="Brokerage"/>
    <s v="Ahmedabad"/>
    <s v="Marine"/>
    <s v="Shloka Shelat"/>
    <x v="0"/>
    <s v="S"/>
    <s v="MCO/I3350570/71/01/006343"/>
    <n v="9075"/>
    <d v="2019-01-12T00:00:00"/>
  </r>
  <r>
    <n v="2000001567"/>
    <d v="2020-01-16T00:00:00"/>
    <s v="Brokerage"/>
    <s v="Ahmedabad"/>
    <s v="Construction, Power &amp; Infrastructure"/>
    <s v="Vidit Shah"/>
    <x v="2"/>
    <s v="M"/>
    <s v="'11120044180300000011"/>
    <n v="24072"/>
    <d v="2019-03-13T00:00:00"/>
  </r>
  <r>
    <n v="2000001570"/>
    <d v="2020-01-16T00:00:00"/>
    <s v="Brokerage"/>
    <s v="Ahmedabad"/>
    <s v="Employee Benefits (EB)"/>
    <s v="Ankita Shah"/>
    <x v="1"/>
    <s v="T"/>
    <s v="LPGPA0000000200/01"/>
    <n v="5550"/>
    <d v="2019-01-04T00:00:00"/>
  </r>
  <r>
    <n v="2000001575"/>
    <d v="2020-01-16T00:00:00"/>
    <s v="Brokerage"/>
    <s v="Ahmedabad"/>
    <s v="Property / BI"/>
    <s v="Vidit Shah"/>
    <x v="2"/>
    <s v="P"/>
    <s v="'99000046192400000039"/>
    <n v="10938"/>
    <d v="2019-06-12T00:00:00"/>
  </r>
  <r>
    <n v="2000001579"/>
    <d v="2020-01-16T00:00:00"/>
    <s v="Brokerage"/>
    <s v="Ahmedabad"/>
    <s v="Emerging Corporates Group (ECG)"/>
    <s v="Shloka Shelat"/>
    <x v="2"/>
    <s v="S"/>
    <n v="2280038722"/>
    <n v="2789"/>
    <d v="2019-07-15T00:00:00"/>
  </r>
  <r>
    <n v="2000001583"/>
    <d v="2020-01-16T00:00:00"/>
    <s v="Brokerage"/>
    <s v="Ahmedabad"/>
    <s v="Marine"/>
    <s v="Shobhit Agarwal"/>
    <x v="3"/>
    <s v="S"/>
    <n v="2.4142025629033999E+18"/>
    <n v="14025"/>
    <d v="2019-10-22T00:00:00"/>
  </r>
  <r>
    <n v="2000001589"/>
    <d v="2020-01-16T00:00:00"/>
    <s v="Brokerage"/>
    <s v="Ahmedabad"/>
    <s v="Global Client Network (GNB Inward)"/>
    <s v="Divya Dhingra"/>
    <x v="1"/>
    <s v="G"/>
    <s v="32099602-01"/>
    <n v="1112"/>
    <d v="2019-01-23T00:00:00"/>
  </r>
  <r>
    <n v="2000001598"/>
    <d v="2020-01-16T00:00:00"/>
    <s v="Brokerage"/>
    <s v="Ahmedabad"/>
    <s v="Employee Benefits (EB)"/>
    <s v="Ankita Shah"/>
    <x v="1"/>
    <s v="F"/>
    <n v="2.9992015408021002E+18"/>
    <n v="4302"/>
    <d v="2019-11-01T00:00:00"/>
  </r>
  <r>
    <n v="2000001604"/>
    <d v="2020-01-16T00:00:00"/>
    <s v="Brokerage"/>
    <s v="Ahmedabad"/>
    <s v="Liability"/>
    <s v="Vidit Shah"/>
    <x v="2"/>
    <s v="H"/>
    <s v="'2302003268"/>
    <n v="21875"/>
    <d v="2019-02-1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s v="Anil Tailor"/>
    <x v="0"/>
    <n v="0"/>
    <n v="250000"/>
    <n v="1500000"/>
  </r>
  <r>
    <s v="Ahmedabad"/>
    <s v="Ankita Shah"/>
    <x v="1"/>
    <m/>
    <m/>
    <m/>
  </r>
  <r>
    <s v="Ahmedabad"/>
    <s v="Divya Dhingra"/>
    <x v="1"/>
    <n v="0"/>
    <n v="0"/>
    <n v="0"/>
  </r>
  <r>
    <s v="Ahmedabad"/>
    <s v="Neel Jain"/>
    <x v="2"/>
    <n v="1000000"/>
    <n v="500000"/>
    <n v="1010000"/>
  </r>
  <r>
    <s v="Ahmedabad"/>
    <s v="Nishant Sharma"/>
    <x v="0"/>
    <n v="1250000"/>
    <n v="3500000"/>
    <n v="750000"/>
  </r>
  <r>
    <s v="Ahmedabad"/>
    <s v="Ritesh Sharma"/>
    <x v="3"/>
    <m/>
    <m/>
    <m/>
  </r>
  <r>
    <s v="Ahmedabad"/>
    <s v="Shloka Shelat"/>
    <x v="0"/>
    <n v="500000"/>
    <n v="1250000"/>
    <n v="500000"/>
  </r>
  <r>
    <s v="Ahmedabad"/>
    <s v="Shobhit Agarwal"/>
    <x v="0"/>
    <n v="1350000"/>
    <n v="750000"/>
    <n v="750000"/>
  </r>
  <r>
    <s v="Ahmedabad"/>
    <s v="Vaibhav K Thaker"/>
    <x v="1"/>
    <n v="0"/>
    <n v="0"/>
    <n v="0"/>
  </r>
  <r>
    <s v="Ahmedabad"/>
    <s v="Vidit Shah"/>
    <x v="4"/>
    <n v="0"/>
    <n v="1040000"/>
    <n v="501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s v="Animesh Rawat"/>
    <n v="8000000"/>
    <n v="400000"/>
    <d v="2019-11-13T00:00:00"/>
    <x v="0"/>
    <s v="Ahmedabad"/>
    <s v="Employee Benefits (EB)"/>
    <s v="Employee Benefits"/>
    <s v="Mediclaim"/>
    <s v="Group Medical"/>
  </r>
  <r>
    <x v="1"/>
    <s v="OPP1900001047"/>
    <s v="Shivani Sharma"/>
    <n v="200000"/>
    <n v="30000"/>
    <d v="2020-03-31T00:00:00"/>
    <x v="0"/>
    <s v="Ahmedabad"/>
    <s v="Employee Benefits (EB)"/>
    <s v="Employee Benefits"/>
    <s v="Mediclaim"/>
    <s v="Group Personal Accident"/>
  </r>
  <r>
    <x v="2"/>
    <s v="OPP1900001048"/>
    <s v="Shivani Sharma"/>
    <n v="0"/>
    <n v="100000"/>
    <d v="2020-06-30T00:00:00"/>
    <x v="0"/>
    <s v="Ahmedabad"/>
    <s v="Marine"/>
    <s v="Marine"/>
    <s v="Marine Hull"/>
    <s v="Charterers' Liability Policy"/>
  </r>
  <r>
    <x v="3"/>
    <s v="OPP1900001050"/>
    <s v="Shivani Sharma"/>
    <n v="0"/>
    <n v="100000"/>
    <d v="2020-03-31T00:00:00"/>
    <x v="0"/>
    <s v="Ahmedabad"/>
    <s v="Marine"/>
    <s v="Marine"/>
    <s v="Marine Hull"/>
    <s v="Charterers' Liability Policy"/>
  </r>
  <r>
    <x v="4"/>
    <s v="OPP1900001051"/>
    <s v="Shivani Sharma"/>
    <n v="1200000"/>
    <n v="100000"/>
    <d v="2020-03-31T00:00:00"/>
    <x v="0"/>
    <s v="Ahmedabad"/>
    <s v="Trade Credit &amp;amp; Political Risk"/>
    <s v="Miscellaneous"/>
    <s v="Miscellaneous"/>
    <s v="Trade Credit Insurance"/>
  </r>
  <r>
    <x v="5"/>
    <s v="OPP1900001052"/>
    <s v="Shivani Sharma"/>
    <n v="0"/>
    <n v="100000"/>
    <d v="2020-05-31T00:00:00"/>
    <x v="0"/>
    <s v="Ahmedabad"/>
    <s v="Liability"/>
    <s v="Liability"/>
    <s v="Financial Lines"/>
    <s v="Commercial General Liability"/>
  </r>
  <r>
    <x v="6"/>
    <s v="OPP1900001053"/>
    <s v="Shivani Sharma"/>
    <n v="0"/>
    <n v="100000"/>
    <d v="2020-05-31T00:00:00"/>
    <x v="0"/>
    <s v="Ahmedabad"/>
    <s v="Marine"/>
    <s v="Marine"/>
    <s v="Marine Hull"/>
    <s v="Charterers' Liability Policy"/>
  </r>
  <r>
    <x v="7"/>
    <s v="OPP1900001054"/>
    <s v="Shivani Sharma"/>
    <n v="0"/>
    <n v="125000"/>
    <d v="2020-06-30T00:00:00"/>
    <x v="0"/>
    <s v="Ahmedabad"/>
    <s v="Employee Benefits (EB)"/>
    <s v="Employee Benefits"/>
    <s v="Mediclaim"/>
    <s v="Group Medical"/>
  </r>
  <r>
    <x v="8"/>
    <s v="OPP1900001055"/>
    <s v="Shivani Sharma"/>
    <n v="0"/>
    <n v="100000"/>
    <d v="2020-03-31T00:00:00"/>
    <x v="0"/>
    <s v="Ahmedabad"/>
    <s v="Marine"/>
    <s v="Marine"/>
    <s v="Marine Hull"/>
    <s v="Charterers' Liability Policy"/>
  </r>
  <r>
    <x v="9"/>
    <s v="OPP1900001056"/>
    <s v="Shivani Sharma"/>
    <n v="0"/>
    <n v="200000"/>
    <d v="2020-03-31T00:00:00"/>
    <x v="0"/>
    <s v="Ahmedabad"/>
    <s v="Marine"/>
    <s v="Marine"/>
    <s v="Marine Hull"/>
    <s v="Charterers' Liability Policy"/>
  </r>
  <r>
    <x v="10"/>
    <s v="OPP1900001057"/>
    <s v="Shivani Sharma"/>
    <n v="0"/>
    <n v="75000"/>
    <d v="2020-03-31T00:00:00"/>
    <x v="0"/>
    <s v="Ahmedabad"/>
    <s v="Employee Benefits (EB)"/>
    <s v="Employee Benefits"/>
    <s v="Mediclaim"/>
    <s v="Group Medical"/>
  </r>
  <r>
    <x v="11"/>
    <s v="OPP1900001058"/>
    <s v="Shivani Sharma"/>
    <n v="0"/>
    <n v="25000"/>
    <d v="2020-03-31T00:00:00"/>
    <x v="0"/>
    <s v="Ahmedabad"/>
    <s v="Employee Benefits (EB)"/>
    <s v="Employee Benefits"/>
    <s v="Mediclaim"/>
    <s v="Group Personal Accident"/>
  </r>
  <r>
    <x v="12"/>
    <s v="OPP1900001072"/>
    <s v="Shivani Sharma"/>
    <n v="2000000"/>
    <n v="150000"/>
    <d v="2020-05-31T00:00:00"/>
    <x v="0"/>
    <s v="Ahmedabad"/>
    <s v="Employee Benefits (EB)"/>
    <s v="Employee Benefits"/>
    <s v="Mediclaim"/>
    <s v="Group Medical"/>
  </r>
  <r>
    <x v="13"/>
    <s v="OPP1900001138"/>
    <s v="Shivani Sharma"/>
    <n v="500000"/>
    <n v="75000"/>
    <d v="2020-05-31T00:00:00"/>
    <x v="0"/>
    <s v="Ahmedabad"/>
    <s v="Liability"/>
    <s v="Liability"/>
    <s v="Financial Lines"/>
    <s v="Cyber Liability Insurance"/>
  </r>
  <r>
    <x v="14"/>
    <s v="OPP1900001222"/>
    <s v="Animesh Rawat"/>
    <n v="2500000"/>
    <n v="125000"/>
    <d v="2019-12-01T00:00:00"/>
    <x v="0"/>
    <s v="Ahmedabad"/>
    <s v="Employee Benefits (EB)"/>
    <s v="Employee Benefits"/>
    <s v="Mediclaim"/>
    <s v="Group Medical"/>
  </r>
  <r>
    <x v="15"/>
    <s v="OPP1900001364"/>
    <s v="Mark"/>
    <n v="1400000"/>
    <n v="100000"/>
    <d v="2019-12-09T00:00:00"/>
    <x v="0"/>
    <s v="Ahmedabad"/>
    <s v="Employee Benefits (EB)"/>
    <s v="Employee Benefits"/>
    <s v="Mediclaim"/>
    <s v="Group Medical"/>
  </r>
  <r>
    <x v="16"/>
    <s v="OPP1900001365"/>
    <s v="Mark"/>
    <n v="4500000"/>
    <n v="350000"/>
    <d v="2019-12-11T00:00:00"/>
    <x v="0"/>
    <s v="Ahmedabad"/>
    <s v="Employee Benefits (EB)"/>
    <s v="Miscellaneous"/>
    <s v="Miscellaneous"/>
    <s v="Group Medical"/>
  </r>
  <r>
    <x v="17"/>
    <s v="OPP1900001366"/>
    <s v="Animesh Rawat"/>
    <n v="9500000"/>
    <n v="200000"/>
    <d v="2019-09-30T00:00:00"/>
    <x v="1"/>
    <s v="Ahmedabad"/>
    <s v="Employee Benefits (EB)"/>
    <s v="Employee Benefits"/>
    <s v="Mediclaim"/>
    <s v="Group Medical"/>
  </r>
  <r>
    <x v="18"/>
    <s v="OPP1900001390"/>
    <s v="Mark"/>
    <n v="4500000"/>
    <n v="300000"/>
    <d v="2019-10-29T00:00:00"/>
    <x v="0"/>
    <s v="Ahmedabad"/>
    <s v="Employee Benefits (EB)"/>
    <s v="Employee Benefits"/>
    <s v="Mediclaim"/>
    <s v="Group Medical"/>
  </r>
  <r>
    <x v="19"/>
    <s v="OPP1900001391"/>
    <s v="Animesh Rawat"/>
    <n v="0"/>
    <n v="100000"/>
    <d v="2019-11-15T00:00:00"/>
    <x v="0"/>
    <s v="Ahmedabad"/>
    <s v="Employee Benefits (EB)"/>
    <s v="Employee Benefits"/>
    <s v="Mediclaim"/>
    <s v="Group Medical"/>
  </r>
  <r>
    <x v="20"/>
    <s v="OPP1900001392"/>
    <s v="Animesh Rawat"/>
    <n v="6000000"/>
    <n v="300000"/>
    <d v="2019-12-01T00:00:00"/>
    <x v="0"/>
    <s v="Ahmedabad"/>
    <s v="Employee Benefits (EB)"/>
    <s v="Employee Benefits"/>
    <s v="Mediclaim"/>
    <s v="Group Medical"/>
  </r>
  <r>
    <x v="21"/>
    <s v="OPP1900001393"/>
    <s v="Mark"/>
    <n v="600000"/>
    <n v="100000"/>
    <d v="2019-11-30T00:00:00"/>
    <x v="0"/>
    <s v="Ahmedabad"/>
    <s v="Emerging Corporates Group (ECG)"/>
    <s v="Employee Benefits"/>
    <s v="Mediclaim"/>
    <s v="Group Medical"/>
  </r>
  <r>
    <x v="22"/>
    <s v="OPP1900001394"/>
    <s v="Mark"/>
    <n v="210000"/>
    <n v="35000"/>
    <d v="2019-11-30T00:00:00"/>
    <x v="0"/>
    <s v="Ahmedabad"/>
    <s v="Emerging Corporates Group (ECG)"/>
    <s v="Employee Benefits"/>
    <s v="Mediclaim"/>
    <s v="Group Personal Accident"/>
  </r>
  <r>
    <x v="23"/>
    <s v="OPP1900001655"/>
    <s v="Mark"/>
    <n v="300000"/>
    <n v="49500"/>
    <d v="2019-09-30T00:00:00"/>
    <x v="1"/>
    <s v="Ahmedabad"/>
    <s v="Liability"/>
    <s v="Liability"/>
    <s v="Financial Lines"/>
    <s v="Commercial General Liability"/>
  </r>
  <r>
    <x v="24"/>
    <s v="OPP1900001656"/>
    <s v="Mark"/>
    <n v="300000"/>
    <n v="49500"/>
    <d v="2019-09-30T00:00:00"/>
    <x v="1"/>
    <s v="Ahmedabad"/>
    <s v="Liability"/>
    <s v="Liability"/>
    <s v="Financial Lines"/>
    <s v="Commercial Crime Insurance"/>
  </r>
  <r>
    <x v="25"/>
    <s v="OPP1900001803"/>
    <s v="Mark"/>
    <n v="5000000"/>
    <n v="250000"/>
    <d v="2019-11-30T00:00:00"/>
    <x v="0"/>
    <s v="Ahmedabad"/>
    <s v="Employee Benefits (EB)"/>
    <s v="Employee Benefits"/>
    <s v="Mediclaim"/>
    <s v="Group Medical"/>
  </r>
  <r>
    <x v="26"/>
    <s v="OPP1900001843"/>
    <s v="Animesh Rawat"/>
    <n v="0"/>
    <n v="100000"/>
    <d v="2019-10-31T00:00:00"/>
    <x v="1"/>
    <s v="Ahmedabad"/>
    <s v="Marine"/>
    <s v="Marine"/>
    <s v="Marine Cargo"/>
    <s v="Marine Combo policy ( EXIM +Inland)"/>
  </r>
  <r>
    <x v="27"/>
    <s v="OPP1900001906"/>
    <s v="Shivani Sharma"/>
    <n v="90000000"/>
    <n v="200000"/>
    <d v="2020-08-31T00:00:00"/>
    <x v="0"/>
    <s v="Ahmedabad"/>
    <s v="Property / BI"/>
    <s v="Fire"/>
    <s v="Constructions &amp;amp; Infrastructure"/>
    <s v="Industrial All Risks"/>
  </r>
  <r>
    <x v="28"/>
    <s v="OPP1900001923"/>
    <s v="Animesh Rawat"/>
    <n v="0"/>
    <n v="10000"/>
    <d v="2019-09-30T00:00:00"/>
    <x v="2"/>
    <s v="Ahmedabad"/>
    <s v="Marine"/>
    <s v="Marine"/>
    <s v="Marine Cargo"/>
    <s v="Marine Cargo"/>
  </r>
  <r>
    <x v="29"/>
    <s v="OPP1900001937"/>
    <s v="Shivani Sharma"/>
    <n v="0"/>
    <n v="50000"/>
    <d v="2020-03-31T00:00:00"/>
    <x v="0"/>
    <s v="Ahmedabad"/>
    <s v="Property / BI"/>
    <s v="Fire"/>
    <s v="Constructions &amp;amp; Infrastructure"/>
    <s v="Fire &amp;amp; Special Perils"/>
  </r>
  <r>
    <x v="30"/>
    <s v="OPP1900001938"/>
    <s v="Shivani Sharma"/>
    <n v="300000"/>
    <n v="30000"/>
    <d v="2020-03-31T00:00:00"/>
    <x v="0"/>
    <s v="Ahmedabad"/>
    <s v="Construction, Power &amp; Infrastructure"/>
    <s v="Engineering"/>
    <s v="Engineering"/>
    <s v="Contractors All Risk"/>
  </r>
  <r>
    <x v="31"/>
    <s v="OPP1900001939"/>
    <s v="Shivani Sharma"/>
    <n v="0"/>
    <n v="200000"/>
    <d v="2020-03-31T00:00:00"/>
    <x v="0"/>
    <s v="Ahmedabad"/>
    <s v="Property / BI"/>
    <s v="Fire"/>
    <s v="Constructions &amp;amp; Infrastructure"/>
    <s v="Fire &amp;amp; Special Perils"/>
  </r>
  <r>
    <x v="32"/>
    <s v="OPP1900001940"/>
    <s v="Shivani Sharma"/>
    <n v="300000"/>
    <n v="50000"/>
    <d v="2020-03-31T00:00:00"/>
    <x v="0"/>
    <s v="Ahmedabad"/>
    <s v="Property / BI"/>
    <s v="Fire"/>
    <s v="Constructions &amp;amp; Infrastructure"/>
    <s v="Fire &amp;amp; Special Perils"/>
  </r>
  <r>
    <x v="33"/>
    <s v="OPP1900001941"/>
    <s v="Shivani Sharma"/>
    <n v="1000000"/>
    <n v="100000"/>
    <d v="2020-07-31T00:00:00"/>
    <x v="0"/>
    <s v="Ahmedabad"/>
    <s v="Property / BI"/>
    <s v="Fire"/>
    <s v="Constructions &amp;amp; Infrastructure"/>
    <s v="Fire &amp;amp; Special Perils"/>
  </r>
  <r>
    <x v="34"/>
    <s v="OPP1900001942"/>
    <s v="Shivani Sharma"/>
    <n v="0"/>
    <n v="300000"/>
    <d v="2020-06-30T00:00:00"/>
    <x v="0"/>
    <s v="Ahmedabad"/>
    <s v="Property / BI"/>
    <s v="Fire"/>
    <s v="Constructions &amp;amp; Infrastructure"/>
    <s v="Fire &amp;amp; Special Perils"/>
  </r>
  <r>
    <x v="35"/>
    <s v="OPP1900001943"/>
    <s v="Shivani Sharma"/>
    <n v="0"/>
    <n v="200000"/>
    <d v="2020-06-30T00:00:00"/>
    <x v="0"/>
    <s v="Ahmedabad"/>
    <s v="Property / BI"/>
    <s v="Fire"/>
    <s v="Constructions &amp;amp; Infrastructure"/>
    <s v="Fire &amp;amp; Special Perils"/>
  </r>
  <r>
    <x v="36"/>
    <s v="OPP1900001944"/>
    <s v="Shivani Sharma"/>
    <n v="0"/>
    <n v="200000"/>
    <d v="2020-06-30T00:00:00"/>
    <x v="0"/>
    <s v="Ahmedabad"/>
    <s v="Property / BI"/>
    <s v="Fire"/>
    <s v="Constructions &amp;amp; Infrastructure"/>
    <s v="Fire &amp;amp; Special Perils"/>
  </r>
  <r>
    <x v="37"/>
    <s v="OPP1900001945"/>
    <s v="Shivani Sharma"/>
    <n v="0"/>
    <n v="400000"/>
    <d v="2020-06-30T00:00:00"/>
    <x v="0"/>
    <s v="Ahmedabad"/>
    <s v="Property / BI"/>
    <s v="Fire"/>
    <s v="Constructions &amp;amp; Infrastructure"/>
    <s v="Fire &amp;amp; Special Perils"/>
  </r>
  <r>
    <x v="38"/>
    <s v="OPP1900001946"/>
    <s v="Shivani Sharma"/>
    <n v="0"/>
    <n v="300000"/>
    <d v="2020-06-30T00:00:00"/>
    <x v="0"/>
    <s v="Ahmedabad"/>
    <s v="Crises Mgmt / Terr / Political Risks / K&amp;amp;R"/>
    <s v="Terrorism"/>
    <s v="Political Risks"/>
    <s v="SABOTAGE &amp;amp; TERRORISM &amp;amp; Political Violence"/>
  </r>
  <r>
    <x v="39"/>
    <s v="OPP1900001947"/>
    <s v="Shivani Sharma"/>
    <n v="500000"/>
    <n v="50000"/>
    <d v="2019-12-31T00:00:00"/>
    <x v="0"/>
    <s v="Ahmedabad"/>
    <s v="Construction, Power &amp; Infrastructure"/>
    <s v="Engineering"/>
    <s v="Engineering"/>
    <s v="Contractors All Risk"/>
  </r>
  <r>
    <x v="40"/>
    <s v="OPP1900001950"/>
    <s v="Shivani Sharma"/>
    <n v="1000000"/>
    <n v="100000"/>
    <d v="2019-09-30T00:00:00"/>
    <x v="0"/>
    <s v="Ahmedabad"/>
    <s v="Construction, Power &amp; Infrastructure"/>
    <s v="Engineering"/>
    <s v="Engineering"/>
    <s v="Contractors All Risk"/>
  </r>
  <r>
    <x v="41"/>
    <s v="OPP1900001975"/>
    <s v="Mark"/>
    <n v="500000"/>
    <n v="62000"/>
    <d v="2019-09-30T00:00:00"/>
    <x v="0"/>
    <s v="Ahmedabad"/>
    <s v="Construction, Power &amp; Infrastructure"/>
    <s v="Engineering"/>
    <s v="Engineering"/>
    <s v="Contractors All Risk"/>
  </r>
  <r>
    <x v="42"/>
    <s v="OPP1900001976"/>
    <s v="Mark"/>
    <n v="300000"/>
    <n v="37500"/>
    <d v="2019-09-30T00:00:00"/>
    <x v="0"/>
    <s v="Ahmedabad"/>
    <s v="Construction, Power &amp; Infrastructure"/>
    <s v="Engineering"/>
    <s v="Engineering"/>
    <s v="Contractors All Risk"/>
  </r>
  <r>
    <x v="43"/>
    <s v="OPP1900002004"/>
    <s v="Animesh Rawat"/>
    <n v="700000"/>
    <n v="100000"/>
    <d v="2019-12-31T00:00:00"/>
    <x v="0"/>
    <s v="Ahmedabad"/>
    <s v="Property / BI"/>
    <s v="Fire"/>
    <s v="Constructions &amp;amp; Infrastructure"/>
    <s v="Fire &amp;amp; Special Perils"/>
  </r>
  <r>
    <x v="44"/>
    <s v="OPP1900002039"/>
    <s v="Mark"/>
    <n v="800000"/>
    <n v="50000"/>
    <d v="2019-09-30T00:00:00"/>
    <x v="0"/>
    <s v="Ahmedabad"/>
    <s v="Construction, Power &amp; Infrastructure"/>
    <s v="Engineering"/>
    <s v="Engineering"/>
    <s v="Contractors All Risk"/>
  </r>
  <r>
    <x v="45"/>
    <s v="OPP1900002070"/>
    <s v="Animesh Rawat"/>
    <n v="0"/>
    <n v="500000"/>
    <d v="2019-10-01T00:00:00"/>
    <x v="1"/>
    <s v="Ahmedabad"/>
    <s v="Property / BI"/>
    <s v="Fire"/>
    <s v="Constructions &amp;amp; Infrastructure"/>
    <s v="Fire &amp;amp; Special Perils"/>
  </r>
  <r>
    <x v="46"/>
    <s v="OPP1900002092"/>
    <s v="Shivani Sharma"/>
    <n v="1000000"/>
    <n v="100000"/>
    <d v="2019-12-31T00:00:00"/>
    <x v="0"/>
    <s v="Ahmedabad"/>
    <s v="Property / BI"/>
    <s v="Fire"/>
    <s v="Constructions &amp;amp; Infrastructure"/>
    <s v="Fire &amp;amp; Special Perils"/>
  </r>
  <r>
    <x v="47"/>
    <s v="OPP1900002098"/>
    <s v="Animesh Rawat"/>
    <n v="0"/>
    <n v="50000"/>
    <d v="2019-09-30T00:00:00"/>
    <x v="2"/>
    <s v="Ahmedabad"/>
    <s v="Property / BI"/>
    <s v="Fire"/>
    <s v="Constructions &amp;amp; Infrastructure"/>
    <s v="Fire &amp;amp; Special Perils"/>
  </r>
  <r>
    <x v="48"/>
    <s v="OPP1900002104"/>
    <s v="Shivani Sharma"/>
    <n v="0"/>
    <n v="50000"/>
    <d v="2020-03-31T00:00:00"/>
    <x v="0"/>
    <s v="Ahmedabad"/>
    <s v="Liability"/>
    <s v="Liability"/>
    <s v="Financial Lines"/>
    <s v="Director &amp;amp; Officers / Management  Liability"/>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Ahmedabad"/>
    <n v="1"/>
    <x v="0"/>
    <s v="Hunter &amp; Farmer"/>
    <n v="12788092"/>
    <n v="250000"/>
    <n v="1500000"/>
  </r>
  <r>
    <s v="Ahmedabad"/>
    <n v="2"/>
    <x v="1"/>
    <s v="Servicer"/>
    <n v="129902"/>
    <n v="129000"/>
    <n v="1289000"/>
  </r>
  <r>
    <s v="Ahmedabad"/>
    <n v="3"/>
    <x v="2"/>
    <s v="Servicer"/>
    <n v="1278023"/>
    <n v="12365300"/>
    <n v="12900"/>
  </r>
  <r>
    <s v="Ahmedabad"/>
    <n v="4"/>
    <x v="3"/>
    <s v="BH"/>
    <n v="1000000"/>
    <n v="500000"/>
    <n v="1010000"/>
  </r>
  <r>
    <s v="Ahmedabad"/>
    <n v="5"/>
    <x v="4"/>
    <s v="Hunter &amp; Farmer"/>
    <n v="1250000"/>
    <n v="3500000"/>
    <n v="750000"/>
  </r>
  <r>
    <s v="Ahmedabad"/>
    <n v="8"/>
    <x v="5"/>
    <s v="Servicer Claims"/>
    <n v="1345000"/>
    <n v="170034"/>
    <n v="1298673"/>
  </r>
  <r>
    <s v="Ahmedabad"/>
    <n v="6"/>
    <x v="6"/>
    <s v="Hunter &amp; Farmer"/>
    <n v="500000"/>
    <n v="1250000"/>
    <n v="500000"/>
  </r>
  <r>
    <s v="Ahmedabad"/>
    <n v="9"/>
    <x v="7"/>
    <s v="Hunter &amp; Farmer"/>
    <n v="1350000"/>
    <n v="750000"/>
    <n v="750000"/>
  </r>
  <r>
    <s v="Ahmedabad"/>
    <n v="10"/>
    <x v="8"/>
    <s v="Servicer"/>
    <n v="19888"/>
    <n v="128777"/>
    <n v="198882"/>
  </r>
  <r>
    <s v="Ahmedabad"/>
    <n v="13"/>
    <x v="9"/>
    <s v="Farmer &amp; Servicer"/>
    <n v="12888"/>
    <n v="1040000"/>
    <n v="5010000"/>
  </r>
  <r>
    <s v="Ahmedabad"/>
    <n v="12"/>
    <x v="10"/>
    <m/>
    <n v="0"/>
    <n v="0"/>
    <n v="0"/>
  </r>
  <r>
    <s v="Ahmedabad"/>
    <n v="11"/>
    <x v="11"/>
    <m/>
    <n v="0"/>
    <n v="0"/>
    <n v="0"/>
  </r>
  <r>
    <s v="Ahmedabad"/>
    <m/>
    <x v="12"/>
    <m/>
    <n v="0"/>
    <n v="0"/>
    <n v="0"/>
  </r>
  <r>
    <s v="Ahmedabad"/>
    <m/>
    <x v="13"/>
    <m/>
    <n v="0"/>
    <n v="0"/>
    <n v="0"/>
  </r>
  <r>
    <s v="Ahmedabad"/>
    <m/>
    <x v="14"/>
    <m/>
    <n v="0"/>
    <n v="0"/>
    <n v="0"/>
  </r>
  <r>
    <s v="Ahmedabad"/>
    <m/>
    <x v="15"/>
    <m/>
    <n v="0"/>
    <n v="0"/>
    <n v="0"/>
  </r>
  <r>
    <s v="Ahmedabad"/>
    <m/>
    <x v="16"/>
    <m/>
    <n v="0"/>
    <n v="0"/>
    <n v="0"/>
  </r>
  <r>
    <s v="Ahmedabad"/>
    <m/>
    <x v="17"/>
    <m/>
    <n v="0"/>
    <n v="0"/>
    <n v="0"/>
  </r>
  <r>
    <s v="Ahmedabad"/>
    <m/>
    <x v="18"/>
    <m/>
    <n v="0"/>
    <n v="0"/>
    <n v="0"/>
  </r>
  <r>
    <s v="Ahmedabad"/>
    <m/>
    <x v="19"/>
    <m/>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C1E5EC-8C0C-40EB-88E7-05E2AEF7269A}" name="PivotTable27" cacheId="2292" applyNumberFormats="0" applyBorderFormats="0" applyFontFormats="0" applyPatternFormats="0" applyAlignmentFormats="0" applyWidthHeightFormats="1" dataCaption="Values" tag="654995b8-f814-4ffb-b54b-44a773ad17b8" updatedVersion="8" minRefreshableVersion="3" useAutoFormatting="1" subtotalHiddenItems="1" itemPrintTitles="1" createdVersion="5" indent="0" outline="1" outlineData="1" multipleFieldFilters="0">
  <location ref="B10:C15"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numFmtId="1"/>
  </dataFields>
  <formats count="7">
    <format dxfId="18">
      <pivotArea type="all" dataOnly="0" outline="0" fieldPosition="0"/>
    </format>
    <format dxfId="19">
      <pivotArea outline="0" collapsedLevelsAreSubtotals="1" fieldPosition="0"/>
    </format>
    <format dxfId="20">
      <pivotArea field="0" type="button" dataOnly="0" labelOnly="1" outline="0" axis="axisRow" fieldPosition="0"/>
    </format>
    <format dxfId="21">
      <pivotArea dataOnly="0" labelOnly="1" fieldPosition="0">
        <references count="1">
          <reference field="0" count="0"/>
        </references>
      </pivotArea>
    </format>
    <format dxfId="22">
      <pivotArea dataOnly="0" labelOnly="1" grandRow="1" outline="0" fieldPosition="0"/>
    </format>
    <format dxfId="23">
      <pivotArea dataOnly="0" labelOnly="1" outline="0" axis="axisValues" fieldPosition="0"/>
    </format>
    <format dxfId="24">
      <pivotArea outline="0" collapsedLevelsAreSubtotals="1"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1].[Account Executive].&amp;[Ketan Ja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eting].[Meeting Date (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1]"/>
        <x15:activeTabTopLevelEntity name="[Individual budget1]"/>
        <x15:activeTabTopLevelEntity name="[Brokera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27B800-E162-40DB-85DE-4F3262DC9FA0}" name="PivotTable26" cacheId="2290" applyNumberFormats="0" applyBorderFormats="0" applyFontFormats="0" applyPatternFormats="0" applyAlignmentFormats="0" applyWidthHeightFormats="1" dataCaption="Values" tag="f8212f81-414e-44c7-a9ce-3c267b0a6f88" updatedVersion="8" minRefreshableVersion="3" useAutoFormatting="1" subtotalHiddenItems="1" itemPrintTitles="1" createdVersion="5" indent="0" outline="1" outlineData="1" multipleFieldFilters="0">
  <location ref="E3:G4"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Sum of New Budget" fld="0" baseField="0" baseItem="0"/>
    <dataField name="Sum of Cross sell bugdet" fld="1" baseField="0" baseItem="0"/>
    <dataField name="Sum of Renewal Budget" fld="2" baseField="0" baseItem="0"/>
  </dataFields>
  <formats count="6">
    <format dxfId="25">
      <pivotArea type="all" dataOnly="0" outline="0" fieldPosition="0"/>
    </format>
    <format dxfId="26">
      <pivotArea outline="0" collapsedLevelsAreSubtotals="1" fieldPosition="0"/>
    </format>
    <format dxfId="27">
      <pivotArea dataOnly="0" labelOnly="1" outline="0" fieldPosition="0">
        <references count="1">
          <reference field="4294967294" count="3">
            <x v="0"/>
            <x v="1"/>
            <x v="2"/>
          </reference>
        </references>
      </pivotArea>
    </format>
    <format dxfId="28">
      <pivotArea type="all" dataOnly="0" outline="0" fieldPosition="0"/>
    </format>
    <format dxfId="29">
      <pivotArea outline="0" collapsedLevelsAreSubtotals="1" fieldPosition="0"/>
    </format>
    <format dxfId="30">
      <pivotArea dataOnly="0" labelOnly="1" outline="0" fieldPosition="0">
        <references count="1">
          <reference field="4294967294" count="3">
            <x v="0"/>
            <x v="1"/>
            <x v="2"/>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1].[Account Executive].&amp;[Ketan Ja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eting].[Meeting Date (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1]"/>
        <x15:activeTabTopLevelEntity name="[Individual budget1]"/>
        <x15:activeTabTopLevelEntity name="[Brokerage2]"/>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D9619D-5ED4-49BB-B728-A4838458F9CF}" name="PivotTable25" cacheId="2288" applyNumberFormats="0" applyBorderFormats="0" applyFontFormats="0" applyPatternFormats="0" applyAlignmentFormats="0" applyWidthHeightFormats="1" dataCaption="Values" tag="c1b05288-3d42-4651-bb68-1ef9b969f8f8" updatedVersion="8" minRefreshableVersion="3" useAutoFormatting="1" subtotalHiddenItems="1" itemPrintTitles="1" createdVersion="5" indent="0" outline="1" outlineData="1" multipleFieldFilters="0">
  <location ref="B18:C22"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formats count="4">
    <format dxfId="31">
      <pivotArea type="all" dataOnly="0" outline="0" fieldPosition="0"/>
    </format>
    <format dxfId="32">
      <pivotArea outline="0" collapsedLevelsAreSubtotals="1" fieldPosition="0"/>
    </format>
    <format dxfId="33">
      <pivotArea dataOnly="0" labelOnly="1" grandRow="1" outline="0" fieldPosition="0"/>
    </format>
    <format dxfId="34">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1].[Account Executive].&amp;[Ketan Ja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eting].[Meeting Date (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1]"/>
        <x15:activeTabTopLevelEntity name="[Individual budget1]"/>
        <x15:activeTabTopLevelEntity name="[Brokerage2]"/>
        <x15:activeTabTopLevelEntity name="[Fee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F48F29-A365-4FA3-8558-6D930B4E1FC1}" name="PivotTable24" cacheId="2286" applyNumberFormats="0" applyBorderFormats="0" applyFontFormats="0" applyPatternFormats="0" applyAlignmentFormats="0" applyWidthHeightFormats="1" dataCaption="Values" tag="cd08b364-b473-43b3-94f3-8f1d08b4df8b" updatedVersion="8" minRefreshableVersion="3" useAutoFormatting="1" subtotalHiddenItems="1" itemPrintTitles="1" createdVersion="5" indent="0" outline="1" outlineData="1" multipleFieldFilters="0">
  <location ref="B3:C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formats count="6">
    <format dxfId="35">
      <pivotArea type="all" dataOnly="0" outline="0" fieldPosition="0"/>
    </format>
    <format dxfId="36">
      <pivotArea outline="0" collapsedLevelsAreSubtotals="1" fieldPosition="0"/>
    </format>
    <format dxfId="37">
      <pivotArea field="0" type="button" dataOnly="0" labelOnly="1" outline="0" axis="axisRow" fieldPosition="0"/>
    </format>
    <format dxfId="38">
      <pivotArea dataOnly="0" labelOnly="1" fieldPosition="0">
        <references count="1">
          <reference field="0" count="0"/>
        </references>
      </pivotArea>
    </format>
    <format dxfId="39">
      <pivotArea dataOnly="0" labelOnly="1" grandRow="1" outline="0" fieldPosition="0"/>
    </format>
    <format dxfId="40">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1].[Account Executive].&amp;[Ketan Ja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eting].[Meeting Date (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1]"/>
        <x15:activeTabTopLevelEntity name="[Individual budget1]"/>
        <x15:activeTabTopLevelEntity name="[Meeting]"/>
        <x15:activeTabTopLevelEntity name="[Brokera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2368" dataOnRows="1" applyNumberFormats="0" applyBorderFormats="0" applyFontFormats="0" applyPatternFormats="0" applyAlignmentFormats="0" applyWidthHeightFormats="1" dataCaption="Values" tag="9a7d772c-8ff0-4cea-8cd4-e659a2c250e8" updatedVersion="8" minRefreshableVersion="3" useAutoFormatting="1" subtotalHiddenItems="1" itemPrintTitles="1" createdVersion="8" indent="0" outline="1" outlineData="1" multipleFieldFilters="0" chartFormat="16">
  <location ref="A4:B7" firstHeaderRow="1" firstDataRow="1" firstDataCol="1" rowPageCount="2" colPageCount="1"/>
  <pivotFields count="7">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pageFields count="2">
    <pageField fld="0" hier="135" name="[invoice_202001231041].[income_class].&amp;[Cross Sell]" cap="Cross Sell"/>
    <pageField fld="4" hier="176" name="[Placed_achivement].[income_class].&amp;[Cross Sell]" cap="Cross Sell"/>
  </pageFields>
  <dataFields count="3">
    <dataField name="Target" fld="3" baseField="0" baseItem="0" numFmtId="1"/>
    <dataField name="Achivement" fld="5" baseField="0" baseItem="1"/>
    <dataField name="Invoice" fld="2" baseField="0" baseItem="1"/>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0" format="2">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2"/>
          </reference>
        </references>
      </pivotArea>
    </chartFormat>
    <chartFormat chart="5" format="14">
      <pivotArea type="data" outline="0" fieldPosition="0">
        <references count="1">
          <reference field="4294967294" count="1" selected="0">
            <x v="0"/>
          </reference>
        </references>
      </pivotArea>
    </chartFormat>
    <chartFormat chart="5" format="15">
      <pivotArea type="data" outline="0" fieldPosition="0">
        <references count="1">
          <reference field="4294967294" count="1" selected="0">
            <x v="1"/>
          </reference>
        </references>
      </pivotArea>
    </chartFormat>
    <chartFormat chart="5" format="16">
      <pivotArea type="data" outline="0" fieldPosition="0">
        <references count="1">
          <reference field="4294967294" count="1" selected="0">
            <x v="2"/>
          </reference>
        </references>
      </pivotArea>
    </chartFormat>
  </chartFormat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okerage].[income_class].&amp;[Cross Se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_202001231041].[income_class].&amp;[Cross Se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laced_achivement].[income_class].&amp;[Cross Sell]"/>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Invoice"/>
    <pivotHierarchy dragToData="1"/>
    <pivotHierarchy dragToData="1"/>
    <pivotHierarchy dragToData="1"/>
    <pivotHierarchy dragToData="1"/>
    <pivotHierarchy dragToData="1"/>
    <pivotHierarchy dragToData="1"/>
    <pivotHierarchy dragToData="1"/>
    <pivotHierarchy dragToData="1" caption="Target"/>
    <pivotHierarchy dragToData="1"/>
    <pivotHierarchy dragToData="1"/>
    <pivotHierarchy dragToData="1"/>
    <pivotHierarchy dragToData="1" caption="Achive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_EN_EE_Indi_bdgt__20012020]"/>
        <x15:activeTabTopLevelEntity name="[invoice_202001231041]"/>
        <x15:activeTabTopLevelEntity name="[Brokerage]"/>
        <x15:activeTabTopLevelEntity name="[Placed_achiv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2" cacheId="2392" dataOnRows="1" applyNumberFormats="0" applyBorderFormats="0" applyFontFormats="0" applyPatternFormats="0" applyAlignmentFormats="0" applyWidthHeightFormats="1" dataCaption="Values" tag="47a7b4ef-d26a-4e46-82c5-cef3de053625" updatedVersion="8" minRefreshableVersion="3" useAutoFormatting="1" itemPrintTitles="1" createdVersion="8" indent="0" outline="1" outlineData="1" multipleFieldFilters="0" chartFormat="13">
  <location ref="A4:B7" firstHeaderRow="1" firstDataRow="1" firstDataCol="1" rowPageCount="2" colPageCount="1"/>
  <pivotFields count="6">
    <pivotField dataField="1" subtotalTop="0" showAll="0" defaultSubtotal="0"/>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pageFields count="2">
    <pageField fld="1" hier="135" name="[invoice_202001231041].[income_class].&amp;[New]" cap="New"/>
    <pageField fld="3" hier="176" name="[Placed_achivement].[income_class].&amp;[New]" cap="New"/>
  </pageFields>
  <dataFields count="3">
    <dataField name="Target" fld="0" baseField="0" baseItem="19"/>
    <dataField name="Achivement" fld="4" baseField="0" baseItem="19"/>
    <dataField name="Invoice" fld="2" baseField="0" baseItem="19"/>
  </dataFields>
  <formats count="1">
    <format dxfId="4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0" format="2">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2"/>
          </reference>
        </references>
      </pivotArea>
    </chartFormat>
    <chartFormat chart="5" format="14">
      <pivotArea type="data" outline="0" fieldPosition="0">
        <references count="1">
          <reference field="4294967294" count="1" selected="0">
            <x v="0"/>
          </reference>
        </references>
      </pivotArea>
    </chartFormat>
    <chartFormat chart="5" format="15">
      <pivotArea type="data" outline="0" fieldPosition="0">
        <references count="1">
          <reference field="4294967294" count="1" selected="0">
            <x v="1"/>
          </reference>
        </references>
      </pivotArea>
    </chartFormat>
    <chartFormat chart="5" format="16">
      <pivotArea type="data" outline="0" fieldPosition="0">
        <references count="1">
          <reference field="4294967294" count="1" selected="0">
            <x v="2"/>
          </reference>
        </references>
      </pivotArea>
    </chartFormat>
  </chartFormat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_202001231041].[income_class].&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laced_achivement].[income_class].&amp;[New]"/>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Invoice"/>
    <pivotHierarchy dragToData="1"/>
    <pivotHierarchy dragToData="1"/>
    <pivotHierarchy dragToData="1"/>
    <pivotHierarchy dragToData="1"/>
    <pivotHierarchy dragToData="1"/>
    <pivotHierarchy dragToData="1"/>
    <pivotHierarchy dragToData="1" caption="Target"/>
    <pivotHierarchy dragToData="1"/>
    <pivotHierarchy dragToData="1"/>
    <pivotHierarchy dragToData="1"/>
    <pivotHierarchy dragToData="1"/>
    <pivotHierarchy dragToData="1" caption="Achive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_EN_EE_Indi_bdgt__20012020]"/>
        <x15:activeTabTopLevelEntity name="[invoice_202001231041]"/>
        <x15:activeTabTopLevelEntity name="[Placed_achiv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3" cacheId="2395" dataOnRows="1" applyNumberFormats="0" applyBorderFormats="0" applyFontFormats="0" applyPatternFormats="0" applyAlignmentFormats="0" applyWidthHeightFormats="1" dataCaption="Values" tag="5dab0449-bde0-4b99-a250-42d37b4aef68" updatedVersion="8" minRefreshableVersion="3" useAutoFormatting="1" itemPrintTitles="1" createdVersion="8" indent="0" outline="1" outlineData="1" multipleFieldFilters="0" chartFormat="13">
  <location ref="A4:B7" firstHeaderRow="1" firstDataRow="1" firstDataCol="1" rowPageCount="2" colPageCount="1"/>
  <pivotFields count="6">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pageFields count="2">
    <pageField fld="2" hier="176" name="[Placed_achivement].[income_class].&amp;[Renewal]" cap="Renewal"/>
    <pageField fld="3" hier="135" name="[invoice_202001231041].[income_class].&amp;[Renewal]" cap="Renewal"/>
  </pageFields>
  <dataFields count="3">
    <dataField name="Target" fld="0" baseField="0" baseItem="1"/>
    <dataField name="Achivement" fld="1" baseField="0" baseItem="1"/>
    <dataField name="Invoice" fld="4" baseField="0" baseItem="1"/>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0" format="2">
      <pivotArea type="data" outline="0" fieldPosition="0">
        <references count="1">
          <reference field="4294967294" count="1" selected="0">
            <x v="1"/>
          </reference>
        </references>
      </pivotArea>
    </chartFormat>
    <chartFormat chart="0" format="3">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1">
          <reference field="4294967294" count="1" selected="0">
            <x v="0"/>
          </reference>
        </references>
      </pivotArea>
    </chartFormat>
    <chartFormat chart="3" format="15">
      <pivotArea type="data" outline="0" fieldPosition="0">
        <references count="1">
          <reference field="4294967294" count="1" selected="0">
            <x v="1"/>
          </reference>
        </references>
      </pivotArea>
    </chartFormat>
    <chartFormat chart="3" format="16">
      <pivotArea type="data" outline="0" fieldPosition="0">
        <references count="1">
          <reference field="4294967294" count="1" selected="0">
            <x v="2"/>
          </reference>
        </references>
      </pivotArea>
    </chartFormat>
  </chartFormat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_202001231041].[income_class].&amp;[Renew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laced_achivement].[income_class].&amp;[Renewal]"/>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Invo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chivement"/>
    <pivotHierarchy dragToData="1" caption="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_EN_EE_Indi_bdgt__20012020]"/>
        <x15:activeTabTopLevelEntity name="[Placed_achivement]"/>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5" cacheId="20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pivotField numFmtId="14" showAll="0"/>
    <pivotField showAll="0"/>
    <pivotField showAll="0"/>
    <pivotField showAll="0"/>
    <pivotField showAll="0"/>
    <pivotField axis="axisRow" showAll="0">
      <items count="5">
        <item x="2"/>
        <item x="0"/>
        <item x="1"/>
        <item h="1" x="3"/>
        <item t="default"/>
      </items>
    </pivotField>
    <pivotField showAll="0"/>
    <pivotField showAll="0"/>
    <pivotField dataField="1" showAll="0"/>
    <pivotField numFmtId="14" showAll="0"/>
  </pivotFields>
  <rowFields count="1">
    <field x="6"/>
  </rowFields>
  <rowItems count="4">
    <i>
      <x/>
    </i>
    <i>
      <x v="1"/>
    </i>
    <i>
      <x v="2"/>
    </i>
    <i t="grand">
      <x/>
    </i>
  </rowItems>
  <colItems count="1">
    <i/>
  </colItems>
  <dataFields count="1">
    <dataField name="Sum of Amount" fld="9" baseField="6" baseItem="2"/>
  </dataFields>
  <formats count="6">
    <format dxfId="46">
      <pivotArea type="all" dataOnly="0" outline="0" fieldPosition="0"/>
    </format>
    <format dxfId="45">
      <pivotArea outline="0" collapsedLevelsAreSubtotals="1" fieldPosition="0"/>
    </format>
    <format dxfId="44">
      <pivotArea field="6" type="button" dataOnly="0" labelOnly="1" outline="0" axis="axisRow" fieldPosition="0"/>
    </format>
    <format dxfId="43">
      <pivotArea dataOnly="0" labelOnly="1" fieldPosition="0">
        <references count="1">
          <reference field="6" count="0"/>
        </references>
      </pivotArea>
    </format>
    <format dxfId="42">
      <pivotArea dataOnly="0" labelOnly="1" grandRow="1" outline="0"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10" cacheId="20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G5" firstHeaderRow="0" firstDataRow="1" firstDataCol="0"/>
  <pivotFields count="6">
    <pivotField showAll="0"/>
    <pivotField showAll="0"/>
    <pivotField showAll="0">
      <items count="6">
        <item x="2"/>
        <item x="4"/>
        <item x="0"/>
        <item x="1"/>
        <item x="3"/>
        <item t="default"/>
      </items>
    </pivotField>
    <pivotField dataField="1" showAll="0"/>
    <pivotField dataField="1" showAll="0"/>
    <pivotField dataField="1" showAll="0"/>
  </pivotFields>
  <rowItems count="1">
    <i/>
  </rowItems>
  <colFields count="1">
    <field x="-2"/>
  </colFields>
  <colItems count="3">
    <i>
      <x/>
    </i>
    <i i="1">
      <x v="1"/>
    </i>
    <i i="2">
      <x v="2"/>
    </i>
  </colItems>
  <dataFields count="3">
    <dataField name="Sum of New Budget" fld="3" baseField="0" baseItem="0"/>
    <dataField name="Sum of Cross sell bugdet" fld="4" baseField="0" baseItem="0"/>
    <dataField name="Sum of Renewal Budge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7" cacheId="23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2"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 dashboard excel (version 2).xlsb!Placed_achivement">
        <x15:activeTabTopLevelEntity name="[Placed_achiv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B00-000006000000}" name="PivotTable1" cacheId="2374" applyNumberFormats="0" applyBorderFormats="0" applyFontFormats="0" applyPatternFormats="0" applyAlignmentFormats="0" applyWidthHeightFormats="1" dataCaption="Values" tag="01a752a8-7c26-4510-b8ca-8766b03cc86c" updatedVersion="8" minRefreshableVersion="3" useAutoFormatting="1" subtotalHiddenItems="1" itemPrintTitles="1" createdVersion="8" indent="0" outline="1" outlineData="1" multipleFieldFilters="0" chartFormat="13">
  <location ref="A3:F13" firstHeaderRow="1" firstDataRow="2"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9">
    <i>
      <x v="3"/>
    </i>
    <i>
      <x v="2"/>
    </i>
    <i>
      <x v="4"/>
    </i>
    <i>
      <x v="6"/>
    </i>
    <i>
      <x v="7"/>
    </i>
    <i>
      <x v="5"/>
    </i>
    <i>
      <x/>
    </i>
    <i>
      <x v="1"/>
    </i>
    <i t="grand">
      <x/>
    </i>
  </rowItems>
  <colFields count="1">
    <field x="2"/>
  </colFields>
  <colItems count="5">
    <i>
      <x/>
    </i>
    <i>
      <x v="1"/>
    </i>
    <i>
      <x v="2"/>
    </i>
    <i>
      <x v="3"/>
    </i>
    <i t="grand">
      <x/>
    </i>
  </colItems>
  <dataFields count="1">
    <dataField name="Count of invoice_number" fld="1" subtotal="count"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2"/>
          </reference>
        </references>
      </pivotArea>
    </chartFormat>
    <chartFormat chart="0" format="7" series="1">
      <pivotArea type="data" outline="0" fieldPosition="0">
        <references count="2">
          <reference field="4294967294" count="1" selected="0">
            <x v="0"/>
          </reference>
          <reference field="2" count="1" selected="0">
            <x v="3"/>
          </reference>
        </references>
      </pivotArea>
    </chartFormat>
    <chartFormat chart="3" format="21" series="1">
      <pivotArea type="data" outline="0" fieldPosition="0">
        <references count="2">
          <reference field="4294967294" count="1" selected="0">
            <x v="0"/>
          </reference>
          <reference field="2" count="1" selected="0">
            <x v="0"/>
          </reference>
        </references>
      </pivotArea>
    </chartFormat>
    <chartFormat chart="3" format="22" series="1">
      <pivotArea type="data" outline="0" fieldPosition="0">
        <references count="2">
          <reference field="4294967294" count="1" selected="0">
            <x v="0"/>
          </reference>
          <reference field="2" count="1" selected="0">
            <x v="1"/>
          </reference>
        </references>
      </pivotArea>
    </chartFormat>
    <chartFormat chart="3" format="23" series="1">
      <pivotArea type="data" outline="0" fieldPosition="0">
        <references count="2">
          <reference field="4294967294" count="1" selected="0">
            <x v="0"/>
          </reference>
          <reference field="2" count="1" selected="0">
            <x v="2"/>
          </reference>
        </references>
      </pivotArea>
    </chartFormat>
    <chartFormat chart="3" format="24" series="1">
      <pivotArea type="data" outline="0" fieldPosition="0">
        <references count="2">
          <reference field="4294967294" count="1" selected="0">
            <x v="0"/>
          </reference>
          <reference field="2" count="1" selected="0">
            <x v="3"/>
          </reference>
        </references>
      </pivotArea>
    </chartFormat>
  </chartFormat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4"/>
  </rowHierarchiesUsage>
  <colHierarchiesUsage count="1">
    <colHierarchyUsage hierarchyUsage="1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 dashboard excel.xlsx!invoice_202001231041">
        <x15:activeTabTopLevelEntity name="[invoice_202001231041]"/>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D00-000008000000}" name="PivotTable3" cacheId="23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Account Executive"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 dashboard excel.xlsx!meeting_list_202001231041">
        <x15:activeTabTopLevelEntity name="[meeting_list_202001231041]"/>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C00-000007000000}" name="PivotTable4" cacheId="23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7"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name="Sum of revenue_amount" fld="0" baseField="0" baseItem="0"/>
  </dataField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 dashboard excel.xlsx!gcrm_opportunity_202001231041">
        <x15:activeTabTopLevelEntity name="[gcrm_opportunity_202001231041]"/>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E00-000009000000}" name="PivotTable8" cacheId="2383" applyNumberFormats="0" applyBorderFormats="0" applyFontFormats="0" applyPatternFormats="0" applyAlignmentFormats="0" applyWidthHeightFormats="1" dataCaption="Values" tag="81fec510-4ddb-4caf-99c1-fa7cdcc23986" updatedVersion="8" minRefreshableVersion="3" useAutoFormatting="1" subtotalHiddenItems="1" itemPrintTitles="1" createdVersion="8" indent="0" outline="1" outlineData="1" multipleFieldFilters="0" chartFormat="11">
  <location ref="A3:B13"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5"/>
    </i>
    <i>
      <x v="4"/>
    </i>
    <i>
      <x v="2"/>
    </i>
    <i>
      <x v="1"/>
    </i>
    <i>
      <x v="3"/>
    </i>
    <i>
      <x v="7"/>
    </i>
    <i>
      <x v="8"/>
    </i>
    <i>
      <x/>
    </i>
    <i t="grand">
      <x/>
    </i>
  </rowItems>
  <colItems count="1">
    <i/>
  </colItems>
  <dataFields count="1">
    <dataField name="Count of meeting_date" fld="1"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0" count="1" selected="0">
            <x v="6"/>
          </reference>
        </references>
      </pivotArea>
    </chartFormat>
    <chartFormat chart="0" format="11">
      <pivotArea type="data" outline="0" fieldPosition="0">
        <references count="2">
          <reference field="4294967294" count="1" selected="0">
            <x v="0"/>
          </reference>
          <reference field="0" count="1" selected="0">
            <x v="5"/>
          </reference>
        </references>
      </pivotArea>
    </chartFormat>
    <chartFormat chart="0" format="12">
      <pivotArea type="data" outline="0" fieldPosition="0">
        <references count="2">
          <reference field="4294967294" count="1" selected="0">
            <x v="0"/>
          </reference>
          <reference field="0" count="1" selected="0">
            <x v="4"/>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0"/>
          </reference>
          <reference field="0" count="1" selected="0">
            <x v="3"/>
          </reference>
        </references>
      </pivotArea>
    </chartFormat>
    <chartFormat chart="0" format="16">
      <pivotArea type="data" outline="0" fieldPosition="0">
        <references count="2">
          <reference field="4294967294" count="1" selected="0">
            <x v="0"/>
          </reference>
          <reference field="0" count="1" selected="0">
            <x v="7"/>
          </reference>
        </references>
      </pivotArea>
    </chartFormat>
    <chartFormat chart="0" format="17">
      <pivotArea type="data" outline="0" fieldPosition="0">
        <references count="2">
          <reference field="4294967294" count="1" selected="0">
            <x v="0"/>
          </reference>
          <reference field="0" count="1" selected="0">
            <x v="8"/>
          </reference>
        </references>
      </pivotArea>
    </chartFormat>
    <chartFormat chart="0" format="18">
      <pivotArea type="data" outline="0" fieldPosition="0">
        <references count="2">
          <reference field="4294967294" count="1" selected="0">
            <x v="0"/>
          </reference>
          <reference field="0" count="1" selected="0">
            <x v="0"/>
          </reference>
        </references>
      </pivotArea>
    </chartFormat>
    <chartFormat chart="4" format="41" series="1">
      <pivotArea type="data" outline="0" fieldPosition="0">
        <references count="1">
          <reference field="4294967294" count="1" selected="0">
            <x v="0"/>
          </reference>
        </references>
      </pivotArea>
    </chartFormat>
    <chartFormat chart="4" format="42">
      <pivotArea type="data" outline="0" fieldPosition="0">
        <references count="2">
          <reference field="4294967294" count="1" selected="0">
            <x v="0"/>
          </reference>
          <reference field="0" count="1" selected="0">
            <x v="6"/>
          </reference>
        </references>
      </pivotArea>
    </chartFormat>
    <chartFormat chart="4" format="43">
      <pivotArea type="data" outline="0" fieldPosition="0">
        <references count="2">
          <reference field="4294967294" count="1" selected="0">
            <x v="0"/>
          </reference>
          <reference field="0" count="1" selected="0">
            <x v="5"/>
          </reference>
        </references>
      </pivotArea>
    </chartFormat>
    <chartFormat chart="4" format="44">
      <pivotArea type="data" outline="0" fieldPosition="0">
        <references count="2">
          <reference field="4294967294" count="1" selected="0">
            <x v="0"/>
          </reference>
          <reference field="0" count="1" selected="0">
            <x v="4"/>
          </reference>
        </references>
      </pivotArea>
    </chartFormat>
    <chartFormat chart="4" format="45">
      <pivotArea type="data" outline="0" fieldPosition="0">
        <references count="2">
          <reference field="4294967294" count="1" selected="0">
            <x v="0"/>
          </reference>
          <reference field="0" count="1" selected="0">
            <x v="2"/>
          </reference>
        </references>
      </pivotArea>
    </chartFormat>
    <chartFormat chart="4" format="46">
      <pivotArea type="data" outline="0" fieldPosition="0">
        <references count="2">
          <reference field="4294967294" count="1" selected="0">
            <x v="0"/>
          </reference>
          <reference field="0" count="1" selected="0">
            <x v="1"/>
          </reference>
        </references>
      </pivotArea>
    </chartFormat>
    <chartFormat chart="4" format="47">
      <pivotArea type="data" outline="0" fieldPosition="0">
        <references count="2">
          <reference field="4294967294" count="1" selected="0">
            <x v="0"/>
          </reference>
          <reference field="0" count="1" selected="0">
            <x v="3"/>
          </reference>
        </references>
      </pivotArea>
    </chartFormat>
    <chartFormat chart="4" format="48">
      <pivotArea type="data" outline="0" fieldPosition="0">
        <references count="2">
          <reference field="4294967294" count="1" selected="0">
            <x v="0"/>
          </reference>
          <reference field="0" count="1" selected="0">
            <x v="7"/>
          </reference>
        </references>
      </pivotArea>
    </chartFormat>
    <chartFormat chart="4" format="49">
      <pivotArea type="data" outline="0" fieldPosition="0">
        <references count="2">
          <reference field="4294967294" count="1" selected="0">
            <x v="0"/>
          </reference>
          <reference field="0" count="1" selected="0">
            <x v="8"/>
          </reference>
        </references>
      </pivotArea>
    </chartFormat>
    <chartFormat chart="4" format="50">
      <pivotArea type="data" outline="0" fieldPosition="0">
        <references count="2">
          <reference field="4294967294" count="1" selected="0">
            <x v="0"/>
          </reference>
          <reference field="0" count="1" selected="0">
            <x v="0"/>
          </reference>
        </references>
      </pivotArea>
    </chartFormat>
  </chartFormat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 dashboard excel.xlsx!meeting_list_202001231041">
        <x15:activeTabTopLevelEntity name="[meeting_list_202001231041]"/>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AB2A36-2594-4B86-9FAE-D413A37B562B}" name="PivotTable30" cacheId="22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29" firstHeaderRow="1" firstDataRow="1" firstDataCol="1"/>
  <pivotFields count="7">
    <pivotField showAll="0"/>
    <pivotField showAll="0"/>
    <pivotField axis="axisRow" showAll="0">
      <items count="21">
        <item x="1"/>
        <item x="2"/>
        <item x="14"/>
        <item x="15"/>
        <item x="16"/>
        <item x="3"/>
        <item x="4"/>
        <item x="6"/>
        <item x="5"/>
        <item x="7"/>
        <item x="8"/>
        <item x="17"/>
        <item x="13"/>
        <item x="11"/>
        <item x="10"/>
        <item x="18"/>
        <item x="19"/>
        <item x="12"/>
        <item x="9"/>
        <item x="0"/>
        <item t="default"/>
      </items>
    </pivotField>
    <pivotField showAll="0"/>
    <pivotField showAll="0"/>
    <pivotField dataField="1"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ross_sell_budget" fld="5" baseField="0" baseItem="0"/>
  </dataFields>
  <formats count="6">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fieldPosition="0">
        <references count="1">
          <reference field="2" count="0"/>
        </references>
      </pivotArea>
    </format>
    <format dxfId="4">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EA1F83-D66B-4512-9627-E03B59256E94}" name="PivotTable29" cacheId="22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K29" firstHeaderRow="1" firstDataRow="1" firstDataCol="1"/>
  <pivotFields count="7">
    <pivotField showAll="0"/>
    <pivotField showAll="0"/>
    <pivotField axis="axisRow" showAll="0">
      <items count="21">
        <item x="1"/>
        <item x="2"/>
        <item x="14"/>
        <item x="15"/>
        <item x="16"/>
        <item x="3"/>
        <item x="4"/>
        <item x="6"/>
        <item x="5"/>
        <item x="7"/>
        <item x="8"/>
        <item x="17"/>
        <item x="13"/>
        <item x="11"/>
        <item x="10"/>
        <item x="18"/>
        <item x="19"/>
        <item x="12"/>
        <item x="9"/>
        <item x="0"/>
        <item t="default"/>
      </items>
    </pivotField>
    <pivotField showAll="0"/>
    <pivotField dataField="1"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new_budget" fld="4" baseField="0" baseItem="0"/>
  </dataFields>
  <formats count="6">
    <format dxfId="6">
      <pivotArea type="all" dataOnly="0" outline="0" fieldPosition="0"/>
    </format>
    <format dxfId="7">
      <pivotArea outline="0" collapsedLevelsAreSubtotals="1" fieldPosition="0"/>
    </format>
    <format dxfId="8">
      <pivotArea field="2" type="button" dataOnly="0" labelOnly="1" outline="0" axis="axisRow" fieldPosition="0"/>
    </format>
    <format dxfId="9">
      <pivotArea dataOnly="0" labelOnly="1" fieldPosition="0">
        <references count="1">
          <reference field="2" count="0"/>
        </references>
      </pivotArea>
    </format>
    <format dxfId="10">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30901E4-02A4-465A-85F3-6A76BEFE71E9}" name="PivotTable28" cacheId="22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8:R29" firstHeaderRow="1" firstDataRow="1" firstDataCol="1"/>
  <pivotFields count="7">
    <pivotField showAll="0"/>
    <pivotField showAll="0"/>
    <pivotField axis="axisRow" showAll="0">
      <items count="21">
        <item x="1"/>
        <item x="2"/>
        <item x="14"/>
        <item x="15"/>
        <item x="16"/>
        <item x="3"/>
        <item x="4"/>
        <item x="6"/>
        <item x="5"/>
        <item x="7"/>
        <item x="8"/>
        <item x="17"/>
        <item x="13"/>
        <item x="11"/>
        <item x="10"/>
        <item x="18"/>
        <item x="19"/>
        <item x="12"/>
        <item x="9"/>
        <item x="0"/>
        <item t="default"/>
      </items>
    </pivotField>
    <pivotField showAll="0"/>
    <pivotField showAll="0"/>
    <pivotField showAll="0"/>
    <pivotField dataField="1"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newal_budget" fld="6" baseField="0" baseItem="0"/>
  </dataFields>
  <formats count="6">
    <format dxfId="12">
      <pivotArea type="all" dataOnly="0" outline="0" fieldPosition="0"/>
    </format>
    <format dxfId="13">
      <pivotArea outline="0" collapsedLevelsAreSubtotals="1" fieldPosition="0"/>
    </format>
    <format dxfId="14">
      <pivotArea field="2" type="button" dataOnly="0" labelOnly="1" outline="0" axis="axisRow" fieldPosition="0"/>
    </format>
    <format dxfId="15">
      <pivotArea dataOnly="0" labelOnly="1" fieldPosition="0">
        <references count="1">
          <reference field="2" count="0"/>
        </references>
      </pivotArea>
    </format>
    <format dxfId="16">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F00-00000C000000}" name="PivotTable2" cacheId="20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K23" firstHeaderRow="1" firstDataRow="1" firstDataCol="0"/>
  <pivotFields count="12">
    <pivotField dataField="1" showAll="0"/>
    <pivotField showAll="0"/>
    <pivotField showAll="0"/>
    <pivotField showAll="0"/>
    <pivotField showAll="0"/>
    <pivotField numFmtId="14" showAll="0"/>
    <pivotField showAll="0">
      <items count="4">
        <item x="1"/>
        <item x="2"/>
        <item x="0"/>
        <item t="default"/>
      </items>
    </pivotField>
    <pivotField showAll="0"/>
    <pivotField showAll="0"/>
    <pivotField showAll="0"/>
    <pivotField showAll="0"/>
    <pivotField showAll="0"/>
  </pivotFields>
  <rowItems count="1">
    <i/>
  </rowItems>
  <colItems count="1">
    <i/>
  </colItems>
  <dataFields count="1">
    <dataField name="Total opportunity"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79339E3-09BB-452F-8DFD-10DD2A3EB6B8}" name="PivotTable1" cacheId="2398" applyNumberFormats="0" applyBorderFormats="0" applyFontFormats="0" applyPatternFormats="0" applyAlignmentFormats="0" applyWidthHeightFormats="1" dataCaption="Values" tag="c0394450-d8ca-4339-a7fd-d929eed7a3fa" updatedVersion="8" minRefreshableVersion="3" useAutoFormatting="1" subtotalHiddenItems="1" itemPrintTitles="1" createdVersion="8" indent="0" outline="1" outlineData="1" multipleFieldFilters="0" chartFormat="11">
  <location ref="O3:O4" firstHeaderRow="1" firstDataRow="1" firstDataCol="0"/>
  <pivotFields count="3">
    <pivotField allDrilled="1" subtotalTop="0" showAll="0" measureFilter="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pportunity" fld="1" subtotal="count" baseField="0" baseItem="0"/>
  </dataField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portun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6">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F00-00000B000000}" name="PivotTable9" cacheId="2386" applyNumberFormats="0" applyBorderFormats="0" applyFontFormats="0" applyPatternFormats="0" applyAlignmentFormats="0" applyWidthHeightFormats="1" dataCaption="Values" tag="e6118343-ee0d-4801-8678-4d561ef70832" updatedVersion="8" minRefreshableVersion="3" useAutoFormatting="1" subtotalHiddenItems="1" itemPrintTitles="1" createdVersion="8" indent="0" outline="1" outlineData="1" multipleFieldFilters="0" chartFormat="19">
  <location ref="A3:B8" firstHeaderRow="1" firstDataRow="1" firstDataCol="1"/>
  <pivotFields count="3">
    <pivotField dataField="1" subtotalTop="0" showAll="0" defaultSubtotal="0"/>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2"/>
    </i>
    <i>
      <x v="1"/>
    </i>
    <i>
      <x/>
    </i>
    <i t="grand">
      <x/>
    </i>
  </rowItems>
  <colItems count="1">
    <i/>
  </colItems>
  <dataFields count="1">
    <dataField name="Sum of revenue_amount" fld="0" baseField="0" baseItem="0"/>
  </dataFields>
  <chartFormats count="15">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 chart="8" format="19" series="1">
      <pivotArea type="data" outline="0" fieldPosition="0">
        <references count="1">
          <reference field="4294967294" count="1" selected="0">
            <x v="0"/>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1" count="1" selected="0">
            <x v="3"/>
          </reference>
        </references>
      </pivotArea>
    </chartFormat>
    <chartFormat chart="7" format="23">
      <pivotArea type="data" outline="0" fieldPosition="0">
        <references count="2">
          <reference field="4294967294" count="1" selected="0">
            <x v="0"/>
          </reference>
          <reference field="1" count="1" selected="0">
            <x v="2"/>
          </reference>
        </references>
      </pivotArea>
    </chartFormat>
    <chartFormat chart="7" format="24">
      <pivotArea type="data" outline="0" fieldPosition="0">
        <references count="2">
          <reference field="4294967294" count="1" selected="0">
            <x v="0"/>
          </reference>
          <reference field="1" count="1" selected="0">
            <x v="1"/>
          </reference>
        </references>
      </pivotArea>
    </chartFormat>
    <chartFormat chart="7" format="25">
      <pivotArea type="data" outline="0" fieldPosition="0">
        <references count="2">
          <reference field="4294967294" count="1" selected="0">
            <x v="0"/>
          </reference>
          <reference field="1" count="1" selected="0">
            <x v="0"/>
          </reference>
        </references>
      </pivotArea>
    </chartFormat>
    <chartFormat chart="8" format="20">
      <pivotArea type="data" outline="0" fieldPosition="0">
        <references count="2">
          <reference field="4294967294" count="1" selected="0">
            <x v="0"/>
          </reference>
          <reference field="1" count="1" selected="0">
            <x v="3"/>
          </reference>
        </references>
      </pivotArea>
    </chartFormat>
    <chartFormat chart="8" format="21">
      <pivotArea type="data" outline="0" fieldPosition="0">
        <references count="2">
          <reference field="4294967294" count="1" selected="0">
            <x v="0"/>
          </reference>
          <reference field="1" count="1" selected="0">
            <x v="2"/>
          </reference>
        </references>
      </pivotArea>
    </chartFormat>
    <chartFormat chart="8" format="22">
      <pivotArea type="data" outline="0" fieldPosition="0">
        <references count="2">
          <reference field="4294967294" count="1" selected="0">
            <x v="0"/>
          </reference>
          <reference field="1" count="1" selected="0">
            <x v="1"/>
          </reference>
        </references>
      </pivotArea>
    </chartFormat>
    <chartFormat chart="8" format="23">
      <pivotArea type="data" outline="0" fieldPosition="0">
        <references count="2">
          <reference field="4294967294" count="1" selected="0">
            <x v="0"/>
          </reference>
          <reference field="1" count="1" selected="0">
            <x v="0"/>
          </reference>
        </references>
      </pivotArea>
    </chartFormat>
  </chartFormat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06">
      <autoFilter ref="A1">
        <filterColumn colId="0">
          <top10 val="4" filterVal="4"/>
        </filterColumn>
      </autoFilter>
    </filter>
  </filters>
  <rowHierarchiesUsage count="1">
    <rowHierarchyUsage hierarchyUsage="8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 dashboard excel.xlsx!gcrm_opportunity_202001231041">
        <x15:activeTabTopLevelEntity name="[gcrm_opportunity_202001231041]"/>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F00-00000A000000}" name="PivotTable5" cacheId="20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11" firstHeaderRow="1" firstDataRow="1" firstDataCol="1" rowPageCount="1" colPageCount="1"/>
  <pivotFields count="12">
    <pivotField axis="axisRow" showAll="0" measureFilter="1">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dataField="1" showAll="0"/>
    <pivotField numFmtId="14" showAll="0"/>
    <pivotField axis="axisPage" multipleItemSelectionAllowed="1" showAll="0">
      <items count="4">
        <item h="1" x="1"/>
        <item x="2"/>
        <item x="0"/>
        <item t="default"/>
      </items>
    </pivotField>
    <pivotField showAll="0"/>
    <pivotField showAll="0"/>
    <pivotField showAll="0"/>
    <pivotField showAll="0"/>
    <pivotField showAll="0"/>
  </pivotFields>
  <rowFields count="1">
    <field x="0"/>
  </rowFields>
  <rowItems count="8">
    <i>
      <x v="4"/>
    </i>
    <i>
      <x v="10"/>
    </i>
    <i>
      <x v="12"/>
    </i>
    <i>
      <x v="13"/>
    </i>
    <i>
      <x v="14"/>
    </i>
    <i>
      <x v="16"/>
    </i>
    <i>
      <x v="18"/>
    </i>
    <i t="grand">
      <x/>
    </i>
  </rowItems>
  <colItems count="1">
    <i/>
  </colItems>
  <pageFields count="1">
    <pageField fld="6" hier="-1"/>
  </pageFields>
  <dataFields count="1">
    <dataField name="Sum of revenue_amount" fld="4" baseField="0" baseItem="0"/>
  </dataFields>
  <chartFormats count="9">
    <chartFormat chart="3" format="0"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10"/>
          </reference>
        </references>
      </pivotArea>
    </chartFormat>
    <chartFormat chart="3" format="5">
      <pivotArea type="data" outline="0" fieldPosition="0">
        <references count="2">
          <reference field="4294967294" count="1" selected="0">
            <x v="0"/>
          </reference>
          <reference field="0" count="1" selected="0">
            <x v="12"/>
          </reference>
        </references>
      </pivotArea>
    </chartFormat>
    <chartFormat chart="3" format="6">
      <pivotArea type="data" outline="0" fieldPosition="0">
        <references count="2">
          <reference field="4294967294" count="1" selected="0">
            <x v="0"/>
          </reference>
          <reference field="0" count="1" selected="0">
            <x v="16"/>
          </reference>
        </references>
      </pivotArea>
    </chartFormat>
    <chartFormat chart="3" format="7">
      <pivotArea type="data" outline="0" fieldPosition="0">
        <references count="2">
          <reference field="4294967294" count="1" selected="0">
            <x v="0"/>
          </reference>
          <reference field="0" count="1" selected="0">
            <x v="17"/>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 chart="3" format="9">
      <pivotArea type="data" outline="0" fieldPosition="0">
        <references count="2">
          <reference field="4294967294" count="1" selected="0">
            <x v="0"/>
          </reference>
          <reference field="0" count="1" selected="0">
            <x v="13"/>
          </reference>
        </references>
      </pivotArea>
    </chartFormat>
    <chartFormat chart="3" format="10">
      <pivotArea type="data" outline="0" fieldPosition="0">
        <references count="2">
          <reference field="4294967294" count="1" selected="0">
            <x v="0"/>
          </reference>
          <reference field="0" count="1" selected="0">
            <x v="14"/>
          </reference>
        </references>
      </pivotArea>
    </chartFormat>
    <chartFormat chart="3" format="11">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F00-00000D000000}" name="PivotTable3" cacheId="20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2:M23" firstHeaderRow="1" firstDataRow="1" firstDataCol="0" rowPageCount="1" colPageCount="1"/>
  <pivotFields count="12">
    <pivotField dataField="1" showAll="0"/>
    <pivotField showAll="0"/>
    <pivotField showAll="0"/>
    <pivotField showAll="0"/>
    <pivotField showAll="0"/>
    <pivotField numFmtId="14" showAll="0"/>
    <pivotField axis="axisPage" multipleItemSelectionAllowed="1" showAll="0">
      <items count="4">
        <item h="1" x="1"/>
        <item x="2"/>
        <item x="0"/>
        <item t="default"/>
      </items>
    </pivotField>
    <pivotField showAll="0"/>
    <pivotField showAll="0"/>
    <pivotField showAll="0"/>
    <pivotField showAll="0"/>
    <pivotField showAll="0"/>
  </pivotFields>
  <rowItems count="1">
    <i/>
  </rowItems>
  <colItems count="1">
    <i/>
  </colItems>
  <pageFields count="1">
    <pageField fld="6" hier="-1"/>
  </pageFields>
  <dataFields count="1">
    <dataField name="open  opportunity"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1000-00000E000000}" name="PivotTable10" cacheId="2389" applyNumberFormats="0" applyBorderFormats="0" applyFontFormats="0" applyPatternFormats="0" applyAlignmentFormats="0" applyWidthHeightFormats="1" dataCaption="Values" tag="3f018f20-331c-4b66-869b-1b5c10d3192a" updatedVersion="8" minRefreshableVersion="3" useAutoFormatting="1" subtotalHiddenItems="1" itemPrintTitles="1" createdVersion="8" indent="0" outline="1" outlineData="1" multipleFieldFilters="0" chartFormat="29">
  <location ref="A3:B11"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5"/>
    </i>
    <i>
      <x v="3"/>
    </i>
    <i>
      <x v="1"/>
    </i>
    <i>
      <x v="4"/>
    </i>
    <i>
      <x v="2"/>
    </i>
    <i>
      <x/>
    </i>
    <i t="grand">
      <x/>
    </i>
  </rowItems>
  <colItems count="1">
    <i/>
  </colItems>
  <dataFields count="1">
    <dataField name="Count of product_group" fld="1" subtotal="count" baseField="0" baseItem="0"/>
  </dataFields>
  <chartFormats count="16">
    <chartFormat chart="16" format="0"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0" count="1" selected="0">
            <x v="6"/>
          </reference>
        </references>
      </pivotArea>
    </chartFormat>
    <chartFormat chart="16" format="9">
      <pivotArea type="data" outline="0" fieldPosition="0">
        <references count="2">
          <reference field="4294967294" count="1" selected="0">
            <x v="0"/>
          </reference>
          <reference field="0" count="1" selected="0">
            <x v="5"/>
          </reference>
        </references>
      </pivotArea>
    </chartFormat>
    <chartFormat chart="16" format="10">
      <pivotArea type="data" outline="0" fieldPosition="0">
        <references count="2">
          <reference field="4294967294" count="1" selected="0">
            <x v="0"/>
          </reference>
          <reference field="0" count="1" selected="0">
            <x v="3"/>
          </reference>
        </references>
      </pivotArea>
    </chartFormat>
    <chartFormat chart="16" format="11">
      <pivotArea type="data" outline="0" fieldPosition="0">
        <references count="2">
          <reference field="4294967294" count="1" selected="0">
            <x v="0"/>
          </reference>
          <reference field="0" count="1" selected="0">
            <x v="1"/>
          </reference>
        </references>
      </pivotArea>
    </chartFormat>
    <chartFormat chart="16" format="12">
      <pivotArea type="data" outline="0" fieldPosition="0">
        <references count="2">
          <reference field="4294967294" count="1" selected="0">
            <x v="0"/>
          </reference>
          <reference field="0" count="1" selected="0">
            <x v="4"/>
          </reference>
        </references>
      </pivotArea>
    </chartFormat>
    <chartFormat chart="16" format="13">
      <pivotArea type="data" outline="0" fieldPosition="0">
        <references count="2">
          <reference field="4294967294" count="1" selected="0">
            <x v="0"/>
          </reference>
          <reference field="0" count="1" selected="0">
            <x v="2"/>
          </reference>
        </references>
      </pivotArea>
    </chartFormat>
    <chartFormat chart="16" format="15">
      <pivotArea type="data" outline="0" fieldPosition="0">
        <references count="2">
          <reference field="4294967294" count="1" selected="0">
            <x v="0"/>
          </reference>
          <reference field="0" count="1" selected="0">
            <x v="0"/>
          </reference>
        </references>
      </pivotArea>
    </chartFormat>
    <chartFormat chart="24" format="33" series="1">
      <pivotArea type="data" outline="0" fieldPosition="0">
        <references count="1">
          <reference field="4294967294" count="1" selected="0">
            <x v="0"/>
          </reference>
        </references>
      </pivotArea>
    </chartFormat>
    <chartFormat chart="24" format="34">
      <pivotArea type="data" outline="0" fieldPosition="0">
        <references count="2">
          <reference field="4294967294" count="1" selected="0">
            <x v="0"/>
          </reference>
          <reference field="0" count="1" selected="0">
            <x v="6"/>
          </reference>
        </references>
      </pivotArea>
    </chartFormat>
    <chartFormat chart="24" format="35">
      <pivotArea type="data" outline="0" fieldPosition="0">
        <references count="2">
          <reference field="4294967294" count="1" selected="0">
            <x v="0"/>
          </reference>
          <reference field="0" count="1" selected="0">
            <x v="5"/>
          </reference>
        </references>
      </pivotArea>
    </chartFormat>
    <chartFormat chart="24" format="36">
      <pivotArea type="data" outline="0" fieldPosition="0">
        <references count="2">
          <reference field="4294967294" count="1" selected="0">
            <x v="0"/>
          </reference>
          <reference field="0" count="1" selected="0">
            <x v="3"/>
          </reference>
        </references>
      </pivotArea>
    </chartFormat>
    <chartFormat chart="24" format="37">
      <pivotArea type="data" outline="0" fieldPosition="0">
        <references count="2">
          <reference field="4294967294" count="1" selected="0">
            <x v="0"/>
          </reference>
          <reference field="0" count="1" selected="0">
            <x v="1"/>
          </reference>
        </references>
      </pivotArea>
    </chartFormat>
    <chartFormat chart="24" format="38">
      <pivotArea type="data" outline="0" fieldPosition="0">
        <references count="2">
          <reference field="4294967294" count="1" selected="0">
            <x v="0"/>
          </reference>
          <reference field="0" count="1" selected="0">
            <x v="4"/>
          </reference>
        </references>
      </pivotArea>
    </chartFormat>
    <chartFormat chart="24" format="39">
      <pivotArea type="data" outline="0" fieldPosition="0">
        <references count="2">
          <reference field="4294967294" count="1" selected="0">
            <x v="0"/>
          </reference>
          <reference field="0" count="1" selected="0">
            <x v="2"/>
          </reference>
        </references>
      </pivotArea>
    </chartFormat>
    <chartFormat chart="24" format="40">
      <pivotArea type="data" outline="0" fieldPosition="0">
        <references count="2">
          <reference field="4294967294" count="1" selected="0">
            <x v="0"/>
          </reference>
          <reference field="0" count="1" selected="0">
            <x v="0"/>
          </reference>
        </references>
      </pivotArea>
    </chartFormat>
  </chartFormats>
  <pivotHierarchies count="2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 dashboard excel.xlsx!gcrm_opportunity_202001231041">
        <x15:activeTabTopLevelEntity name="[gcrm_opportunity_202001231041]"/>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0000000-0016-0000-0100-000001000000}"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00000000-0016-0000-0200-000002000000}" autoFormatId="16" applyNumberFormats="0" applyBorderFormats="0" applyFontFormats="0" applyPatternFormats="0" applyAlignmentFormats="0" applyWidthHeightFormats="0">
  <queryTableRefresh nextId="9">
    <queryTableFields count="8">
      <queryTableField id="1" name="client_name" tableColumnId="1"/>
      <queryTableField id="2" name="branch_name" tableColumnId="2"/>
      <queryTableField id="3" name="solution_group" tableColumnId="3"/>
      <queryTableField id="4" name="Account Executive" tableColumnId="4"/>
      <queryTableField id="5" name="income_class" tableColumnId="5"/>
      <queryTableField id="6" name="Amount" tableColumnId="6"/>
      <queryTableField id="7" name="income_due_date" tableColumnId="7"/>
      <queryTableField id="8" name="revenue_transaction_type"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9" xr16:uid="{00000000-0016-0000-0600-000003000000}" autoFormatId="16" applyNumberFormats="0" applyBorderFormats="0" applyFontFormats="0" applyPatternFormats="0" applyAlignmentFormats="0" applyWidthHeightFormats="0">
  <queryTableRefresh nextId="7">
    <queryTableFields count="6">
      <queryTableField id="1" name="Branch" tableColumnId="1"/>
      <queryTableField id="2" name="Employee Name" tableColumnId="2"/>
      <queryTableField id="3" name="New Role2" tableColumnId="3"/>
      <queryTableField id="4" name="New Budget" tableColumnId="4"/>
      <queryTableField id="5" name="Cross sell bugdet" tableColumnId="5"/>
      <queryTableField id="6" name="Renewal Budge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7" xr16:uid="{00000000-0016-0000-0800-000004000000}"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00000000-0016-0000-0A00-000006000000}" autoFormatId="16" applyNumberFormats="0" applyBorderFormats="0" applyFontFormats="0" applyPatternFormats="0" applyAlignmentFormats="0" applyWidthHeightFormats="0">
  <queryTableRefresh nextId="13">
    <queryTableFields count="12">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8" xr16:uid="{00000000-0016-0000-0900-000005000000}" autoFormatId="16" applyNumberFormats="0" applyBorderFormats="0" applyFontFormats="0" applyPatternFormats="0" applyAlignmentFormats="0" applyWidthHeightFormats="0">
  <queryTableRefresh nextId="4">
    <queryTableFields count="3">
      <queryTableField id="1" name="Account Executive" tableColumnId="1"/>
      <queryTableField id="2" name="branch_name" tableColumnId="2"/>
      <queryTableField id="3" name="meeting_date"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3" xr16:uid="{00000000-0016-0000-0000-000000000000}" autoFormatId="16" applyNumberFormats="0" applyBorderFormats="0" applyFontFormats="0" applyPatternFormats="0" applyAlignmentFormats="0" applyWidthHeightFormats="0">
  <queryTableRefresh nextId="16">
    <queryTableFields count="15">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st_updated_dat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1" xr10:uid="{00000000-0013-0000-FFFF-FFFF01000000}" sourceName="[NN_EN_EE_Indi_bdgt__20012020].[Employee Name]">
  <pivotTables>
    <pivotTable tabId="18" name="PivotTable4"/>
    <pivotTable tabId="20" name="PivotTable7"/>
    <pivotTable tabId="8" name="PivotTable1"/>
    <pivotTable tabId="10" name="PivotTable3"/>
    <pivotTable tabId="11" name="PivotTable4"/>
    <pivotTable tabId="13" name="PivotTable8"/>
    <pivotTable tabId="14" name="PivotTable9"/>
    <pivotTable tabId="15" name="PivotTable10"/>
    <pivotTable tabId="25" name="PivotTable12"/>
    <pivotTable tabId="26" name="PivotTable13"/>
    <pivotTable tabId="14" name="PivotTable1"/>
  </pivotTables>
  <data>
    <olap pivotCacheId="225271431">
      <levels count="2">
        <level uniqueName="[NN_EN_EE_Indi_bdgt__20012020].[Employee Name].[(All)]" sourceCaption="(All)" count="0"/>
        <level uniqueName="[NN_EN_EE_Indi_bdgt__20012020].[Employee Name].[Employee Name]" sourceCaption="Employee Name" count="11">
          <ranges>
            <range startItem="0">
              <i n="[NN_EN_EE_Indi_bdgt__20012020].[Employee Name].&amp;[Anil Tailor]" c="Anil Tailor"/>
              <i n="[NN_EN_EE_Indi_bdgt__20012020].[Employee Name].&amp;[Ankita Shah]" c="Ankita Shah"/>
              <i n="[NN_EN_EE_Indi_bdgt__20012020].[Employee Name].&amp;[Divya Dhingra]" c="Divya Dhingra"/>
              <i n="[NN_EN_EE_Indi_bdgt__20012020].[Employee Name].&amp;[Neel Jain]" c="Neel Jain"/>
              <i n="[NN_EN_EE_Indi_bdgt__20012020].[Employee Name].&amp;[Nishant Sharma]" c="Nishant Sharma"/>
              <i n="[NN_EN_EE_Indi_bdgt__20012020].[Employee Name].&amp;[Ritesh Sharma]" c="Ritesh Sharma"/>
              <i n="[NN_EN_EE_Indi_bdgt__20012020].[Employee Name].&amp;[Shloka Shelat]" c="Shloka Shelat"/>
              <i n="[NN_EN_EE_Indi_bdgt__20012020].[Employee Name].&amp;[Shobhit Agarwal]" c="Shobhit Agarwal"/>
              <i n="[NN_EN_EE_Indi_bdgt__20012020].[Employee Name].&amp;[Vaibhav K Thaker]" c="Vaibhav K Thaker"/>
              <i n="[NN_EN_EE_Indi_bdgt__20012020].[Employee Name].&amp;[Vidit Shah]" c="Vidit Shah"/>
              <i n="[NN_EN_EE_Indi_bdgt__20012020].[Employee Name].&amp;" c="(blank)"/>
            </range>
          </ranges>
        </level>
      </levels>
      <selections count="1">
        <selection n="[NN_EN_EE_Indi_bdgt__20012020].[Employee Name].[All]"/>
      </selections>
    </olap>
  </data>
  <extLst>
    <x:ext xmlns:x15="http://schemas.microsoft.com/office/spreadsheetml/2010/11/main" uri="{470722E0-AACD-4C17-9CDC-17EF765DBC7E}">
      <x15:slicerCacheHideItemsWithNoData count="1">
        <x15:slicerCacheOlapLevelName uniqueName="[NN_EN_EE_Indi_bdgt__20012020].[Employee Name].[Employee 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00000000-0013-0000-FFFF-FFFF02000000}" sourceName="Employee Name">
  <extLst>
    <x:ext xmlns:x15="http://schemas.microsoft.com/office/spreadsheetml/2010/11/main" uri="{2F2917AC-EB37-4324-AD4E-5DD8C200BD13}">
      <x15:tableSlicerCache tableId="4"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00000000-0014-0000-FFFF-FFFF01000000}" cache="Slicer_Employee_Name" caption="Employee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2" xr10:uid="{00000000-0014-0000-FFFF-FFFF02000000}" cache="Slicer_Employee_Name1" caption="Employee 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Brokerage" displayName="Brokerage" ref="A1:P962" tableType="queryTable" totalsRowShown="0">
  <autoFilter ref="A1:P962" xr:uid="{00000000-0009-0000-0100-00000A000000}"/>
  <tableColumns count="16">
    <tableColumn id="1" xr3:uid="{00000000-0010-0000-0100-000001000000}" uniqueName="1" name="client_name" queryTableFieldId="1" dataDxfId="104"/>
    <tableColumn id="2" xr3:uid="{00000000-0010-0000-0100-000002000000}" uniqueName="2" name="policy_number" queryTableFieldId="2"/>
    <tableColumn id="3" xr3:uid="{00000000-0010-0000-0100-000003000000}" uniqueName="3" name="policy_status" queryTableFieldId="3" dataDxfId="103"/>
    <tableColumn id="4" xr3:uid="{00000000-0010-0000-0100-000004000000}" uniqueName="4" name="policy_start_date" queryTableFieldId="4" dataDxfId="102"/>
    <tableColumn id="5" xr3:uid="{00000000-0010-0000-0100-000005000000}" uniqueName="5" name="policy_end_date" queryTableFieldId="5" dataDxfId="101"/>
    <tableColumn id="6" xr3:uid="{00000000-0010-0000-0100-000006000000}" uniqueName="6" name="product_group" queryTableFieldId="6" dataDxfId="100"/>
    <tableColumn id="7" xr3:uid="{00000000-0010-0000-0100-000007000000}" uniqueName="7" name="Account Executive" queryTableFieldId="7" dataDxfId="99"/>
    <tableColumn id="8" xr3:uid="{00000000-0010-0000-0100-000008000000}" uniqueName="8" name="branch_name" queryTableFieldId="8" dataDxfId="98"/>
    <tableColumn id="9" xr3:uid="{00000000-0010-0000-0100-000009000000}" uniqueName="9" name="solution_group" queryTableFieldId="9" dataDxfId="97"/>
    <tableColumn id="10" xr3:uid="{00000000-0010-0000-0100-00000A000000}" uniqueName="10" name="income_class" queryTableFieldId="10" dataDxfId="96"/>
    <tableColumn id="11" xr3:uid="{00000000-0010-0000-0100-00000B000000}" uniqueName="11" name="Amount" queryTableFieldId="11"/>
    <tableColumn id="12" xr3:uid="{00000000-0010-0000-0100-00000C000000}" uniqueName="12" name="income_due_date" queryTableFieldId="12" dataDxfId="95"/>
    <tableColumn id="13" xr3:uid="{00000000-0010-0000-0100-00000D000000}" uniqueName="13" name="revenue_transaction_type" queryTableFieldId="13" dataDxfId="94"/>
    <tableColumn id="14" xr3:uid="{00000000-0010-0000-0100-00000E000000}" uniqueName="14" name="renewal_status" queryTableFieldId="14" dataDxfId="93"/>
    <tableColumn id="15" xr3:uid="{00000000-0010-0000-0100-00000F000000}" uniqueName="15" name="lapse_reason" queryTableFieldId="15" dataDxfId="92"/>
    <tableColumn id="16" xr3:uid="{00000000-0010-0000-0100-000010000000}" uniqueName="16" name="last_updated_date" queryTableFieldId="16" dataDxfId="9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es_202001231041" displayName="fees_202001231041" ref="A1:H10" tableType="queryTable" totalsRowShown="0">
  <autoFilter ref="A1:H10" xr:uid="{00000000-0009-0000-0100-000003000000}"/>
  <tableColumns count="8">
    <tableColumn id="1" xr3:uid="{00000000-0010-0000-0200-000001000000}" uniqueName="1" name="client_name" queryTableFieldId="1" dataDxfId="90"/>
    <tableColumn id="2" xr3:uid="{00000000-0010-0000-0200-000002000000}" uniqueName="2" name="branch_name" queryTableFieldId="2" dataDxfId="89"/>
    <tableColumn id="3" xr3:uid="{00000000-0010-0000-0200-000003000000}" uniqueName="3" name="solution_group" queryTableFieldId="3" dataDxfId="88"/>
    <tableColumn id="4" xr3:uid="{00000000-0010-0000-0200-000004000000}" uniqueName="4" name="Account Executive" queryTableFieldId="4" dataDxfId="87"/>
    <tableColumn id="5" xr3:uid="{00000000-0010-0000-0200-000005000000}" uniqueName="5" name="income_class" queryTableFieldId="5" dataDxfId="86"/>
    <tableColumn id="6" xr3:uid="{00000000-0010-0000-0200-000006000000}" uniqueName="6" name="Amount" queryTableFieldId="6"/>
    <tableColumn id="7" xr3:uid="{00000000-0010-0000-0200-000007000000}" uniqueName="7" name="income_due_date" queryTableFieldId="7" dataDxfId="85"/>
    <tableColumn id="8" xr3:uid="{00000000-0010-0000-0200-000008000000}" uniqueName="8" name="revenue_transaction_type" queryTableFieldId="8" dataDxfId="8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NN_EN_EE_Indi_bdgt__20012020" displayName="NN_EN_EE_Indi_bdgt__20012020" ref="A1:F11" tableType="queryTable" totalsRowShown="0">
  <autoFilter ref="A1:F11" xr:uid="{00000000-0009-0000-0100-000004000000}"/>
  <tableColumns count="6">
    <tableColumn id="1" xr3:uid="{00000000-0010-0000-0300-000001000000}" uniqueName="1" name="Branch" queryTableFieldId="1" dataDxfId="83"/>
    <tableColumn id="2" xr3:uid="{00000000-0010-0000-0300-000002000000}" uniqueName="2" name="Employee Name" queryTableFieldId="2" dataDxfId="82"/>
    <tableColumn id="3" xr3:uid="{00000000-0010-0000-0300-000003000000}" uniqueName="3" name="New Role2" queryTableFieldId="3" dataDxfId="81"/>
    <tableColumn id="4" xr3:uid="{00000000-0010-0000-0300-000004000000}" uniqueName="4" name="New Budget" queryTableFieldId="4"/>
    <tableColumn id="5" xr3:uid="{00000000-0010-0000-0300-000005000000}" uniqueName="5" name="Cross sell bugdet" queryTableFieldId="5"/>
    <tableColumn id="6" xr3:uid="{00000000-0010-0000-0300-000006000000}" uniqueName="6" name="Renewal Budget"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nvoice_202001231041" displayName="invoice_202001231041" ref="A1:K205" tableType="queryTable" totalsRowShown="0">
  <autoFilter ref="A1:K205" xr:uid="{00000000-0009-0000-0100-000005000000}"/>
  <tableColumns count="11">
    <tableColumn id="1" xr3:uid="{00000000-0010-0000-0400-000001000000}" uniqueName="1" name="invoice_number" queryTableFieldId="1"/>
    <tableColumn id="2" xr3:uid="{00000000-0010-0000-0400-000002000000}" uniqueName="2" name="invoice_date" queryTableFieldId="2" dataDxfId="80"/>
    <tableColumn id="3" xr3:uid="{00000000-0010-0000-0400-000003000000}" uniqueName="3" name="revenue_transaction_type" queryTableFieldId="3" dataDxfId="79"/>
    <tableColumn id="4" xr3:uid="{00000000-0010-0000-0400-000004000000}" uniqueName="4" name="branch_name" queryTableFieldId="4" dataDxfId="78"/>
    <tableColumn id="5" xr3:uid="{00000000-0010-0000-0400-000005000000}" uniqueName="5" name="solution_group" queryTableFieldId="5" dataDxfId="77"/>
    <tableColumn id="6" xr3:uid="{00000000-0010-0000-0400-000006000000}" uniqueName="6" name="Account Executive" queryTableFieldId="6" dataDxfId="76"/>
    <tableColumn id="7" xr3:uid="{00000000-0010-0000-0400-000007000000}" uniqueName="7" name="income_class" queryTableFieldId="7" dataDxfId="75"/>
    <tableColumn id="8" xr3:uid="{00000000-0010-0000-0400-000008000000}" uniqueName="8" name="client_name" queryTableFieldId="8" dataDxfId="74"/>
    <tableColumn id="9" xr3:uid="{00000000-0010-0000-0400-000009000000}" uniqueName="9" name="policy_number" queryTableFieldId="9"/>
    <tableColumn id="10" xr3:uid="{00000000-0010-0000-0400-00000A000000}" uniqueName="10" name="Amount" queryTableFieldId="10"/>
    <tableColumn id="11" xr3:uid="{00000000-0010-0000-0400-00000B000000}" uniqueName="11" name="income_due_date" queryTableFieldId="11" dataDxfId="7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gcrm_opportunity_202001231041" displayName="gcrm_opportunity_202001231041" ref="A1:L50" tableType="queryTable" totalsRowShown="0">
  <autoFilter ref="A1:L50" xr:uid="{00000000-0009-0000-0100-000007000000}"/>
  <tableColumns count="12">
    <tableColumn id="1" xr3:uid="{00000000-0010-0000-0600-000001000000}" uniqueName="1" name="opportunity_name" queryTableFieldId="1" dataDxfId="72"/>
    <tableColumn id="2" xr3:uid="{00000000-0010-0000-0600-000002000000}" uniqueName="2" name="opportunity_id" queryTableFieldId="2" dataDxfId="71"/>
    <tableColumn id="3" xr3:uid="{00000000-0010-0000-0600-000003000000}" uniqueName="3" name="Account Executive" queryTableFieldId="3" dataDxfId="70"/>
    <tableColumn id="4" xr3:uid="{00000000-0010-0000-0600-000004000000}" uniqueName="4" name="premium_amount" queryTableFieldId="4"/>
    <tableColumn id="5" xr3:uid="{00000000-0010-0000-0600-000005000000}" uniqueName="5" name="revenue_amount" queryTableFieldId="5"/>
    <tableColumn id="6" xr3:uid="{00000000-0010-0000-0600-000006000000}" uniqueName="6" name="closing_date" queryTableFieldId="6" dataDxfId="69"/>
    <tableColumn id="7" xr3:uid="{00000000-0010-0000-0600-000007000000}" uniqueName="7" name="stage" queryTableFieldId="7" dataDxfId="68"/>
    <tableColumn id="8" xr3:uid="{00000000-0010-0000-0600-000008000000}" uniqueName="8" name="branch" queryTableFieldId="8" dataDxfId="67"/>
    <tableColumn id="9" xr3:uid="{00000000-0010-0000-0600-000009000000}" uniqueName="9" name="specialty" queryTableFieldId="9" dataDxfId="66"/>
    <tableColumn id="10" xr3:uid="{00000000-0010-0000-0600-00000A000000}" uniqueName="10" name="product_group" queryTableFieldId="10" dataDxfId="65"/>
    <tableColumn id="11" xr3:uid="{00000000-0010-0000-0600-00000B000000}" uniqueName="11" name="product_sub_group" queryTableFieldId="11" dataDxfId="64"/>
    <tableColumn id="12" xr3:uid="{00000000-0010-0000-0600-00000C000000}" uniqueName="12" name="risk_details" queryTableFieldId="12" dataDxfId="6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eting_list_202001231041" displayName="meeting_list_202001231041" ref="A1:C35" tableType="queryTable" totalsRowShown="0">
  <autoFilter ref="A1:C35" xr:uid="{00000000-0009-0000-0100-000006000000}"/>
  <tableColumns count="3">
    <tableColumn id="1" xr3:uid="{00000000-0010-0000-0500-000001000000}" uniqueName="1" name="Account Executive" queryTableFieldId="1" dataDxfId="62"/>
    <tableColumn id="2" xr3:uid="{00000000-0010-0000-0500-000002000000}" uniqueName="2" name="branch_name" queryTableFieldId="2" dataDxfId="61"/>
    <tableColumn id="3" xr3:uid="{00000000-0010-0000-0500-000003000000}" uniqueName="3" name="meeting_date" queryTableFieldId="3" dataDxfId="6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Placed_achivement" displayName="Placed_achivement" ref="A1:O971" tableType="queryTable" totalsRowShown="0">
  <autoFilter ref="A1:O971" xr:uid="{00000000-0009-0000-0100-00000B000000}"/>
  <tableColumns count="15">
    <tableColumn id="1" xr3:uid="{00000000-0010-0000-0000-000001000000}" uniqueName="1" name="client_name" queryTableFieldId="1" dataDxfId="59"/>
    <tableColumn id="2" xr3:uid="{00000000-0010-0000-0000-000002000000}" uniqueName="2" name="policy_number" queryTableFieldId="2"/>
    <tableColumn id="3" xr3:uid="{00000000-0010-0000-0000-000003000000}" uniqueName="3" name="policy_status" queryTableFieldId="3" dataDxfId="58"/>
    <tableColumn id="4" xr3:uid="{00000000-0010-0000-0000-000004000000}" uniqueName="4" name="policy_start_date" queryTableFieldId="4" dataDxfId="57"/>
    <tableColumn id="5" xr3:uid="{00000000-0010-0000-0000-000005000000}" uniqueName="5" name="policy_end_date" queryTableFieldId="5" dataDxfId="56"/>
    <tableColumn id="6" xr3:uid="{00000000-0010-0000-0000-000006000000}" uniqueName="6" name="product_group" queryTableFieldId="6" dataDxfId="55"/>
    <tableColumn id="7" xr3:uid="{00000000-0010-0000-0000-000007000000}" uniqueName="7" name="Account Executive" queryTableFieldId="7" dataDxfId="54"/>
    <tableColumn id="8" xr3:uid="{00000000-0010-0000-0000-000008000000}" uniqueName="8" name="branch_name" queryTableFieldId="8" dataDxfId="53"/>
    <tableColumn id="9" xr3:uid="{00000000-0010-0000-0000-000009000000}" uniqueName="9" name="solution_group" queryTableFieldId="9" dataDxfId="52"/>
    <tableColumn id="10" xr3:uid="{00000000-0010-0000-0000-00000A000000}" uniqueName="10" name="income_class" queryTableFieldId="10" dataDxfId="51"/>
    <tableColumn id="11" xr3:uid="{00000000-0010-0000-0000-00000B000000}" uniqueName="11" name="Amount" queryTableFieldId="11"/>
    <tableColumn id="12" xr3:uid="{00000000-0010-0000-0000-00000C000000}" uniqueName="12" name="income_due_date" queryTableFieldId="12"/>
    <tableColumn id="13" xr3:uid="{00000000-0010-0000-0000-00000D000000}" uniqueName="13" name="revenue_transaction_type" queryTableFieldId="13" dataDxfId="50"/>
    <tableColumn id="14" xr3:uid="{00000000-0010-0000-0000-00000E000000}" uniqueName="14" name="renewal_status" queryTableFieldId="14" dataDxfId="49"/>
    <tableColumn id="15" xr3:uid="{00000000-0010-0000-0000-00000F000000}" uniqueName="15" name="last_updated_date" queryTableFieldId="15" dataDxfId="48"/>
  </tableColumns>
  <tableStyleInfo name="TableStyleMedium7"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drawing" Target="../drawings/drawing10.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23.xml"/></Relationships>
</file>

<file path=xl/worksheets/_rels/sheet2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62"/>
  <sheetViews>
    <sheetView topLeftCell="H1" workbookViewId="0"/>
  </sheetViews>
  <sheetFormatPr defaultRowHeight="14.5" x14ac:dyDescent="0.35"/>
  <cols>
    <col min="1" max="1" width="13.58203125" customWidth="1"/>
    <col min="2" max="2" width="53.6640625" customWidth="1"/>
    <col min="3" max="3" width="14.25" customWidth="1"/>
    <col min="4" max="4" width="17.9140625" customWidth="1"/>
    <col min="5" max="5" width="17.33203125" customWidth="1"/>
    <col min="6" max="6" width="16.25" customWidth="1"/>
    <col min="7" max="7" width="18.75" customWidth="1"/>
    <col min="8" max="8" width="14.9140625" customWidth="1"/>
    <col min="9" max="9" width="31.58203125" customWidth="1"/>
    <col min="10" max="10" width="14.33203125" customWidth="1"/>
    <col min="11" max="11" width="11" customWidth="1"/>
    <col min="12" max="12" width="18.58203125" customWidth="1"/>
    <col min="13" max="13" width="25.6640625" customWidth="1"/>
    <col min="14" max="14" width="16" customWidth="1"/>
    <col min="15" max="15" width="38.25" customWidth="1"/>
    <col min="16" max="16" width="19.08203125" customWidth="1"/>
  </cols>
  <sheetData>
    <row r="1" spans="1:16" x14ac:dyDescent="0.35">
      <c r="A1" t="s">
        <v>0</v>
      </c>
      <c r="B1" t="s">
        <v>1</v>
      </c>
      <c r="C1" t="s">
        <v>2</v>
      </c>
      <c r="D1" t="s">
        <v>3</v>
      </c>
      <c r="E1" t="s">
        <v>4</v>
      </c>
      <c r="F1" t="s">
        <v>5</v>
      </c>
      <c r="G1" t="s">
        <v>438</v>
      </c>
      <c r="H1" t="s">
        <v>6</v>
      </c>
      <c r="I1" t="s">
        <v>7</v>
      </c>
      <c r="J1" t="s">
        <v>8</v>
      </c>
      <c r="K1" t="s">
        <v>437</v>
      </c>
      <c r="L1" t="s">
        <v>9</v>
      </c>
      <c r="M1" t="s">
        <v>10</v>
      </c>
      <c r="N1" t="s">
        <v>11</v>
      </c>
      <c r="O1" t="s">
        <v>12</v>
      </c>
      <c r="P1" t="s">
        <v>13</v>
      </c>
    </row>
    <row r="2" spans="1:16" x14ac:dyDescent="0.35">
      <c r="A2" t="s">
        <v>439</v>
      </c>
      <c r="B2" t="s">
        <v>31</v>
      </c>
      <c r="C2" t="s">
        <v>14</v>
      </c>
      <c r="D2" s="2">
        <v>43209</v>
      </c>
      <c r="E2" s="2">
        <v>43573</v>
      </c>
      <c r="F2" t="s">
        <v>23</v>
      </c>
      <c r="G2" t="s">
        <v>482</v>
      </c>
      <c r="H2" t="s">
        <v>32</v>
      </c>
      <c r="I2" t="s">
        <v>23</v>
      </c>
      <c r="J2" t="s">
        <v>27</v>
      </c>
      <c r="K2">
        <v>32186.720000000001</v>
      </c>
      <c r="L2" s="2">
        <v>43209</v>
      </c>
      <c r="M2" t="s">
        <v>17</v>
      </c>
      <c r="N2" t="s">
        <v>15</v>
      </c>
      <c r="P2" s="2">
        <v>43852</v>
      </c>
    </row>
    <row r="3" spans="1:16" x14ac:dyDescent="0.35">
      <c r="A3" t="s">
        <v>484</v>
      </c>
      <c r="B3">
        <v>2.4142027811737001E+18</v>
      </c>
      <c r="C3" t="s">
        <v>14</v>
      </c>
      <c r="D3" s="2">
        <v>43586</v>
      </c>
      <c r="E3" s="2">
        <v>43951</v>
      </c>
      <c r="F3" t="s">
        <v>23</v>
      </c>
      <c r="G3" t="s">
        <v>483</v>
      </c>
      <c r="H3" t="s">
        <v>32</v>
      </c>
      <c r="I3" t="s">
        <v>23</v>
      </c>
      <c r="J3" t="s">
        <v>435</v>
      </c>
      <c r="K3">
        <v>23590.71</v>
      </c>
      <c r="L3" s="2">
        <v>43586</v>
      </c>
      <c r="M3" t="s">
        <v>17</v>
      </c>
      <c r="N3" t="s">
        <v>15</v>
      </c>
      <c r="P3" s="2">
        <v>43852</v>
      </c>
    </row>
    <row r="4" spans="1:16" x14ac:dyDescent="0.35">
      <c r="A4" t="s">
        <v>440</v>
      </c>
      <c r="B4" t="s">
        <v>38</v>
      </c>
      <c r="C4" t="s">
        <v>18</v>
      </c>
      <c r="D4" s="2">
        <v>43356</v>
      </c>
      <c r="E4" s="2">
        <v>43720</v>
      </c>
      <c r="F4" t="s">
        <v>24</v>
      </c>
      <c r="G4" t="s">
        <v>482</v>
      </c>
      <c r="H4" t="s">
        <v>32</v>
      </c>
      <c r="I4" t="s">
        <v>39</v>
      </c>
      <c r="J4" t="s">
        <v>27</v>
      </c>
      <c r="K4">
        <v>4611.96</v>
      </c>
      <c r="L4" s="2">
        <v>43356</v>
      </c>
      <c r="M4" t="s">
        <v>17</v>
      </c>
      <c r="N4" t="s">
        <v>15</v>
      </c>
      <c r="P4" s="2">
        <v>43852</v>
      </c>
    </row>
    <row r="5" spans="1:16" x14ac:dyDescent="0.35">
      <c r="A5" t="s">
        <v>440</v>
      </c>
      <c r="B5">
        <v>12139156</v>
      </c>
      <c r="C5" t="s">
        <v>14</v>
      </c>
      <c r="D5" s="2">
        <v>43721</v>
      </c>
      <c r="E5" s="2">
        <v>44086</v>
      </c>
      <c r="F5" t="s">
        <v>24</v>
      </c>
      <c r="G5" t="s">
        <v>482</v>
      </c>
      <c r="H5" t="s">
        <v>32</v>
      </c>
      <c r="I5" t="s">
        <v>39</v>
      </c>
      <c r="J5" t="s">
        <v>27</v>
      </c>
      <c r="K5">
        <v>4975.41</v>
      </c>
      <c r="L5" s="2">
        <v>43721</v>
      </c>
      <c r="M5" t="s">
        <v>17</v>
      </c>
      <c r="N5" t="s">
        <v>27</v>
      </c>
      <c r="P5" s="2">
        <v>43852</v>
      </c>
    </row>
    <row r="6" spans="1:16" x14ac:dyDescent="0.35">
      <c r="A6" t="s">
        <v>440</v>
      </c>
      <c r="B6">
        <v>2200090892</v>
      </c>
      <c r="C6" t="s">
        <v>14</v>
      </c>
      <c r="D6" s="2">
        <v>43410</v>
      </c>
      <c r="E6" s="2">
        <v>43774</v>
      </c>
      <c r="F6" t="s">
        <v>26</v>
      </c>
      <c r="G6" t="s">
        <v>482</v>
      </c>
      <c r="H6" t="s">
        <v>32</v>
      </c>
      <c r="I6" t="s">
        <v>16</v>
      </c>
      <c r="J6" t="s">
        <v>27</v>
      </c>
      <c r="K6">
        <v>1198.8800000000001</v>
      </c>
      <c r="L6" s="2">
        <v>43410</v>
      </c>
      <c r="M6" t="s">
        <v>17</v>
      </c>
      <c r="N6" t="s">
        <v>15</v>
      </c>
      <c r="P6" s="2">
        <v>43852</v>
      </c>
    </row>
    <row r="7" spans="1:16" x14ac:dyDescent="0.35">
      <c r="A7" t="s">
        <v>441</v>
      </c>
      <c r="B7" t="s">
        <v>43</v>
      </c>
      <c r="C7" t="s">
        <v>14</v>
      </c>
      <c r="D7" s="2">
        <v>43497</v>
      </c>
      <c r="E7" s="2">
        <v>43861</v>
      </c>
      <c r="F7" t="s">
        <v>19</v>
      </c>
      <c r="G7" t="s">
        <v>473</v>
      </c>
      <c r="H7" t="s">
        <v>32</v>
      </c>
      <c r="I7" t="s">
        <v>20</v>
      </c>
      <c r="J7" t="s">
        <v>27</v>
      </c>
      <c r="K7">
        <v>1825.43</v>
      </c>
      <c r="L7" s="2">
        <v>43497</v>
      </c>
      <c r="M7" t="s">
        <v>17</v>
      </c>
      <c r="N7" t="s">
        <v>15</v>
      </c>
      <c r="P7" s="2">
        <v>43852</v>
      </c>
    </row>
    <row r="8" spans="1:16" x14ac:dyDescent="0.35">
      <c r="A8" t="s">
        <v>442</v>
      </c>
      <c r="B8" t="s">
        <v>45</v>
      </c>
      <c r="C8" t="s">
        <v>14</v>
      </c>
      <c r="D8" s="2">
        <v>43641</v>
      </c>
      <c r="E8" s="2">
        <v>44006</v>
      </c>
      <c r="F8" t="s">
        <v>19</v>
      </c>
      <c r="G8" t="s">
        <v>483</v>
      </c>
      <c r="H8" t="s">
        <v>32</v>
      </c>
      <c r="I8" t="s">
        <v>20</v>
      </c>
      <c r="J8" t="s">
        <v>435</v>
      </c>
      <c r="K8">
        <v>79833.600000000006</v>
      </c>
      <c r="L8" s="2">
        <v>43641</v>
      </c>
      <c r="M8" t="s">
        <v>17</v>
      </c>
      <c r="N8" t="s">
        <v>35</v>
      </c>
      <c r="P8" s="2">
        <v>43852</v>
      </c>
    </row>
    <row r="9" spans="1:16" x14ac:dyDescent="0.35">
      <c r="A9" t="s">
        <v>442</v>
      </c>
      <c r="B9" t="s">
        <v>45</v>
      </c>
      <c r="C9" t="s">
        <v>14</v>
      </c>
      <c r="D9" s="2">
        <v>43641</v>
      </c>
      <c r="E9" s="2">
        <v>44006</v>
      </c>
      <c r="F9" t="s">
        <v>19</v>
      </c>
      <c r="G9" t="s">
        <v>483</v>
      </c>
      <c r="H9" t="s">
        <v>32</v>
      </c>
      <c r="I9" t="s">
        <v>20</v>
      </c>
      <c r="J9" t="s">
        <v>435</v>
      </c>
      <c r="K9">
        <v>11435.86</v>
      </c>
      <c r="L9" s="2">
        <v>43679</v>
      </c>
      <c r="M9" t="s">
        <v>36</v>
      </c>
      <c r="N9" t="s">
        <v>35</v>
      </c>
      <c r="P9" s="2">
        <v>43852</v>
      </c>
    </row>
    <row r="10" spans="1:16" x14ac:dyDescent="0.35">
      <c r="A10" t="s">
        <v>443</v>
      </c>
      <c r="B10">
        <v>2250010276</v>
      </c>
      <c r="C10" t="s">
        <v>14</v>
      </c>
      <c r="D10" s="2">
        <v>43215</v>
      </c>
      <c r="E10" s="2">
        <v>43579</v>
      </c>
      <c r="F10" t="s">
        <v>26</v>
      </c>
      <c r="G10" t="s">
        <v>482</v>
      </c>
      <c r="H10" t="s">
        <v>32</v>
      </c>
      <c r="I10" t="s">
        <v>20</v>
      </c>
      <c r="J10" t="s">
        <v>27</v>
      </c>
      <c r="K10">
        <v>847.38</v>
      </c>
      <c r="L10" s="2">
        <v>43215</v>
      </c>
      <c r="M10" t="s">
        <v>17</v>
      </c>
      <c r="N10" t="s">
        <v>15</v>
      </c>
      <c r="P10" s="2">
        <v>43852</v>
      </c>
    </row>
    <row r="11" spans="1:16" x14ac:dyDescent="0.35">
      <c r="A11" t="s">
        <v>443</v>
      </c>
      <c r="B11" t="s">
        <v>46</v>
      </c>
      <c r="C11" t="s">
        <v>18</v>
      </c>
      <c r="D11" s="2">
        <v>43215</v>
      </c>
      <c r="E11" s="2">
        <v>43579</v>
      </c>
      <c r="F11" t="s">
        <v>23</v>
      </c>
      <c r="G11" t="s">
        <v>482</v>
      </c>
      <c r="H11" t="s">
        <v>32</v>
      </c>
      <c r="I11" t="s">
        <v>23</v>
      </c>
      <c r="J11" t="s">
        <v>27</v>
      </c>
      <c r="K11">
        <v>9900</v>
      </c>
      <c r="L11" s="2">
        <v>43215</v>
      </c>
      <c r="M11" t="s">
        <v>17</v>
      </c>
      <c r="N11" t="s">
        <v>15</v>
      </c>
      <c r="P11" s="2">
        <v>43852</v>
      </c>
    </row>
    <row r="12" spans="1:16" x14ac:dyDescent="0.35">
      <c r="A12" t="s">
        <v>443</v>
      </c>
      <c r="B12" t="s">
        <v>47</v>
      </c>
      <c r="C12" t="s">
        <v>14</v>
      </c>
      <c r="D12" s="2">
        <v>43476</v>
      </c>
      <c r="E12" s="2">
        <v>43840</v>
      </c>
      <c r="F12" t="s">
        <v>23</v>
      </c>
      <c r="G12" t="s">
        <v>482</v>
      </c>
      <c r="H12" t="s">
        <v>32</v>
      </c>
      <c r="I12" t="s">
        <v>23</v>
      </c>
      <c r="J12" t="s">
        <v>27</v>
      </c>
      <c r="K12">
        <v>8250</v>
      </c>
      <c r="L12" s="2">
        <v>43476</v>
      </c>
      <c r="M12" t="s">
        <v>17</v>
      </c>
      <c r="N12" t="s">
        <v>27</v>
      </c>
      <c r="P12" s="2">
        <v>43852</v>
      </c>
    </row>
    <row r="13" spans="1:16" x14ac:dyDescent="0.35">
      <c r="A13" t="s">
        <v>443</v>
      </c>
      <c r="B13">
        <v>91001900000001</v>
      </c>
      <c r="C13" t="s">
        <v>14</v>
      </c>
      <c r="D13" s="2">
        <v>43215</v>
      </c>
      <c r="E13" s="2">
        <v>43579</v>
      </c>
      <c r="F13" t="s">
        <v>24</v>
      </c>
      <c r="G13" t="s">
        <v>482</v>
      </c>
      <c r="H13" t="s">
        <v>32</v>
      </c>
      <c r="I13" t="s">
        <v>25</v>
      </c>
      <c r="J13" t="s">
        <v>27</v>
      </c>
      <c r="K13">
        <v>4093.2</v>
      </c>
      <c r="L13" s="2">
        <v>43215</v>
      </c>
      <c r="M13" t="s">
        <v>17</v>
      </c>
      <c r="N13" t="s">
        <v>15</v>
      </c>
      <c r="P13" s="2">
        <v>43852</v>
      </c>
    </row>
    <row r="14" spans="1:16" x14ac:dyDescent="0.35">
      <c r="A14" t="s">
        <v>444</v>
      </c>
      <c r="B14">
        <v>2280062933</v>
      </c>
      <c r="C14" t="s">
        <v>14</v>
      </c>
      <c r="D14" s="2">
        <v>43605</v>
      </c>
      <c r="E14" s="2">
        <v>43970</v>
      </c>
      <c r="F14" t="s">
        <v>26</v>
      </c>
      <c r="G14" t="s">
        <v>482</v>
      </c>
      <c r="H14" t="s">
        <v>32</v>
      </c>
      <c r="I14" t="s">
        <v>16</v>
      </c>
      <c r="J14" t="s">
        <v>27</v>
      </c>
      <c r="K14">
        <v>8117</v>
      </c>
      <c r="L14" s="2">
        <v>43850</v>
      </c>
      <c r="M14" t="s">
        <v>17</v>
      </c>
      <c r="N14" t="s">
        <v>27</v>
      </c>
      <c r="P14" s="2">
        <v>43852</v>
      </c>
    </row>
    <row r="15" spans="1:16" x14ac:dyDescent="0.35">
      <c r="A15" t="s">
        <v>444</v>
      </c>
      <c r="B15" t="s">
        <v>49</v>
      </c>
      <c r="C15" t="s">
        <v>18</v>
      </c>
      <c r="D15" s="2">
        <v>43240</v>
      </c>
      <c r="E15" s="2">
        <v>43604</v>
      </c>
      <c r="F15" t="s">
        <v>26</v>
      </c>
      <c r="G15" t="s">
        <v>482</v>
      </c>
      <c r="H15" t="s">
        <v>32</v>
      </c>
      <c r="I15" t="s">
        <v>16</v>
      </c>
      <c r="J15" t="s">
        <v>27</v>
      </c>
      <c r="K15">
        <v>6101.25</v>
      </c>
      <c r="L15" s="2">
        <v>43240</v>
      </c>
      <c r="M15" t="s">
        <v>17</v>
      </c>
      <c r="N15" t="s">
        <v>15</v>
      </c>
      <c r="P15" s="2">
        <v>43852</v>
      </c>
    </row>
    <row r="16" spans="1:16" x14ac:dyDescent="0.35">
      <c r="A16" t="s">
        <v>445</v>
      </c>
      <c r="B16" t="s">
        <v>50</v>
      </c>
      <c r="C16" t="s">
        <v>14</v>
      </c>
      <c r="D16" s="2">
        <v>43263</v>
      </c>
      <c r="E16" s="2">
        <v>43627</v>
      </c>
      <c r="F16" t="s">
        <v>23</v>
      </c>
      <c r="G16" t="s">
        <v>480</v>
      </c>
      <c r="H16" t="s">
        <v>32</v>
      </c>
      <c r="I16" t="s">
        <v>44</v>
      </c>
      <c r="J16" t="s">
        <v>27</v>
      </c>
      <c r="K16">
        <v>1980</v>
      </c>
      <c r="L16" s="2">
        <v>43263</v>
      </c>
      <c r="M16" t="s">
        <v>17</v>
      </c>
      <c r="N16" t="s">
        <v>35</v>
      </c>
      <c r="P16" s="2">
        <v>43852</v>
      </c>
    </row>
    <row r="17" spans="1:16" x14ac:dyDescent="0.35">
      <c r="A17" t="s">
        <v>445</v>
      </c>
      <c r="B17" t="s">
        <v>50</v>
      </c>
      <c r="C17" t="s">
        <v>14</v>
      </c>
      <c r="D17" s="2">
        <v>43263</v>
      </c>
      <c r="E17" s="2">
        <v>43627</v>
      </c>
      <c r="F17" t="s">
        <v>23</v>
      </c>
      <c r="G17" t="s">
        <v>480</v>
      </c>
      <c r="H17" t="s">
        <v>32</v>
      </c>
      <c r="I17" t="s">
        <v>44</v>
      </c>
      <c r="J17" t="s">
        <v>27</v>
      </c>
      <c r="K17">
        <v>1980</v>
      </c>
      <c r="L17" s="2">
        <v>43475</v>
      </c>
      <c r="M17" t="s">
        <v>36</v>
      </c>
      <c r="N17" t="s">
        <v>35</v>
      </c>
      <c r="P17" s="2">
        <v>43852</v>
      </c>
    </row>
    <row r="18" spans="1:16" x14ac:dyDescent="0.35">
      <c r="A18" t="s">
        <v>446</v>
      </c>
      <c r="B18">
        <v>3.1142029634361999E+18</v>
      </c>
      <c r="C18" t="s">
        <v>14</v>
      </c>
      <c r="D18" s="2">
        <v>43703</v>
      </c>
      <c r="E18" s="2">
        <v>44068</v>
      </c>
      <c r="F18" t="s">
        <v>26</v>
      </c>
      <c r="G18" t="s">
        <v>474</v>
      </c>
      <c r="H18" t="s">
        <v>32</v>
      </c>
      <c r="I18" t="s">
        <v>29</v>
      </c>
      <c r="J18" t="s">
        <v>436</v>
      </c>
      <c r="K18">
        <v>2089.25</v>
      </c>
      <c r="L18" s="2">
        <v>43703</v>
      </c>
      <c r="M18" t="s">
        <v>17</v>
      </c>
      <c r="N18" t="s">
        <v>15</v>
      </c>
      <c r="P18" s="2">
        <v>43852</v>
      </c>
    </row>
    <row r="19" spans="1:16" x14ac:dyDescent="0.35">
      <c r="A19" t="s">
        <v>446</v>
      </c>
      <c r="B19" t="s">
        <v>51</v>
      </c>
      <c r="C19" t="s">
        <v>14</v>
      </c>
      <c r="D19" s="2">
        <v>43466</v>
      </c>
      <c r="E19" s="2">
        <v>43830</v>
      </c>
      <c r="F19" t="s">
        <v>23</v>
      </c>
      <c r="G19" t="s">
        <v>474</v>
      </c>
      <c r="H19" t="s">
        <v>32</v>
      </c>
      <c r="I19" t="s">
        <v>29</v>
      </c>
      <c r="J19" t="s">
        <v>436</v>
      </c>
      <c r="K19">
        <v>21768.61</v>
      </c>
      <c r="L19" s="2">
        <v>43466</v>
      </c>
      <c r="M19" t="s">
        <v>17</v>
      </c>
      <c r="N19" t="s">
        <v>15</v>
      </c>
      <c r="P19" s="2">
        <v>43852</v>
      </c>
    </row>
    <row r="20" spans="1:16" x14ac:dyDescent="0.35">
      <c r="A20" t="s">
        <v>446</v>
      </c>
      <c r="B20" t="s">
        <v>52</v>
      </c>
      <c r="C20" t="s">
        <v>14</v>
      </c>
      <c r="D20" s="2">
        <v>43466</v>
      </c>
      <c r="E20" s="2">
        <v>43830</v>
      </c>
      <c r="F20" t="s">
        <v>16</v>
      </c>
      <c r="G20" t="s">
        <v>474</v>
      </c>
      <c r="H20" t="s">
        <v>32</v>
      </c>
      <c r="I20" t="s">
        <v>29</v>
      </c>
      <c r="J20" t="s">
        <v>436</v>
      </c>
      <c r="K20">
        <v>12019.2</v>
      </c>
      <c r="L20" s="2">
        <v>43466</v>
      </c>
      <c r="M20" t="s">
        <v>17</v>
      </c>
      <c r="N20" t="s">
        <v>15</v>
      </c>
      <c r="P20" s="2">
        <v>43852</v>
      </c>
    </row>
    <row r="21" spans="1:16" x14ac:dyDescent="0.35">
      <c r="A21" t="s">
        <v>447</v>
      </c>
      <c r="B21">
        <v>640002371</v>
      </c>
      <c r="C21" t="s">
        <v>14</v>
      </c>
      <c r="D21" s="2">
        <v>43191</v>
      </c>
      <c r="E21" s="2">
        <v>43555</v>
      </c>
      <c r="F21" t="s">
        <v>26</v>
      </c>
      <c r="G21" t="s">
        <v>474</v>
      </c>
      <c r="H21" t="s">
        <v>32</v>
      </c>
      <c r="I21" t="s">
        <v>29</v>
      </c>
      <c r="J21" t="s">
        <v>27</v>
      </c>
      <c r="K21">
        <v>66937.72</v>
      </c>
      <c r="L21" s="2">
        <v>43191</v>
      </c>
      <c r="M21" t="s">
        <v>17</v>
      </c>
      <c r="N21" t="s">
        <v>15</v>
      </c>
      <c r="P21" s="2">
        <v>43852</v>
      </c>
    </row>
    <row r="22" spans="1:16" x14ac:dyDescent="0.35">
      <c r="A22" t="s">
        <v>447</v>
      </c>
      <c r="B22" t="s">
        <v>53</v>
      </c>
      <c r="C22" t="s">
        <v>14</v>
      </c>
      <c r="D22" s="2">
        <v>43231</v>
      </c>
      <c r="E22" s="2">
        <v>43595</v>
      </c>
      <c r="F22" t="s">
        <v>23</v>
      </c>
      <c r="G22" t="s">
        <v>474</v>
      </c>
      <c r="H22" t="s">
        <v>32</v>
      </c>
      <c r="I22" t="s">
        <v>29</v>
      </c>
      <c r="J22" t="s">
        <v>27</v>
      </c>
      <c r="K22">
        <v>78374.84</v>
      </c>
      <c r="L22" s="2">
        <v>43231</v>
      </c>
      <c r="M22" t="s">
        <v>17</v>
      </c>
      <c r="N22" t="s">
        <v>15</v>
      </c>
      <c r="P22" s="2">
        <v>43852</v>
      </c>
    </row>
    <row r="23" spans="1:16" x14ac:dyDescent="0.35">
      <c r="A23" t="s">
        <v>447</v>
      </c>
      <c r="B23" t="s">
        <v>54</v>
      </c>
      <c r="C23" t="s">
        <v>18</v>
      </c>
      <c r="D23" s="2">
        <v>43191</v>
      </c>
      <c r="E23" s="2">
        <v>43555</v>
      </c>
      <c r="F23" t="s">
        <v>19</v>
      </c>
      <c r="G23" t="s">
        <v>473</v>
      </c>
      <c r="H23" t="s">
        <v>32</v>
      </c>
      <c r="I23" t="s">
        <v>20</v>
      </c>
      <c r="J23" t="s">
        <v>27</v>
      </c>
      <c r="K23">
        <v>60000</v>
      </c>
      <c r="L23" s="2">
        <v>43191</v>
      </c>
      <c r="M23" t="s">
        <v>17</v>
      </c>
      <c r="N23" t="s">
        <v>15</v>
      </c>
      <c r="P23" s="2">
        <v>43852</v>
      </c>
    </row>
    <row r="24" spans="1:16" x14ac:dyDescent="0.35">
      <c r="A24" t="s">
        <v>447</v>
      </c>
      <c r="B24" t="s">
        <v>55</v>
      </c>
      <c r="C24" t="s">
        <v>14</v>
      </c>
      <c r="D24" s="2">
        <v>43556</v>
      </c>
      <c r="E24" s="2">
        <v>43921</v>
      </c>
      <c r="F24" t="s">
        <v>19</v>
      </c>
      <c r="G24" t="s">
        <v>473</v>
      </c>
      <c r="H24" t="s">
        <v>32</v>
      </c>
      <c r="I24" t="s">
        <v>20</v>
      </c>
      <c r="J24" t="s">
        <v>27</v>
      </c>
      <c r="K24">
        <v>60000</v>
      </c>
      <c r="L24" s="2">
        <v>43556</v>
      </c>
      <c r="M24" t="s">
        <v>17</v>
      </c>
      <c r="N24" t="s">
        <v>27</v>
      </c>
      <c r="P24" s="2">
        <v>43852</v>
      </c>
    </row>
    <row r="25" spans="1:16" x14ac:dyDescent="0.35">
      <c r="A25" t="s">
        <v>447</v>
      </c>
      <c r="B25" t="s">
        <v>55</v>
      </c>
      <c r="C25" t="s">
        <v>14</v>
      </c>
      <c r="D25" s="2">
        <v>43556</v>
      </c>
      <c r="E25" s="2">
        <v>43921</v>
      </c>
      <c r="F25" t="s">
        <v>19</v>
      </c>
      <c r="G25" t="s">
        <v>473</v>
      </c>
      <c r="H25" t="s">
        <v>32</v>
      </c>
      <c r="I25" t="s">
        <v>20</v>
      </c>
      <c r="J25" t="s">
        <v>27</v>
      </c>
      <c r="K25">
        <v>60000</v>
      </c>
      <c r="L25" s="2">
        <v>43556</v>
      </c>
      <c r="M25" t="s">
        <v>17</v>
      </c>
      <c r="N25" t="s">
        <v>27</v>
      </c>
      <c r="P25" s="2">
        <v>43852</v>
      </c>
    </row>
    <row r="26" spans="1:16" x14ac:dyDescent="0.35">
      <c r="A26" t="s">
        <v>447</v>
      </c>
      <c r="B26">
        <v>2250002346</v>
      </c>
      <c r="C26" t="s">
        <v>14</v>
      </c>
      <c r="D26" s="2">
        <v>43191</v>
      </c>
      <c r="E26" s="2">
        <v>43555</v>
      </c>
      <c r="F26" t="s">
        <v>26</v>
      </c>
      <c r="G26" t="s">
        <v>474</v>
      </c>
      <c r="H26" t="s">
        <v>32</v>
      </c>
      <c r="I26" t="s">
        <v>29</v>
      </c>
      <c r="J26" t="s">
        <v>27</v>
      </c>
      <c r="K26">
        <v>4715.63</v>
      </c>
      <c r="L26" s="2">
        <v>43191</v>
      </c>
      <c r="M26" t="s">
        <v>17</v>
      </c>
      <c r="N26" t="s">
        <v>15</v>
      </c>
      <c r="P26" s="2">
        <v>43852</v>
      </c>
    </row>
    <row r="27" spans="1:16" x14ac:dyDescent="0.35">
      <c r="A27" t="s">
        <v>447</v>
      </c>
      <c r="B27">
        <v>3.1242014203059999E+18</v>
      </c>
      <c r="C27" t="s">
        <v>14</v>
      </c>
      <c r="D27" s="2">
        <v>43191</v>
      </c>
      <c r="E27" s="2">
        <v>43555</v>
      </c>
      <c r="F27" t="s">
        <v>16</v>
      </c>
      <c r="G27" t="s">
        <v>474</v>
      </c>
      <c r="H27" t="s">
        <v>32</v>
      </c>
      <c r="I27" t="s">
        <v>29</v>
      </c>
      <c r="J27" t="s">
        <v>27</v>
      </c>
      <c r="K27">
        <v>22755.25</v>
      </c>
      <c r="L27" s="2">
        <v>43191</v>
      </c>
      <c r="M27" t="s">
        <v>17</v>
      </c>
      <c r="N27" t="s">
        <v>15</v>
      </c>
      <c r="P27" s="2">
        <v>43852</v>
      </c>
    </row>
    <row r="28" spans="1:16" x14ac:dyDescent="0.35">
      <c r="A28" t="s">
        <v>447</v>
      </c>
      <c r="B28" t="s">
        <v>56</v>
      </c>
      <c r="C28" t="s">
        <v>14</v>
      </c>
      <c r="D28" s="2">
        <v>43191</v>
      </c>
      <c r="E28" s="2">
        <v>43555</v>
      </c>
      <c r="F28" t="s">
        <v>16</v>
      </c>
      <c r="G28" t="s">
        <v>472</v>
      </c>
      <c r="H28" t="s">
        <v>32</v>
      </c>
      <c r="I28" t="s">
        <v>29</v>
      </c>
      <c r="J28" t="s">
        <v>27</v>
      </c>
      <c r="K28">
        <v>26443.63</v>
      </c>
      <c r="L28" s="2">
        <v>43191</v>
      </c>
      <c r="M28" t="s">
        <v>17</v>
      </c>
      <c r="N28" t="s">
        <v>15</v>
      </c>
      <c r="P28" s="2">
        <v>43852</v>
      </c>
    </row>
    <row r="29" spans="1:16" x14ac:dyDescent="0.35">
      <c r="A29" t="s">
        <v>448</v>
      </c>
      <c r="B29" t="s">
        <v>57</v>
      </c>
      <c r="C29" t="s">
        <v>18</v>
      </c>
      <c r="D29" s="2">
        <v>43196</v>
      </c>
      <c r="E29" s="2">
        <v>43560</v>
      </c>
      <c r="F29" t="s">
        <v>23</v>
      </c>
      <c r="G29" t="s">
        <v>482</v>
      </c>
      <c r="H29" t="s">
        <v>32</v>
      </c>
      <c r="I29" t="s">
        <v>23</v>
      </c>
      <c r="J29" t="s">
        <v>27</v>
      </c>
      <c r="K29">
        <v>49499.839999999997</v>
      </c>
      <c r="L29" s="2">
        <v>43196</v>
      </c>
      <c r="M29" t="s">
        <v>17</v>
      </c>
      <c r="N29" t="s">
        <v>35</v>
      </c>
      <c r="P29" s="2">
        <v>43852</v>
      </c>
    </row>
    <row r="30" spans="1:16" x14ac:dyDescent="0.35">
      <c r="A30" t="s">
        <v>448</v>
      </c>
      <c r="B30" t="s">
        <v>57</v>
      </c>
      <c r="C30" t="s">
        <v>18</v>
      </c>
      <c r="D30" s="2">
        <v>43196</v>
      </c>
      <c r="E30" s="2">
        <v>43560</v>
      </c>
      <c r="F30" t="s">
        <v>23</v>
      </c>
      <c r="G30" t="s">
        <v>482</v>
      </c>
      <c r="H30" t="s">
        <v>32</v>
      </c>
      <c r="I30" t="s">
        <v>23</v>
      </c>
      <c r="J30" t="s">
        <v>27</v>
      </c>
      <c r="L30" s="2">
        <v>43384</v>
      </c>
      <c r="M30" t="s">
        <v>36</v>
      </c>
      <c r="N30" t="s">
        <v>35</v>
      </c>
      <c r="P30" s="2">
        <v>43852</v>
      </c>
    </row>
    <row r="31" spans="1:16" x14ac:dyDescent="0.35">
      <c r="A31" t="s">
        <v>448</v>
      </c>
      <c r="B31" t="s">
        <v>57</v>
      </c>
      <c r="C31" t="s">
        <v>18</v>
      </c>
      <c r="D31" s="2">
        <v>43196</v>
      </c>
      <c r="E31" s="2">
        <v>43560</v>
      </c>
      <c r="F31" t="s">
        <v>23</v>
      </c>
      <c r="G31" t="s">
        <v>482</v>
      </c>
      <c r="H31" t="s">
        <v>32</v>
      </c>
      <c r="I31" t="s">
        <v>23</v>
      </c>
      <c r="J31" t="s">
        <v>27</v>
      </c>
      <c r="K31">
        <v>16500</v>
      </c>
      <c r="L31" s="2">
        <v>43482</v>
      </c>
      <c r="M31" t="s">
        <v>36</v>
      </c>
      <c r="N31" t="s">
        <v>35</v>
      </c>
      <c r="P31" s="2">
        <v>43852</v>
      </c>
    </row>
    <row r="32" spans="1:16" x14ac:dyDescent="0.35">
      <c r="A32" t="s">
        <v>448</v>
      </c>
      <c r="B32" t="s">
        <v>58</v>
      </c>
      <c r="C32" t="s">
        <v>14</v>
      </c>
      <c r="D32" s="2">
        <v>43561</v>
      </c>
      <c r="E32" s="2">
        <v>43926</v>
      </c>
      <c r="F32" t="s">
        <v>23</v>
      </c>
      <c r="G32" t="s">
        <v>482</v>
      </c>
      <c r="H32" t="s">
        <v>32</v>
      </c>
      <c r="I32" t="s">
        <v>23</v>
      </c>
      <c r="J32" t="s">
        <v>27</v>
      </c>
      <c r="K32">
        <v>26400</v>
      </c>
      <c r="L32" s="2">
        <v>43561</v>
      </c>
      <c r="M32" t="s">
        <v>17</v>
      </c>
      <c r="N32" t="s">
        <v>27</v>
      </c>
      <c r="P32" s="2">
        <v>43852</v>
      </c>
    </row>
    <row r="33" spans="1:16" x14ac:dyDescent="0.35">
      <c r="A33" t="s">
        <v>448</v>
      </c>
      <c r="B33" t="s">
        <v>59</v>
      </c>
      <c r="C33" t="s">
        <v>14</v>
      </c>
      <c r="D33" s="2">
        <v>43332</v>
      </c>
      <c r="E33" s="2">
        <v>43696</v>
      </c>
      <c r="F33" t="s">
        <v>23</v>
      </c>
      <c r="G33" t="s">
        <v>482</v>
      </c>
      <c r="H33" t="s">
        <v>32</v>
      </c>
      <c r="I33" t="s">
        <v>23</v>
      </c>
      <c r="J33" t="s">
        <v>27</v>
      </c>
      <c r="K33">
        <v>3300</v>
      </c>
      <c r="L33" s="2">
        <v>43332</v>
      </c>
      <c r="M33" t="s">
        <v>17</v>
      </c>
      <c r="N33" t="s">
        <v>15</v>
      </c>
      <c r="P33" s="2">
        <v>43852</v>
      </c>
    </row>
    <row r="34" spans="1:16" x14ac:dyDescent="0.35">
      <c r="A34" t="s">
        <v>448</v>
      </c>
      <c r="B34" t="s">
        <v>60</v>
      </c>
      <c r="C34" t="s">
        <v>14</v>
      </c>
      <c r="D34" s="2">
        <v>43354</v>
      </c>
      <c r="E34" s="2">
        <v>43718</v>
      </c>
      <c r="F34" t="s">
        <v>23</v>
      </c>
      <c r="G34" t="s">
        <v>482</v>
      </c>
      <c r="H34" t="s">
        <v>32</v>
      </c>
      <c r="I34" t="s">
        <v>23</v>
      </c>
      <c r="J34" t="s">
        <v>27</v>
      </c>
      <c r="K34">
        <v>1072.5</v>
      </c>
      <c r="L34" s="2">
        <v>43354</v>
      </c>
      <c r="M34" t="s">
        <v>17</v>
      </c>
      <c r="N34" t="s">
        <v>15</v>
      </c>
      <c r="P34" s="2">
        <v>43852</v>
      </c>
    </row>
    <row r="35" spans="1:16" x14ac:dyDescent="0.35">
      <c r="A35" t="s">
        <v>448</v>
      </c>
      <c r="B35" t="s">
        <v>61</v>
      </c>
      <c r="C35" t="s">
        <v>14</v>
      </c>
      <c r="D35" s="2">
        <v>43186</v>
      </c>
      <c r="E35" s="2">
        <v>43550</v>
      </c>
      <c r="F35" t="s">
        <v>24</v>
      </c>
      <c r="G35" t="s">
        <v>482</v>
      </c>
      <c r="H35" t="s">
        <v>32</v>
      </c>
      <c r="I35" t="s">
        <v>25</v>
      </c>
      <c r="J35" t="s">
        <v>27</v>
      </c>
      <c r="K35">
        <v>4002.46</v>
      </c>
      <c r="L35" s="2">
        <v>43186</v>
      </c>
      <c r="M35" t="s">
        <v>17</v>
      </c>
      <c r="N35" t="s">
        <v>15</v>
      </c>
      <c r="P35" s="2">
        <v>43852</v>
      </c>
    </row>
    <row r="36" spans="1:16" x14ac:dyDescent="0.35">
      <c r="A36" t="s">
        <v>448</v>
      </c>
      <c r="B36">
        <v>3.1030411181E+17</v>
      </c>
      <c r="C36" t="s">
        <v>14</v>
      </c>
      <c r="D36" s="2">
        <v>43326</v>
      </c>
      <c r="E36" s="2">
        <v>43690</v>
      </c>
      <c r="F36" t="s">
        <v>24</v>
      </c>
      <c r="G36" t="s">
        <v>482</v>
      </c>
      <c r="H36" t="s">
        <v>32</v>
      </c>
      <c r="I36" t="s">
        <v>25</v>
      </c>
      <c r="J36" t="s">
        <v>27</v>
      </c>
      <c r="K36">
        <v>1374.25</v>
      </c>
      <c r="L36" s="2">
        <v>43326</v>
      </c>
      <c r="M36" t="s">
        <v>17</v>
      </c>
      <c r="N36" t="s">
        <v>15</v>
      </c>
      <c r="P36" s="2">
        <v>43852</v>
      </c>
    </row>
    <row r="37" spans="1:16" x14ac:dyDescent="0.35">
      <c r="A37" t="s">
        <v>448</v>
      </c>
      <c r="B37">
        <v>3.1030459171000003E+18</v>
      </c>
      <c r="C37" t="s">
        <v>14</v>
      </c>
      <c r="D37" s="2">
        <v>43186</v>
      </c>
      <c r="E37" s="2">
        <v>43550</v>
      </c>
      <c r="F37" t="s">
        <v>24</v>
      </c>
      <c r="G37" t="s">
        <v>482</v>
      </c>
      <c r="H37" t="s">
        <v>32</v>
      </c>
      <c r="I37" t="s">
        <v>25</v>
      </c>
      <c r="J37" t="s">
        <v>436</v>
      </c>
      <c r="K37">
        <v>566.25</v>
      </c>
      <c r="L37" s="2">
        <v>43186</v>
      </c>
      <c r="M37" t="s">
        <v>17</v>
      </c>
      <c r="N37" t="s">
        <v>15</v>
      </c>
      <c r="P37" s="2">
        <v>43852</v>
      </c>
    </row>
    <row r="38" spans="1:16" x14ac:dyDescent="0.35">
      <c r="A38" t="s">
        <v>448</v>
      </c>
      <c r="B38" t="s">
        <v>62</v>
      </c>
      <c r="C38" t="s">
        <v>14</v>
      </c>
      <c r="D38" s="2">
        <v>43326</v>
      </c>
      <c r="E38" s="2">
        <v>43690</v>
      </c>
      <c r="F38" t="s">
        <v>26</v>
      </c>
      <c r="G38" t="s">
        <v>482</v>
      </c>
      <c r="H38" t="s">
        <v>32</v>
      </c>
      <c r="I38" t="s">
        <v>25</v>
      </c>
      <c r="J38" t="s">
        <v>27</v>
      </c>
      <c r="K38">
        <v>445</v>
      </c>
      <c r="L38" s="2">
        <v>43326</v>
      </c>
      <c r="M38" t="s">
        <v>17</v>
      </c>
      <c r="N38" t="s">
        <v>15</v>
      </c>
      <c r="P38" s="2">
        <v>43852</v>
      </c>
    </row>
    <row r="39" spans="1:16" x14ac:dyDescent="0.35">
      <c r="A39" t="s">
        <v>449</v>
      </c>
      <c r="B39" t="s">
        <v>63</v>
      </c>
      <c r="C39" t="s">
        <v>14</v>
      </c>
      <c r="D39" s="2">
        <v>43709</v>
      </c>
      <c r="E39" s="2">
        <v>44074</v>
      </c>
      <c r="F39" t="s">
        <v>24</v>
      </c>
      <c r="G39" t="s">
        <v>482</v>
      </c>
      <c r="H39" t="s">
        <v>32</v>
      </c>
      <c r="I39" t="s">
        <v>25</v>
      </c>
      <c r="J39" t="s">
        <v>27</v>
      </c>
      <c r="K39">
        <v>13114.95</v>
      </c>
      <c r="L39" s="2">
        <v>43709</v>
      </c>
      <c r="M39" t="s">
        <v>17</v>
      </c>
      <c r="N39" t="s">
        <v>27</v>
      </c>
      <c r="P39" s="2">
        <v>43852</v>
      </c>
    </row>
    <row r="40" spans="1:16" x14ac:dyDescent="0.35">
      <c r="A40" t="s">
        <v>449</v>
      </c>
      <c r="B40">
        <v>3.1030411181E+17</v>
      </c>
      <c r="C40" t="s">
        <v>18</v>
      </c>
      <c r="D40" s="2">
        <v>43344</v>
      </c>
      <c r="E40" s="2">
        <v>43708</v>
      </c>
      <c r="F40" t="s">
        <v>24</v>
      </c>
      <c r="G40" t="s">
        <v>482</v>
      </c>
      <c r="H40" t="s">
        <v>32</v>
      </c>
      <c r="I40" t="s">
        <v>25</v>
      </c>
      <c r="J40" t="s">
        <v>27</v>
      </c>
      <c r="K40">
        <v>2049.42</v>
      </c>
      <c r="L40" s="2">
        <v>43344</v>
      </c>
      <c r="M40" t="s">
        <v>17</v>
      </c>
      <c r="N40" t="s">
        <v>15</v>
      </c>
      <c r="P40" s="2">
        <v>43852</v>
      </c>
    </row>
    <row r="41" spans="1:16" x14ac:dyDescent="0.35">
      <c r="A41" t="s">
        <v>450</v>
      </c>
      <c r="B41">
        <v>301002850</v>
      </c>
      <c r="C41" t="s">
        <v>14</v>
      </c>
      <c r="D41" s="2">
        <v>43313</v>
      </c>
      <c r="E41" s="2">
        <v>43677</v>
      </c>
      <c r="F41" t="s">
        <v>16</v>
      </c>
      <c r="G41" t="s">
        <v>476</v>
      </c>
      <c r="H41" t="s">
        <v>32</v>
      </c>
      <c r="I41" t="s">
        <v>16</v>
      </c>
      <c r="J41" t="s">
        <v>27</v>
      </c>
      <c r="K41">
        <v>61425</v>
      </c>
      <c r="L41" s="2">
        <v>43313</v>
      </c>
      <c r="M41" t="s">
        <v>17</v>
      </c>
      <c r="N41" t="s">
        <v>15</v>
      </c>
      <c r="P41" s="2">
        <v>43852</v>
      </c>
    </row>
    <row r="42" spans="1:16" x14ac:dyDescent="0.35">
      <c r="A42" t="s">
        <v>451</v>
      </c>
      <c r="B42">
        <v>2.4122019374572001E+18</v>
      </c>
      <c r="C42" t="s">
        <v>14</v>
      </c>
      <c r="D42" s="2">
        <v>43370</v>
      </c>
      <c r="E42" s="2">
        <v>43734</v>
      </c>
      <c r="F42" t="s">
        <v>23</v>
      </c>
      <c r="G42" t="s">
        <v>482</v>
      </c>
      <c r="H42" t="s">
        <v>32</v>
      </c>
      <c r="I42" t="s">
        <v>23</v>
      </c>
      <c r="J42" t="s">
        <v>27</v>
      </c>
      <c r="K42">
        <v>1650</v>
      </c>
      <c r="L42" s="2">
        <v>43370</v>
      </c>
      <c r="M42" t="s">
        <v>17</v>
      </c>
      <c r="N42" t="s">
        <v>15</v>
      </c>
      <c r="P42" s="2">
        <v>43852</v>
      </c>
    </row>
    <row r="43" spans="1:16" x14ac:dyDescent="0.35">
      <c r="A43" t="s">
        <v>452</v>
      </c>
      <c r="B43" t="s">
        <v>64</v>
      </c>
      <c r="C43" t="s">
        <v>18</v>
      </c>
      <c r="D43" s="2">
        <v>43160</v>
      </c>
      <c r="E43" s="2">
        <v>43524</v>
      </c>
      <c r="F43" t="s">
        <v>23</v>
      </c>
      <c r="G43" t="s">
        <v>474</v>
      </c>
      <c r="H43" t="s">
        <v>32</v>
      </c>
      <c r="I43" t="s">
        <v>29</v>
      </c>
      <c r="J43" t="s">
        <v>27</v>
      </c>
      <c r="K43">
        <v>16335</v>
      </c>
      <c r="L43" s="2">
        <v>43160</v>
      </c>
      <c r="M43" t="s">
        <v>17</v>
      </c>
      <c r="N43" t="s">
        <v>15</v>
      </c>
      <c r="P43" s="2">
        <v>43852</v>
      </c>
    </row>
    <row r="44" spans="1:16" x14ac:dyDescent="0.35">
      <c r="A44" t="s">
        <v>452</v>
      </c>
      <c r="B44" t="s">
        <v>65</v>
      </c>
      <c r="C44" t="s">
        <v>14</v>
      </c>
      <c r="D44" s="2">
        <v>43525</v>
      </c>
      <c r="E44" s="2">
        <v>43890</v>
      </c>
      <c r="F44" t="s">
        <v>23</v>
      </c>
      <c r="G44" t="s">
        <v>474</v>
      </c>
      <c r="H44" t="s">
        <v>32</v>
      </c>
      <c r="I44" t="s">
        <v>29</v>
      </c>
      <c r="J44" t="s">
        <v>27</v>
      </c>
      <c r="K44">
        <v>18562.5</v>
      </c>
      <c r="L44" s="2">
        <v>43525</v>
      </c>
      <c r="M44" t="s">
        <v>17</v>
      </c>
      <c r="N44" t="s">
        <v>27</v>
      </c>
      <c r="P44" s="2">
        <v>43852</v>
      </c>
    </row>
    <row r="45" spans="1:16" x14ac:dyDescent="0.35">
      <c r="A45" t="s">
        <v>455</v>
      </c>
      <c r="B45" t="s">
        <v>67</v>
      </c>
      <c r="C45" t="s">
        <v>14</v>
      </c>
      <c r="D45" s="2">
        <v>43192</v>
      </c>
      <c r="E45" s="2">
        <v>43556</v>
      </c>
      <c r="F45" t="s">
        <v>16</v>
      </c>
      <c r="G45" t="s">
        <v>472</v>
      </c>
      <c r="H45" t="s">
        <v>32</v>
      </c>
      <c r="I45" t="s">
        <v>29</v>
      </c>
      <c r="J45" t="s">
        <v>27</v>
      </c>
      <c r="K45">
        <v>0</v>
      </c>
      <c r="L45" s="2">
        <v>43314</v>
      </c>
      <c r="M45" t="s">
        <v>17</v>
      </c>
      <c r="N45" t="s">
        <v>15</v>
      </c>
      <c r="P45" s="2">
        <v>43852</v>
      </c>
    </row>
    <row r="46" spans="1:16" x14ac:dyDescent="0.35">
      <c r="A46" t="s">
        <v>454</v>
      </c>
      <c r="B46" t="s">
        <v>68</v>
      </c>
      <c r="C46" t="s">
        <v>18</v>
      </c>
      <c r="D46" s="2">
        <v>43280</v>
      </c>
      <c r="E46" s="2">
        <v>43644</v>
      </c>
      <c r="F46" t="s">
        <v>19</v>
      </c>
      <c r="G46" t="s">
        <v>473</v>
      </c>
      <c r="H46" t="s">
        <v>32</v>
      </c>
      <c r="I46" t="s">
        <v>20</v>
      </c>
      <c r="J46" t="s">
        <v>27</v>
      </c>
      <c r="K46">
        <v>4330.05</v>
      </c>
      <c r="L46" s="2">
        <v>43280</v>
      </c>
      <c r="M46" t="s">
        <v>17</v>
      </c>
      <c r="N46" t="s">
        <v>35</v>
      </c>
      <c r="P46" s="2">
        <v>43852</v>
      </c>
    </row>
    <row r="47" spans="1:16" x14ac:dyDescent="0.35">
      <c r="A47" t="s">
        <v>454</v>
      </c>
      <c r="B47" t="s">
        <v>68</v>
      </c>
      <c r="C47" t="s">
        <v>18</v>
      </c>
      <c r="D47" s="2">
        <v>43280</v>
      </c>
      <c r="E47" s="2">
        <v>43644</v>
      </c>
      <c r="F47" t="s">
        <v>19</v>
      </c>
      <c r="G47" t="s">
        <v>473</v>
      </c>
      <c r="H47" t="s">
        <v>32</v>
      </c>
      <c r="I47" t="s">
        <v>20</v>
      </c>
      <c r="J47" t="s">
        <v>27</v>
      </c>
      <c r="L47" s="2">
        <v>43286</v>
      </c>
      <c r="M47" t="s">
        <v>36</v>
      </c>
      <c r="N47" t="s">
        <v>35</v>
      </c>
      <c r="P47" s="2">
        <v>43852</v>
      </c>
    </row>
    <row r="48" spans="1:16" x14ac:dyDescent="0.35">
      <c r="A48" t="s">
        <v>454</v>
      </c>
      <c r="B48" t="s">
        <v>69</v>
      </c>
      <c r="C48" t="s">
        <v>14</v>
      </c>
      <c r="D48" s="2">
        <v>43645</v>
      </c>
      <c r="E48" s="2">
        <v>44010</v>
      </c>
      <c r="F48" t="s">
        <v>19</v>
      </c>
      <c r="G48" t="s">
        <v>473</v>
      </c>
      <c r="H48" t="s">
        <v>32</v>
      </c>
      <c r="I48" t="s">
        <v>20</v>
      </c>
      <c r="J48" t="s">
        <v>27</v>
      </c>
      <c r="K48">
        <v>8604.68</v>
      </c>
      <c r="L48" s="2">
        <v>43645</v>
      </c>
      <c r="M48" t="s">
        <v>17</v>
      </c>
      <c r="N48" t="s">
        <v>27</v>
      </c>
      <c r="P48" s="2">
        <v>43852</v>
      </c>
    </row>
    <row r="49" spans="1:16" x14ac:dyDescent="0.35">
      <c r="A49" t="s">
        <v>454</v>
      </c>
      <c r="B49" t="s">
        <v>70</v>
      </c>
      <c r="C49" t="s">
        <v>18</v>
      </c>
      <c r="D49" s="2">
        <v>43280</v>
      </c>
      <c r="E49" s="2">
        <v>43644</v>
      </c>
      <c r="F49" t="s">
        <v>19</v>
      </c>
      <c r="G49" t="s">
        <v>473</v>
      </c>
      <c r="H49" t="s">
        <v>32</v>
      </c>
      <c r="I49" t="s">
        <v>20</v>
      </c>
      <c r="J49" t="s">
        <v>27</v>
      </c>
      <c r="K49">
        <v>41313.599999999999</v>
      </c>
      <c r="L49" s="2">
        <v>43280</v>
      </c>
      <c r="M49" t="s">
        <v>17</v>
      </c>
      <c r="N49" t="s">
        <v>35</v>
      </c>
      <c r="P49" s="2">
        <v>43852</v>
      </c>
    </row>
    <row r="50" spans="1:16" x14ac:dyDescent="0.35">
      <c r="A50" t="s">
        <v>454</v>
      </c>
      <c r="B50" t="s">
        <v>70</v>
      </c>
      <c r="C50" t="s">
        <v>18</v>
      </c>
      <c r="D50" s="2">
        <v>43280</v>
      </c>
      <c r="E50" s="2">
        <v>43644</v>
      </c>
      <c r="F50" t="s">
        <v>19</v>
      </c>
      <c r="G50" t="s">
        <v>473</v>
      </c>
      <c r="H50" t="s">
        <v>32</v>
      </c>
      <c r="I50" t="s">
        <v>20</v>
      </c>
      <c r="J50" t="s">
        <v>27</v>
      </c>
      <c r="L50" s="2">
        <v>43312</v>
      </c>
      <c r="M50" t="s">
        <v>36</v>
      </c>
      <c r="N50" t="s">
        <v>35</v>
      </c>
      <c r="P50" s="2">
        <v>43852</v>
      </c>
    </row>
    <row r="51" spans="1:16" x14ac:dyDescent="0.35">
      <c r="A51" t="s">
        <v>454</v>
      </c>
      <c r="B51" t="s">
        <v>71</v>
      </c>
      <c r="C51" t="s">
        <v>14</v>
      </c>
      <c r="D51" s="2">
        <v>43645</v>
      </c>
      <c r="E51" s="2">
        <v>44010</v>
      </c>
      <c r="F51" t="s">
        <v>19</v>
      </c>
      <c r="G51" t="s">
        <v>473</v>
      </c>
      <c r="H51" t="s">
        <v>32</v>
      </c>
      <c r="I51" t="s">
        <v>20</v>
      </c>
      <c r="J51" t="s">
        <v>27</v>
      </c>
      <c r="K51">
        <v>74672.78</v>
      </c>
      <c r="L51" s="2">
        <v>43645</v>
      </c>
      <c r="M51" t="s">
        <v>17</v>
      </c>
      <c r="N51" t="s">
        <v>27</v>
      </c>
      <c r="P51" s="2">
        <v>43852</v>
      </c>
    </row>
    <row r="52" spans="1:16" x14ac:dyDescent="0.35">
      <c r="A52" t="s">
        <v>455</v>
      </c>
      <c r="B52" t="s">
        <v>72</v>
      </c>
      <c r="C52" t="s">
        <v>14</v>
      </c>
      <c r="D52" s="2">
        <v>43103</v>
      </c>
      <c r="E52" s="2">
        <v>43467</v>
      </c>
      <c r="F52" t="s">
        <v>23</v>
      </c>
      <c r="G52" t="s">
        <v>472</v>
      </c>
      <c r="H52" t="s">
        <v>32</v>
      </c>
      <c r="I52" t="s">
        <v>29</v>
      </c>
      <c r="J52" t="s">
        <v>27</v>
      </c>
      <c r="K52">
        <v>66622.350000000006</v>
      </c>
      <c r="L52" s="2">
        <v>43103</v>
      </c>
      <c r="M52" t="s">
        <v>17</v>
      </c>
      <c r="N52" t="s">
        <v>15</v>
      </c>
      <c r="P52" s="2">
        <v>43852</v>
      </c>
    </row>
    <row r="53" spans="1:16" x14ac:dyDescent="0.35">
      <c r="A53" t="s">
        <v>455</v>
      </c>
      <c r="B53" t="s">
        <v>73</v>
      </c>
      <c r="C53" t="s">
        <v>14</v>
      </c>
      <c r="D53" s="2">
        <v>43191</v>
      </c>
      <c r="E53" s="2">
        <v>43555</v>
      </c>
      <c r="F53" t="s">
        <v>16</v>
      </c>
      <c r="G53" t="s">
        <v>472</v>
      </c>
      <c r="H53" t="s">
        <v>32</v>
      </c>
      <c r="I53" t="s">
        <v>29</v>
      </c>
      <c r="J53" t="s">
        <v>27</v>
      </c>
      <c r="K53">
        <v>0</v>
      </c>
      <c r="L53" s="2">
        <v>43191</v>
      </c>
      <c r="M53" t="s">
        <v>17</v>
      </c>
      <c r="N53" t="s">
        <v>15</v>
      </c>
      <c r="P53" s="2">
        <v>43852</v>
      </c>
    </row>
    <row r="54" spans="1:16" x14ac:dyDescent="0.35">
      <c r="A54" t="s">
        <v>456</v>
      </c>
      <c r="B54" t="s">
        <v>74</v>
      </c>
      <c r="C54" t="s">
        <v>18</v>
      </c>
      <c r="D54" s="2">
        <v>43405</v>
      </c>
      <c r="E54" s="2">
        <v>43769</v>
      </c>
      <c r="F54" t="s">
        <v>23</v>
      </c>
      <c r="G54" t="s">
        <v>482</v>
      </c>
      <c r="H54" t="s">
        <v>32</v>
      </c>
      <c r="I54" t="s">
        <v>23</v>
      </c>
      <c r="J54" t="s">
        <v>27</v>
      </c>
      <c r="K54">
        <v>92812.5</v>
      </c>
      <c r="L54" s="2">
        <v>43405</v>
      </c>
      <c r="M54" t="s">
        <v>17</v>
      </c>
      <c r="N54" t="s">
        <v>27</v>
      </c>
      <c r="P54" s="2">
        <v>43852</v>
      </c>
    </row>
    <row r="55" spans="1:16" x14ac:dyDescent="0.35">
      <c r="A55" t="s">
        <v>456</v>
      </c>
      <c r="B55" t="s">
        <v>75</v>
      </c>
      <c r="C55" t="s">
        <v>14</v>
      </c>
      <c r="D55" s="2">
        <v>43783</v>
      </c>
      <c r="E55" s="2">
        <v>44148</v>
      </c>
      <c r="F55" t="s">
        <v>23</v>
      </c>
      <c r="G55" t="s">
        <v>482</v>
      </c>
      <c r="H55" t="s">
        <v>32</v>
      </c>
      <c r="I55" t="s">
        <v>23</v>
      </c>
      <c r="J55" t="s">
        <v>27</v>
      </c>
      <c r="K55">
        <v>18562.5</v>
      </c>
      <c r="L55" s="2">
        <v>43783</v>
      </c>
      <c r="M55" t="s">
        <v>17</v>
      </c>
      <c r="N55" t="s">
        <v>27</v>
      </c>
      <c r="P55" s="2">
        <v>43852</v>
      </c>
    </row>
    <row r="56" spans="1:16" x14ac:dyDescent="0.35">
      <c r="A56" t="s">
        <v>456</v>
      </c>
      <c r="B56" t="s">
        <v>76</v>
      </c>
      <c r="C56" t="s">
        <v>14</v>
      </c>
      <c r="D56" s="2">
        <v>43381</v>
      </c>
      <c r="E56" s="2">
        <v>43745</v>
      </c>
      <c r="F56" t="s">
        <v>23</v>
      </c>
      <c r="G56" t="s">
        <v>482</v>
      </c>
      <c r="H56" t="s">
        <v>32</v>
      </c>
      <c r="I56" t="s">
        <v>23</v>
      </c>
      <c r="J56" t="s">
        <v>27</v>
      </c>
      <c r="K56">
        <v>3526.88</v>
      </c>
      <c r="L56" s="2">
        <v>43746</v>
      </c>
      <c r="M56" t="s">
        <v>17</v>
      </c>
      <c r="N56" t="s">
        <v>27</v>
      </c>
      <c r="P56" s="2">
        <v>43852</v>
      </c>
    </row>
    <row r="57" spans="1:16" x14ac:dyDescent="0.35">
      <c r="A57" t="s">
        <v>456</v>
      </c>
      <c r="B57" t="s">
        <v>77</v>
      </c>
      <c r="C57" t="s">
        <v>14</v>
      </c>
      <c r="D57" s="2">
        <v>43016</v>
      </c>
      <c r="E57" s="2">
        <v>43380</v>
      </c>
      <c r="F57" t="s">
        <v>23</v>
      </c>
      <c r="G57" t="s">
        <v>477</v>
      </c>
      <c r="H57" t="s">
        <v>32</v>
      </c>
      <c r="I57" t="s">
        <v>23</v>
      </c>
      <c r="J57" t="s">
        <v>27</v>
      </c>
      <c r="K57">
        <v>34950.980000000003</v>
      </c>
      <c r="L57" s="2">
        <v>43016</v>
      </c>
      <c r="M57" t="s">
        <v>17</v>
      </c>
      <c r="N57" t="s">
        <v>15</v>
      </c>
      <c r="P57" s="2">
        <v>43852</v>
      </c>
    </row>
    <row r="58" spans="1:16" x14ac:dyDescent="0.35">
      <c r="A58" t="s">
        <v>456</v>
      </c>
      <c r="B58">
        <v>22214272</v>
      </c>
      <c r="C58" t="s">
        <v>14</v>
      </c>
      <c r="D58" s="2">
        <v>43040</v>
      </c>
      <c r="E58" s="2">
        <v>43404</v>
      </c>
      <c r="F58" t="s">
        <v>23</v>
      </c>
      <c r="G58" t="s">
        <v>477</v>
      </c>
      <c r="H58" t="s">
        <v>32</v>
      </c>
      <c r="I58" t="s">
        <v>23</v>
      </c>
      <c r="J58" t="s">
        <v>27</v>
      </c>
      <c r="K58">
        <v>55687.5</v>
      </c>
      <c r="L58" s="2">
        <v>43040</v>
      </c>
      <c r="M58" t="s">
        <v>17</v>
      </c>
      <c r="N58" t="s">
        <v>15</v>
      </c>
      <c r="P58" s="2">
        <v>43852</v>
      </c>
    </row>
    <row r="59" spans="1:16" x14ac:dyDescent="0.35">
      <c r="A59" t="s">
        <v>457</v>
      </c>
      <c r="B59" t="s">
        <v>80</v>
      </c>
      <c r="C59" t="s">
        <v>14</v>
      </c>
      <c r="D59" s="2">
        <v>43567</v>
      </c>
      <c r="E59" s="2">
        <v>43932</v>
      </c>
      <c r="F59" t="s">
        <v>24</v>
      </c>
      <c r="G59" t="s">
        <v>478</v>
      </c>
      <c r="H59" t="s">
        <v>32</v>
      </c>
      <c r="I59" t="s">
        <v>25</v>
      </c>
      <c r="J59" t="s">
        <v>27</v>
      </c>
      <c r="K59">
        <v>5187.3100000000004</v>
      </c>
      <c r="L59" s="2">
        <v>43567</v>
      </c>
      <c r="M59" t="s">
        <v>17</v>
      </c>
      <c r="N59" t="s">
        <v>15</v>
      </c>
      <c r="P59" s="2">
        <v>43852</v>
      </c>
    </row>
    <row r="60" spans="1:16" x14ac:dyDescent="0.35">
      <c r="A60" t="s">
        <v>453</v>
      </c>
      <c r="B60" t="s">
        <v>83</v>
      </c>
      <c r="C60" t="s">
        <v>14</v>
      </c>
      <c r="D60" s="2">
        <v>43337</v>
      </c>
      <c r="E60" s="2">
        <v>43701</v>
      </c>
      <c r="F60" t="s">
        <v>24</v>
      </c>
      <c r="G60" t="s">
        <v>482</v>
      </c>
      <c r="H60" t="s">
        <v>32</v>
      </c>
      <c r="I60" t="s">
        <v>25</v>
      </c>
      <c r="J60" t="s">
        <v>436</v>
      </c>
      <c r="K60">
        <v>2116.48</v>
      </c>
      <c r="L60" s="2">
        <v>43337</v>
      </c>
      <c r="M60" t="s">
        <v>17</v>
      </c>
      <c r="N60" t="s">
        <v>15</v>
      </c>
      <c r="P60" s="2">
        <v>43852</v>
      </c>
    </row>
    <row r="61" spans="1:16" x14ac:dyDescent="0.35">
      <c r="A61" t="s">
        <v>453</v>
      </c>
      <c r="B61" t="s">
        <v>84</v>
      </c>
      <c r="C61" t="s">
        <v>14</v>
      </c>
      <c r="D61" s="2">
        <v>43434</v>
      </c>
      <c r="E61" s="2">
        <v>43798</v>
      </c>
      <c r="F61" t="s">
        <v>24</v>
      </c>
      <c r="G61" t="s">
        <v>482</v>
      </c>
      <c r="H61" t="s">
        <v>32</v>
      </c>
      <c r="I61" t="s">
        <v>25</v>
      </c>
      <c r="J61" t="s">
        <v>27</v>
      </c>
      <c r="K61">
        <v>810.28</v>
      </c>
      <c r="L61" s="2">
        <v>43434</v>
      </c>
      <c r="M61" t="s">
        <v>17</v>
      </c>
      <c r="N61" t="s">
        <v>15</v>
      </c>
      <c r="P61" s="2">
        <v>43852</v>
      </c>
    </row>
    <row r="62" spans="1:16" x14ac:dyDescent="0.35">
      <c r="A62" t="s">
        <v>459</v>
      </c>
      <c r="B62">
        <v>30003393</v>
      </c>
      <c r="C62" t="s">
        <v>14</v>
      </c>
      <c r="D62" s="2">
        <v>43586</v>
      </c>
      <c r="E62" s="2">
        <v>43951</v>
      </c>
      <c r="F62" t="s">
        <v>26</v>
      </c>
      <c r="G62" t="s">
        <v>476</v>
      </c>
      <c r="H62" t="s">
        <v>32</v>
      </c>
      <c r="I62" t="s">
        <v>41</v>
      </c>
      <c r="J62" t="s">
        <v>435</v>
      </c>
      <c r="K62">
        <v>379836.08</v>
      </c>
      <c r="L62" s="2">
        <v>43586</v>
      </c>
      <c r="M62" t="s">
        <v>17</v>
      </c>
      <c r="N62" t="s">
        <v>15</v>
      </c>
      <c r="P62" s="2">
        <v>43852</v>
      </c>
    </row>
    <row r="63" spans="1:16" x14ac:dyDescent="0.35">
      <c r="A63" t="s">
        <v>459</v>
      </c>
      <c r="B63" t="s">
        <v>85</v>
      </c>
      <c r="C63" t="s">
        <v>14</v>
      </c>
      <c r="D63" s="2">
        <v>43555</v>
      </c>
      <c r="E63" s="2">
        <v>43920</v>
      </c>
      <c r="F63" t="s">
        <v>16</v>
      </c>
      <c r="G63" t="s">
        <v>476</v>
      </c>
      <c r="H63" t="s">
        <v>32</v>
      </c>
      <c r="I63" t="s">
        <v>16</v>
      </c>
      <c r="J63" t="s">
        <v>436</v>
      </c>
      <c r="K63">
        <v>28087.5</v>
      </c>
      <c r="L63" s="2">
        <v>43555</v>
      </c>
      <c r="M63" t="s">
        <v>17</v>
      </c>
      <c r="N63" t="s">
        <v>15</v>
      </c>
      <c r="P63" s="2">
        <v>43852</v>
      </c>
    </row>
    <row r="64" spans="1:16" x14ac:dyDescent="0.35">
      <c r="A64" t="s">
        <v>460</v>
      </c>
      <c r="B64" t="s">
        <v>86</v>
      </c>
      <c r="C64" t="s">
        <v>14</v>
      </c>
      <c r="D64" s="2">
        <v>43466</v>
      </c>
      <c r="E64" s="2">
        <v>43830</v>
      </c>
      <c r="F64" t="s">
        <v>16</v>
      </c>
      <c r="G64" t="s">
        <v>482</v>
      </c>
      <c r="H64" t="s">
        <v>32</v>
      </c>
      <c r="I64" t="s">
        <v>16</v>
      </c>
      <c r="J64" t="s">
        <v>27</v>
      </c>
      <c r="K64">
        <v>137500</v>
      </c>
      <c r="L64" s="2">
        <v>43466</v>
      </c>
      <c r="M64" t="s">
        <v>17</v>
      </c>
      <c r="N64" t="s">
        <v>15</v>
      </c>
      <c r="P64" s="2">
        <v>43852</v>
      </c>
    </row>
    <row r="65" spans="1:16" x14ac:dyDescent="0.35">
      <c r="A65" t="s">
        <v>460</v>
      </c>
      <c r="B65" t="s">
        <v>87</v>
      </c>
      <c r="C65" t="s">
        <v>14</v>
      </c>
      <c r="D65" s="2">
        <v>43377</v>
      </c>
      <c r="E65" s="2">
        <v>43741</v>
      </c>
      <c r="F65" t="s">
        <v>16</v>
      </c>
      <c r="G65" t="s">
        <v>482</v>
      </c>
      <c r="H65" t="s">
        <v>32</v>
      </c>
      <c r="I65" t="s">
        <v>16</v>
      </c>
      <c r="J65" t="s">
        <v>436</v>
      </c>
      <c r="K65">
        <v>18750</v>
      </c>
      <c r="L65" s="2">
        <v>43377</v>
      </c>
      <c r="M65" t="s">
        <v>17</v>
      </c>
      <c r="N65" t="s">
        <v>15</v>
      </c>
      <c r="P65" s="2">
        <v>43852</v>
      </c>
    </row>
    <row r="66" spans="1:16" x14ac:dyDescent="0.35">
      <c r="A66" t="s">
        <v>460</v>
      </c>
      <c r="B66" t="s">
        <v>88</v>
      </c>
      <c r="C66" t="s">
        <v>14</v>
      </c>
      <c r="D66" s="2">
        <v>43801</v>
      </c>
      <c r="E66" s="2">
        <v>44166</v>
      </c>
      <c r="F66" t="s">
        <v>16</v>
      </c>
      <c r="G66" t="s">
        <v>482</v>
      </c>
      <c r="H66" t="s">
        <v>32</v>
      </c>
      <c r="I66" t="s">
        <v>16</v>
      </c>
      <c r="J66" t="s">
        <v>27</v>
      </c>
      <c r="K66">
        <v>8125</v>
      </c>
      <c r="L66" s="2">
        <v>43801</v>
      </c>
      <c r="M66" t="s">
        <v>17</v>
      </c>
      <c r="N66" t="s">
        <v>15</v>
      </c>
      <c r="P66" s="2">
        <v>43852</v>
      </c>
    </row>
    <row r="67" spans="1:16" x14ac:dyDescent="0.35">
      <c r="A67" t="s">
        <v>461</v>
      </c>
      <c r="B67" t="s">
        <v>89</v>
      </c>
      <c r="C67" t="s">
        <v>14</v>
      </c>
      <c r="D67" s="2">
        <v>43160</v>
      </c>
      <c r="E67" s="2">
        <v>43524</v>
      </c>
      <c r="F67" t="s">
        <v>24</v>
      </c>
      <c r="G67" t="s">
        <v>477</v>
      </c>
      <c r="H67" t="s">
        <v>32</v>
      </c>
      <c r="I67" t="s">
        <v>44</v>
      </c>
      <c r="J67" t="s">
        <v>435</v>
      </c>
      <c r="K67">
        <v>116487.03999999999</v>
      </c>
      <c r="L67" s="2">
        <v>43160</v>
      </c>
      <c r="M67" t="s">
        <v>17</v>
      </c>
      <c r="N67" t="s">
        <v>15</v>
      </c>
      <c r="P67" s="2">
        <v>43852</v>
      </c>
    </row>
    <row r="68" spans="1:16" x14ac:dyDescent="0.35">
      <c r="A68" t="s">
        <v>461</v>
      </c>
      <c r="B68" t="s">
        <v>90</v>
      </c>
      <c r="C68" t="s">
        <v>14</v>
      </c>
      <c r="D68" s="2">
        <v>43160</v>
      </c>
      <c r="E68" s="2">
        <v>43524</v>
      </c>
      <c r="F68" t="s">
        <v>24</v>
      </c>
      <c r="G68" t="s">
        <v>477</v>
      </c>
      <c r="H68" t="s">
        <v>32</v>
      </c>
      <c r="I68" t="s">
        <v>44</v>
      </c>
      <c r="J68" t="s">
        <v>435</v>
      </c>
      <c r="K68">
        <v>2988.62</v>
      </c>
      <c r="L68" s="2">
        <v>43160</v>
      </c>
      <c r="M68" t="s">
        <v>17</v>
      </c>
      <c r="N68" t="s">
        <v>15</v>
      </c>
      <c r="P68" s="2">
        <v>43852</v>
      </c>
    </row>
    <row r="69" spans="1:16" x14ac:dyDescent="0.35">
      <c r="A69" t="s">
        <v>461</v>
      </c>
      <c r="B69" t="s">
        <v>91</v>
      </c>
      <c r="C69" t="s">
        <v>14</v>
      </c>
      <c r="D69" s="2">
        <v>43160</v>
      </c>
      <c r="E69" s="2">
        <v>43524</v>
      </c>
      <c r="F69" t="s">
        <v>26</v>
      </c>
      <c r="G69" t="s">
        <v>477</v>
      </c>
      <c r="H69" t="s">
        <v>32</v>
      </c>
      <c r="I69" t="s">
        <v>44</v>
      </c>
      <c r="J69" t="s">
        <v>435</v>
      </c>
      <c r="K69">
        <v>14627.5</v>
      </c>
      <c r="L69" s="2">
        <v>43160</v>
      </c>
      <c r="M69" t="s">
        <v>17</v>
      </c>
      <c r="N69" t="s">
        <v>15</v>
      </c>
      <c r="P69" s="2">
        <v>43852</v>
      </c>
    </row>
    <row r="70" spans="1:16" x14ac:dyDescent="0.35">
      <c r="A70" t="s">
        <v>461</v>
      </c>
      <c r="B70" t="s">
        <v>92</v>
      </c>
      <c r="C70" t="s">
        <v>14</v>
      </c>
      <c r="D70" s="2">
        <v>43160</v>
      </c>
      <c r="E70" s="2">
        <v>43524</v>
      </c>
      <c r="F70" t="s">
        <v>26</v>
      </c>
      <c r="G70" t="s">
        <v>477</v>
      </c>
      <c r="H70" t="s">
        <v>32</v>
      </c>
      <c r="I70" t="s">
        <v>44</v>
      </c>
      <c r="J70" t="s">
        <v>435</v>
      </c>
      <c r="K70">
        <v>2020.5</v>
      </c>
      <c r="L70" s="2">
        <v>43160</v>
      </c>
      <c r="M70" t="s">
        <v>17</v>
      </c>
      <c r="N70" t="s">
        <v>15</v>
      </c>
      <c r="P70" s="2">
        <v>43852</v>
      </c>
    </row>
    <row r="71" spans="1:16" x14ac:dyDescent="0.35">
      <c r="A71" t="s">
        <v>461</v>
      </c>
      <c r="B71" t="s">
        <v>93</v>
      </c>
      <c r="C71" t="s">
        <v>14</v>
      </c>
      <c r="D71" s="2">
        <v>43160</v>
      </c>
      <c r="E71" s="2">
        <v>43524</v>
      </c>
      <c r="F71" t="s">
        <v>26</v>
      </c>
      <c r="G71" t="s">
        <v>477</v>
      </c>
      <c r="H71" t="s">
        <v>32</v>
      </c>
      <c r="I71" t="s">
        <v>44</v>
      </c>
      <c r="J71" t="s">
        <v>435</v>
      </c>
      <c r="K71">
        <v>625.13</v>
      </c>
      <c r="L71" s="2">
        <v>43160</v>
      </c>
      <c r="M71" t="s">
        <v>17</v>
      </c>
      <c r="N71" t="s">
        <v>15</v>
      </c>
      <c r="P71" s="2">
        <v>43852</v>
      </c>
    </row>
    <row r="72" spans="1:16" x14ac:dyDescent="0.35">
      <c r="A72" t="s">
        <v>461</v>
      </c>
      <c r="B72" t="s">
        <v>94</v>
      </c>
      <c r="C72" t="s">
        <v>14</v>
      </c>
      <c r="D72" s="2">
        <v>43160</v>
      </c>
      <c r="E72" s="2">
        <v>43524</v>
      </c>
      <c r="F72" t="s">
        <v>26</v>
      </c>
      <c r="G72" t="s">
        <v>477</v>
      </c>
      <c r="H72" t="s">
        <v>32</v>
      </c>
      <c r="I72" t="s">
        <v>44</v>
      </c>
      <c r="J72" t="s">
        <v>436</v>
      </c>
      <c r="K72">
        <v>417</v>
      </c>
      <c r="L72" s="2">
        <v>43160</v>
      </c>
      <c r="M72" t="s">
        <v>17</v>
      </c>
      <c r="N72" t="s">
        <v>15</v>
      </c>
      <c r="P72" s="2">
        <v>43852</v>
      </c>
    </row>
    <row r="73" spans="1:16" x14ac:dyDescent="0.35">
      <c r="A73" t="s">
        <v>461</v>
      </c>
      <c r="B73" t="s">
        <v>95</v>
      </c>
      <c r="C73" t="s">
        <v>14</v>
      </c>
      <c r="D73" s="2">
        <v>43160</v>
      </c>
      <c r="E73" s="2">
        <v>43524</v>
      </c>
      <c r="F73" t="s">
        <v>26</v>
      </c>
      <c r="G73" t="s">
        <v>477</v>
      </c>
      <c r="H73" t="s">
        <v>32</v>
      </c>
      <c r="I73" t="s">
        <v>44</v>
      </c>
      <c r="J73" t="s">
        <v>435</v>
      </c>
      <c r="K73">
        <v>687.63</v>
      </c>
      <c r="L73" s="2">
        <v>43160</v>
      </c>
      <c r="M73" t="s">
        <v>17</v>
      </c>
      <c r="N73" t="s">
        <v>15</v>
      </c>
      <c r="P73" s="2">
        <v>43852</v>
      </c>
    </row>
    <row r="74" spans="1:16" x14ac:dyDescent="0.35">
      <c r="A74" t="s">
        <v>461</v>
      </c>
      <c r="B74" t="s">
        <v>96</v>
      </c>
      <c r="C74" t="s">
        <v>14</v>
      </c>
      <c r="D74" s="2">
        <v>43160</v>
      </c>
      <c r="E74" s="2">
        <v>43524</v>
      </c>
      <c r="F74" t="s">
        <v>16</v>
      </c>
      <c r="G74" t="s">
        <v>477</v>
      </c>
      <c r="H74" t="s">
        <v>32</v>
      </c>
      <c r="I74" t="s">
        <v>44</v>
      </c>
      <c r="J74" t="s">
        <v>435</v>
      </c>
      <c r="K74">
        <v>374.88</v>
      </c>
      <c r="L74" s="2">
        <v>43160</v>
      </c>
      <c r="M74" t="s">
        <v>17</v>
      </c>
      <c r="N74" t="s">
        <v>15</v>
      </c>
      <c r="P74" s="2">
        <v>43852</v>
      </c>
    </row>
    <row r="75" spans="1:16" x14ac:dyDescent="0.35">
      <c r="A75" t="s">
        <v>461</v>
      </c>
      <c r="B75" t="s">
        <v>97</v>
      </c>
      <c r="C75" t="s">
        <v>14</v>
      </c>
      <c r="D75" s="2">
        <v>43160</v>
      </c>
      <c r="E75" s="2">
        <v>43524</v>
      </c>
      <c r="F75" t="s">
        <v>26</v>
      </c>
      <c r="G75" t="s">
        <v>477</v>
      </c>
      <c r="H75" t="s">
        <v>32</v>
      </c>
      <c r="I75" t="s">
        <v>44</v>
      </c>
      <c r="J75" t="s">
        <v>435</v>
      </c>
      <c r="K75">
        <v>3537.25</v>
      </c>
      <c r="L75" s="2">
        <v>43160</v>
      </c>
      <c r="M75" t="s">
        <v>17</v>
      </c>
      <c r="N75" t="s">
        <v>15</v>
      </c>
      <c r="P75" s="2">
        <v>43852</v>
      </c>
    </row>
    <row r="76" spans="1:16" x14ac:dyDescent="0.35">
      <c r="A76" t="s">
        <v>461</v>
      </c>
      <c r="B76" t="s">
        <v>98</v>
      </c>
      <c r="C76" t="s">
        <v>14</v>
      </c>
      <c r="D76" s="2">
        <v>43160</v>
      </c>
      <c r="E76" s="2">
        <v>43524</v>
      </c>
      <c r="F76" t="s">
        <v>26</v>
      </c>
      <c r="G76" t="s">
        <v>477</v>
      </c>
      <c r="H76" t="s">
        <v>32</v>
      </c>
      <c r="I76" t="s">
        <v>44</v>
      </c>
      <c r="J76" t="s">
        <v>435</v>
      </c>
      <c r="K76">
        <v>8881.5</v>
      </c>
      <c r="L76" s="2">
        <v>43160</v>
      </c>
      <c r="M76" t="s">
        <v>17</v>
      </c>
      <c r="N76" t="s">
        <v>15</v>
      </c>
      <c r="P76" s="2">
        <v>43852</v>
      </c>
    </row>
    <row r="77" spans="1:16" x14ac:dyDescent="0.35">
      <c r="A77" t="s">
        <v>462</v>
      </c>
      <c r="B77" t="s">
        <v>99</v>
      </c>
      <c r="C77" t="s">
        <v>14</v>
      </c>
      <c r="D77" s="2">
        <v>43608</v>
      </c>
      <c r="E77" s="2">
        <v>43973</v>
      </c>
      <c r="F77" t="s">
        <v>16</v>
      </c>
      <c r="G77" t="s">
        <v>482</v>
      </c>
      <c r="H77" t="s">
        <v>32</v>
      </c>
      <c r="I77" t="s">
        <v>16</v>
      </c>
      <c r="J77" t="s">
        <v>27</v>
      </c>
      <c r="K77">
        <v>28125</v>
      </c>
      <c r="L77" s="2">
        <v>43608</v>
      </c>
      <c r="M77" t="s">
        <v>17</v>
      </c>
      <c r="N77" t="s">
        <v>15</v>
      </c>
      <c r="P77" s="2">
        <v>43852</v>
      </c>
    </row>
    <row r="78" spans="1:16" x14ac:dyDescent="0.35">
      <c r="A78" t="s">
        <v>462</v>
      </c>
      <c r="B78" t="s">
        <v>100</v>
      </c>
      <c r="C78" t="s">
        <v>14</v>
      </c>
      <c r="D78" s="2">
        <v>43608</v>
      </c>
      <c r="E78" s="2">
        <v>43973</v>
      </c>
      <c r="F78" t="s">
        <v>16</v>
      </c>
      <c r="G78" t="s">
        <v>482</v>
      </c>
      <c r="H78" t="s">
        <v>32</v>
      </c>
      <c r="I78" t="s">
        <v>16</v>
      </c>
      <c r="J78" t="s">
        <v>27</v>
      </c>
      <c r="K78">
        <v>131250</v>
      </c>
      <c r="L78" s="2">
        <v>43608</v>
      </c>
      <c r="M78" t="s">
        <v>17</v>
      </c>
      <c r="N78" t="s">
        <v>15</v>
      </c>
      <c r="P78" s="2">
        <v>43852</v>
      </c>
    </row>
    <row r="79" spans="1:16" x14ac:dyDescent="0.35">
      <c r="A79" t="s">
        <v>463</v>
      </c>
      <c r="B79">
        <v>302102591</v>
      </c>
      <c r="C79" t="s">
        <v>18</v>
      </c>
      <c r="D79" s="2">
        <v>43348</v>
      </c>
      <c r="E79" s="2">
        <v>43712</v>
      </c>
      <c r="F79" t="s">
        <v>26</v>
      </c>
      <c r="G79" t="s">
        <v>474</v>
      </c>
      <c r="H79" t="s">
        <v>32</v>
      </c>
      <c r="I79" t="s">
        <v>29</v>
      </c>
      <c r="J79" t="s">
        <v>27</v>
      </c>
      <c r="K79">
        <v>6058.38</v>
      </c>
      <c r="L79" s="2">
        <v>43348</v>
      </c>
      <c r="M79" t="s">
        <v>17</v>
      </c>
      <c r="N79" t="s">
        <v>15</v>
      </c>
      <c r="P79" s="2">
        <v>43852</v>
      </c>
    </row>
    <row r="80" spans="1:16" x14ac:dyDescent="0.35">
      <c r="A80" t="s">
        <v>463</v>
      </c>
      <c r="B80">
        <v>668111383</v>
      </c>
      <c r="C80" t="s">
        <v>14</v>
      </c>
      <c r="D80" s="2">
        <v>43025</v>
      </c>
      <c r="E80" s="2">
        <v>43389</v>
      </c>
      <c r="F80" t="s">
        <v>24</v>
      </c>
      <c r="G80" t="s">
        <v>474</v>
      </c>
      <c r="H80" t="s">
        <v>32</v>
      </c>
      <c r="I80" t="s">
        <v>29</v>
      </c>
      <c r="J80" t="s">
        <v>27</v>
      </c>
      <c r="K80">
        <v>29608.99</v>
      </c>
      <c r="L80" s="2">
        <v>43025</v>
      </c>
      <c r="M80" t="s">
        <v>17</v>
      </c>
      <c r="N80" t="s">
        <v>15</v>
      </c>
      <c r="P80" s="2">
        <v>43852</v>
      </c>
    </row>
    <row r="81" spans="1:16" x14ac:dyDescent="0.35">
      <c r="A81" t="s">
        <v>463</v>
      </c>
      <c r="B81">
        <v>668111383</v>
      </c>
      <c r="C81" t="s">
        <v>14</v>
      </c>
      <c r="D81" s="2">
        <v>43025</v>
      </c>
      <c r="E81" s="2">
        <v>43389</v>
      </c>
      <c r="F81" t="s">
        <v>24</v>
      </c>
      <c r="G81" t="s">
        <v>474</v>
      </c>
      <c r="H81" t="s">
        <v>32</v>
      </c>
      <c r="I81" t="s">
        <v>29</v>
      </c>
      <c r="J81" t="s">
        <v>27</v>
      </c>
      <c r="K81">
        <v>29638.400000000001</v>
      </c>
      <c r="L81" s="2">
        <v>43025</v>
      </c>
      <c r="M81" t="s">
        <v>17</v>
      </c>
      <c r="N81" t="s">
        <v>15</v>
      </c>
      <c r="P81" s="2">
        <v>43852</v>
      </c>
    </row>
    <row r="82" spans="1:16" x14ac:dyDescent="0.35">
      <c r="A82" t="s">
        <v>463</v>
      </c>
      <c r="B82">
        <v>668111383</v>
      </c>
      <c r="C82" t="s">
        <v>14</v>
      </c>
      <c r="D82" s="2">
        <v>43025</v>
      </c>
      <c r="E82" s="2">
        <v>43389</v>
      </c>
      <c r="F82" t="s">
        <v>24</v>
      </c>
      <c r="G82" t="s">
        <v>474</v>
      </c>
      <c r="H82" t="s">
        <v>32</v>
      </c>
      <c r="I82" t="s">
        <v>29</v>
      </c>
      <c r="J82" t="s">
        <v>27</v>
      </c>
      <c r="K82">
        <v>237107.16</v>
      </c>
      <c r="L82" s="2">
        <v>43025</v>
      </c>
      <c r="M82" t="s">
        <v>17</v>
      </c>
      <c r="N82" t="s">
        <v>15</v>
      </c>
      <c r="P82" s="2">
        <v>43852</v>
      </c>
    </row>
    <row r="83" spans="1:16" x14ac:dyDescent="0.35">
      <c r="A83" t="s">
        <v>463</v>
      </c>
      <c r="B83" t="s">
        <v>101</v>
      </c>
      <c r="C83" t="s">
        <v>14</v>
      </c>
      <c r="D83" s="2">
        <v>43390</v>
      </c>
      <c r="E83" s="2">
        <v>43754</v>
      </c>
      <c r="F83" t="s">
        <v>26</v>
      </c>
      <c r="G83" t="s">
        <v>474</v>
      </c>
      <c r="H83" t="s">
        <v>32</v>
      </c>
      <c r="I83" t="s">
        <v>29</v>
      </c>
      <c r="J83" t="s">
        <v>27</v>
      </c>
      <c r="K83">
        <v>295501.76</v>
      </c>
      <c r="L83" s="2">
        <v>43390</v>
      </c>
      <c r="M83" t="s">
        <v>17</v>
      </c>
      <c r="N83" t="s">
        <v>15</v>
      </c>
      <c r="P83" s="2">
        <v>43852</v>
      </c>
    </row>
    <row r="84" spans="1:16" x14ac:dyDescent="0.35">
      <c r="A84" t="s">
        <v>463</v>
      </c>
      <c r="B84">
        <v>2250015394</v>
      </c>
      <c r="C84" t="s">
        <v>14</v>
      </c>
      <c r="D84" s="2">
        <v>43713</v>
      </c>
      <c r="E84" s="2">
        <v>44078</v>
      </c>
      <c r="F84" t="s">
        <v>26</v>
      </c>
      <c r="G84" t="s">
        <v>474</v>
      </c>
      <c r="H84" t="s">
        <v>32</v>
      </c>
      <c r="I84" t="s">
        <v>29</v>
      </c>
      <c r="J84" t="s">
        <v>27</v>
      </c>
      <c r="K84">
        <v>5612.25</v>
      </c>
      <c r="L84" s="2">
        <v>43713</v>
      </c>
      <c r="M84" t="s">
        <v>17</v>
      </c>
      <c r="N84" t="s">
        <v>27</v>
      </c>
      <c r="P84" s="2">
        <v>43852</v>
      </c>
    </row>
    <row r="85" spans="1:16" x14ac:dyDescent="0.35">
      <c r="A85" t="s">
        <v>463</v>
      </c>
      <c r="B85">
        <v>2309002394</v>
      </c>
      <c r="C85" t="s">
        <v>14</v>
      </c>
      <c r="D85" s="2">
        <v>43101</v>
      </c>
      <c r="E85" s="2">
        <v>43465</v>
      </c>
      <c r="F85" t="s">
        <v>16</v>
      </c>
      <c r="G85" t="s">
        <v>474</v>
      </c>
      <c r="H85" t="s">
        <v>32</v>
      </c>
      <c r="I85" t="s">
        <v>29</v>
      </c>
      <c r="J85" t="s">
        <v>27</v>
      </c>
      <c r="K85">
        <v>30875</v>
      </c>
      <c r="L85" s="2">
        <v>43101</v>
      </c>
      <c r="M85" t="s">
        <v>17</v>
      </c>
      <c r="N85" t="s">
        <v>15</v>
      </c>
      <c r="P85" s="2">
        <v>43852</v>
      </c>
    </row>
    <row r="86" spans="1:16" x14ac:dyDescent="0.35">
      <c r="A86" t="s">
        <v>463</v>
      </c>
      <c r="B86">
        <v>3.1142029633600998E+18</v>
      </c>
      <c r="C86" t="s">
        <v>14</v>
      </c>
      <c r="D86" s="2">
        <v>43703</v>
      </c>
      <c r="E86" s="2">
        <v>44068</v>
      </c>
      <c r="F86" t="s">
        <v>26</v>
      </c>
      <c r="G86" t="s">
        <v>474</v>
      </c>
      <c r="H86" t="s">
        <v>32</v>
      </c>
      <c r="I86" t="s">
        <v>29</v>
      </c>
      <c r="J86" t="s">
        <v>436</v>
      </c>
      <c r="K86">
        <v>7022.25</v>
      </c>
      <c r="L86" s="2">
        <v>43703</v>
      </c>
      <c r="M86" t="s">
        <v>17</v>
      </c>
      <c r="N86" t="s">
        <v>15</v>
      </c>
      <c r="P86" s="2">
        <v>43852</v>
      </c>
    </row>
    <row r="87" spans="1:16" x14ac:dyDescent="0.35">
      <c r="A87" t="s">
        <v>463</v>
      </c>
      <c r="B87" t="s">
        <v>102</v>
      </c>
      <c r="C87" t="s">
        <v>14</v>
      </c>
      <c r="D87" s="2">
        <v>43466</v>
      </c>
      <c r="E87" s="2">
        <v>43830</v>
      </c>
      <c r="F87" t="s">
        <v>23</v>
      </c>
      <c r="G87" t="s">
        <v>474</v>
      </c>
      <c r="H87" t="s">
        <v>32</v>
      </c>
      <c r="I87" t="s">
        <v>29</v>
      </c>
      <c r="J87" t="s">
        <v>436</v>
      </c>
      <c r="K87">
        <v>77787.360000000001</v>
      </c>
      <c r="L87" s="2">
        <v>43466</v>
      </c>
      <c r="M87" t="s">
        <v>17</v>
      </c>
      <c r="N87" t="s">
        <v>15</v>
      </c>
      <c r="P87" s="2">
        <v>43852</v>
      </c>
    </row>
    <row r="88" spans="1:16" x14ac:dyDescent="0.35">
      <c r="A88" t="s">
        <v>463</v>
      </c>
      <c r="B88" t="s">
        <v>103</v>
      </c>
      <c r="C88" t="s">
        <v>14</v>
      </c>
      <c r="D88" s="2">
        <v>43466</v>
      </c>
      <c r="E88" s="2">
        <v>43830</v>
      </c>
      <c r="F88" t="s">
        <v>16</v>
      </c>
      <c r="G88" t="s">
        <v>474</v>
      </c>
      <c r="H88" t="s">
        <v>32</v>
      </c>
      <c r="I88" t="s">
        <v>29</v>
      </c>
      <c r="J88" t="s">
        <v>436</v>
      </c>
      <c r="K88">
        <v>30048.080000000002</v>
      </c>
      <c r="L88" s="2">
        <v>43466</v>
      </c>
      <c r="M88" t="s">
        <v>17</v>
      </c>
      <c r="N88" t="s">
        <v>15</v>
      </c>
      <c r="P88" s="2">
        <v>43852</v>
      </c>
    </row>
    <row r="89" spans="1:16" x14ac:dyDescent="0.35">
      <c r="A89" t="s">
        <v>463</v>
      </c>
      <c r="B89" t="s">
        <v>104</v>
      </c>
      <c r="C89" t="s">
        <v>14</v>
      </c>
      <c r="D89" s="2">
        <v>43724</v>
      </c>
      <c r="E89" s="2">
        <v>44089</v>
      </c>
      <c r="F89" t="s">
        <v>19</v>
      </c>
      <c r="G89" t="s">
        <v>474</v>
      </c>
      <c r="H89" t="s">
        <v>32</v>
      </c>
      <c r="I89" t="s">
        <v>29</v>
      </c>
      <c r="J89" t="s">
        <v>436</v>
      </c>
      <c r="K89">
        <v>7690.95</v>
      </c>
      <c r="L89" s="2">
        <v>43724</v>
      </c>
      <c r="M89" t="s">
        <v>17</v>
      </c>
      <c r="N89" t="s">
        <v>15</v>
      </c>
      <c r="P89" s="2">
        <v>43852</v>
      </c>
    </row>
    <row r="90" spans="1:16" x14ac:dyDescent="0.35">
      <c r="A90" t="s">
        <v>463</v>
      </c>
      <c r="B90">
        <v>1.2030046182479999E+19</v>
      </c>
      <c r="C90" t="s">
        <v>18</v>
      </c>
      <c r="D90" s="2">
        <v>43322</v>
      </c>
      <c r="E90" s="2">
        <v>43686</v>
      </c>
      <c r="F90" t="s">
        <v>26</v>
      </c>
      <c r="G90" t="s">
        <v>472</v>
      </c>
      <c r="H90" t="s">
        <v>32</v>
      </c>
      <c r="I90" t="s">
        <v>29</v>
      </c>
      <c r="J90" t="s">
        <v>27</v>
      </c>
      <c r="K90">
        <v>86400</v>
      </c>
      <c r="L90" s="2">
        <v>43322</v>
      </c>
      <c r="M90" t="s">
        <v>17</v>
      </c>
      <c r="N90" t="s">
        <v>15</v>
      </c>
      <c r="P90" s="2">
        <v>43852</v>
      </c>
    </row>
    <row r="91" spans="1:16" x14ac:dyDescent="0.35">
      <c r="A91" t="s">
        <v>463</v>
      </c>
      <c r="B91">
        <v>1.2030046182479999E+19</v>
      </c>
      <c r="C91" t="s">
        <v>18</v>
      </c>
      <c r="D91" s="2">
        <v>43322</v>
      </c>
      <c r="E91" s="2">
        <v>43686</v>
      </c>
      <c r="F91" t="s">
        <v>26</v>
      </c>
      <c r="G91" t="s">
        <v>472</v>
      </c>
      <c r="H91" t="s">
        <v>32</v>
      </c>
      <c r="I91" t="s">
        <v>29</v>
      </c>
      <c r="J91" t="s">
        <v>27</v>
      </c>
      <c r="K91">
        <v>345705</v>
      </c>
      <c r="L91" s="2">
        <v>43322</v>
      </c>
      <c r="M91" t="s">
        <v>17</v>
      </c>
      <c r="N91" t="s">
        <v>15</v>
      </c>
      <c r="P91" s="2">
        <v>43852</v>
      </c>
    </row>
    <row r="92" spans="1:16" x14ac:dyDescent="0.35">
      <c r="A92" t="s">
        <v>463</v>
      </c>
      <c r="B92">
        <v>1.203004619248E+19</v>
      </c>
      <c r="C92" t="s">
        <v>14</v>
      </c>
      <c r="D92" s="2">
        <v>43687</v>
      </c>
      <c r="E92" s="2">
        <v>44052</v>
      </c>
      <c r="F92" t="s">
        <v>26</v>
      </c>
      <c r="G92" t="s">
        <v>474</v>
      </c>
      <c r="H92" t="s">
        <v>32</v>
      </c>
      <c r="I92" t="s">
        <v>29</v>
      </c>
      <c r="J92" t="s">
        <v>27</v>
      </c>
      <c r="K92">
        <v>77400</v>
      </c>
      <c r="L92" s="2">
        <v>43687</v>
      </c>
      <c r="M92" t="s">
        <v>17</v>
      </c>
      <c r="N92" t="s">
        <v>27</v>
      </c>
      <c r="P92" s="2">
        <v>43852</v>
      </c>
    </row>
    <row r="93" spans="1:16" x14ac:dyDescent="0.35">
      <c r="A93" t="s">
        <v>463</v>
      </c>
      <c r="B93">
        <v>1.203004619248E+19</v>
      </c>
      <c r="C93" t="s">
        <v>14</v>
      </c>
      <c r="D93" s="2">
        <v>43687</v>
      </c>
      <c r="E93" s="2">
        <v>44052</v>
      </c>
      <c r="F93" t="s">
        <v>26</v>
      </c>
      <c r="G93" t="s">
        <v>474</v>
      </c>
      <c r="H93" t="s">
        <v>32</v>
      </c>
      <c r="I93" t="s">
        <v>29</v>
      </c>
      <c r="J93" t="s">
        <v>27</v>
      </c>
      <c r="K93">
        <v>302811.08</v>
      </c>
      <c r="L93" s="2">
        <v>43687</v>
      </c>
      <c r="M93" t="s">
        <v>17</v>
      </c>
      <c r="N93" t="s">
        <v>27</v>
      </c>
      <c r="P93" s="2">
        <v>43852</v>
      </c>
    </row>
    <row r="94" spans="1:16" x14ac:dyDescent="0.35">
      <c r="A94" t="s">
        <v>463</v>
      </c>
      <c r="B94" t="s">
        <v>105</v>
      </c>
      <c r="C94" t="s">
        <v>14</v>
      </c>
      <c r="D94" s="2">
        <v>43282</v>
      </c>
      <c r="E94" s="2">
        <v>43646</v>
      </c>
      <c r="F94" t="s">
        <v>16</v>
      </c>
      <c r="G94" t="s">
        <v>472</v>
      </c>
      <c r="H94" t="s">
        <v>32</v>
      </c>
      <c r="I94" t="s">
        <v>29</v>
      </c>
      <c r="J94" t="s">
        <v>27</v>
      </c>
      <c r="K94">
        <v>1183.3800000000001</v>
      </c>
      <c r="L94" s="2">
        <v>43282</v>
      </c>
      <c r="M94" t="s">
        <v>17</v>
      </c>
      <c r="N94" t="s">
        <v>15</v>
      </c>
      <c r="P94" s="2">
        <v>43852</v>
      </c>
    </row>
    <row r="95" spans="1:16" x14ac:dyDescent="0.35">
      <c r="A95" t="s">
        <v>458</v>
      </c>
      <c r="B95" t="s">
        <v>106</v>
      </c>
      <c r="C95" t="s">
        <v>14</v>
      </c>
      <c r="D95" s="2">
        <v>43359</v>
      </c>
      <c r="E95" s="2">
        <v>43723</v>
      </c>
      <c r="F95" t="s">
        <v>24</v>
      </c>
      <c r="G95" t="s">
        <v>482</v>
      </c>
      <c r="H95" t="s">
        <v>32</v>
      </c>
      <c r="I95" t="s">
        <v>25</v>
      </c>
      <c r="J95" t="s">
        <v>27</v>
      </c>
      <c r="K95">
        <v>33977.82</v>
      </c>
      <c r="L95" s="2">
        <v>43359</v>
      </c>
      <c r="M95" t="s">
        <v>17</v>
      </c>
      <c r="N95" t="s">
        <v>15</v>
      </c>
      <c r="P95" s="2">
        <v>43852</v>
      </c>
    </row>
    <row r="96" spans="1:16" x14ac:dyDescent="0.35">
      <c r="A96" t="s">
        <v>463</v>
      </c>
      <c r="B96" t="s">
        <v>107</v>
      </c>
      <c r="C96" t="s">
        <v>14</v>
      </c>
      <c r="D96" s="2">
        <v>43066</v>
      </c>
      <c r="E96" s="2">
        <v>44161</v>
      </c>
      <c r="F96" t="s">
        <v>28</v>
      </c>
      <c r="G96" t="s">
        <v>478</v>
      </c>
      <c r="H96" t="s">
        <v>32</v>
      </c>
      <c r="I96" t="s">
        <v>39</v>
      </c>
      <c r="J96" t="s">
        <v>436</v>
      </c>
      <c r="K96">
        <v>25303.02</v>
      </c>
      <c r="L96" s="2">
        <v>43247</v>
      </c>
      <c r="M96" t="s">
        <v>17</v>
      </c>
      <c r="N96" t="s">
        <v>15</v>
      </c>
      <c r="P96" s="2">
        <v>43852</v>
      </c>
    </row>
    <row r="97" spans="1:16" x14ac:dyDescent="0.35">
      <c r="A97" t="s">
        <v>463</v>
      </c>
      <c r="B97" t="s">
        <v>107</v>
      </c>
      <c r="C97" t="s">
        <v>14</v>
      </c>
      <c r="D97" s="2">
        <v>43066</v>
      </c>
      <c r="E97" s="2">
        <v>44161</v>
      </c>
      <c r="F97" t="s">
        <v>28</v>
      </c>
      <c r="G97" t="s">
        <v>478</v>
      </c>
      <c r="H97" t="s">
        <v>32</v>
      </c>
      <c r="I97" t="s">
        <v>39</v>
      </c>
      <c r="J97" t="s">
        <v>436</v>
      </c>
      <c r="K97">
        <v>25302.959999999999</v>
      </c>
      <c r="L97" s="2">
        <v>43612</v>
      </c>
      <c r="M97" t="s">
        <v>17</v>
      </c>
      <c r="N97" t="s">
        <v>15</v>
      </c>
      <c r="P97" s="2">
        <v>43852</v>
      </c>
    </row>
    <row r="98" spans="1:16" x14ac:dyDescent="0.35">
      <c r="A98" t="s">
        <v>463</v>
      </c>
      <c r="B98" t="s">
        <v>107</v>
      </c>
      <c r="C98" t="s">
        <v>14</v>
      </c>
      <c r="D98" s="2">
        <v>43066</v>
      </c>
      <c r="E98" s="2">
        <v>44161</v>
      </c>
      <c r="F98" t="s">
        <v>28</v>
      </c>
      <c r="G98" t="s">
        <v>478</v>
      </c>
      <c r="H98" t="s">
        <v>32</v>
      </c>
      <c r="I98" t="s">
        <v>39</v>
      </c>
      <c r="J98" t="s">
        <v>436</v>
      </c>
      <c r="K98">
        <v>25302.959999999999</v>
      </c>
      <c r="L98" s="2">
        <v>43704</v>
      </c>
      <c r="M98" t="s">
        <v>17</v>
      </c>
      <c r="N98" t="s">
        <v>15</v>
      </c>
      <c r="P98" s="2">
        <v>43852</v>
      </c>
    </row>
    <row r="99" spans="1:16" x14ac:dyDescent="0.35">
      <c r="A99" t="s">
        <v>463</v>
      </c>
      <c r="B99" t="s">
        <v>107</v>
      </c>
      <c r="C99" t="s">
        <v>14</v>
      </c>
      <c r="D99" s="2">
        <v>43066</v>
      </c>
      <c r="E99" s="2">
        <v>44161</v>
      </c>
      <c r="F99" t="s">
        <v>28</v>
      </c>
      <c r="G99" t="s">
        <v>478</v>
      </c>
      <c r="H99" t="s">
        <v>32</v>
      </c>
      <c r="I99" t="s">
        <v>39</v>
      </c>
      <c r="J99" t="s">
        <v>436</v>
      </c>
      <c r="K99">
        <v>25302.959999999999</v>
      </c>
      <c r="L99" s="2">
        <v>43796</v>
      </c>
      <c r="M99" t="s">
        <v>17</v>
      </c>
      <c r="N99" t="s">
        <v>15</v>
      </c>
      <c r="P99" s="2">
        <v>43852</v>
      </c>
    </row>
    <row r="100" spans="1:16" x14ac:dyDescent="0.35">
      <c r="A100" t="s">
        <v>463</v>
      </c>
      <c r="B100" t="s">
        <v>107</v>
      </c>
      <c r="C100" t="s">
        <v>14</v>
      </c>
      <c r="D100" s="2">
        <v>43066</v>
      </c>
      <c r="E100" s="2">
        <v>44161</v>
      </c>
      <c r="F100" t="s">
        <v>28</v>
      </c>
      <c r="G100" t="s">
        <v>478</v>
      </c>
      <c r="H100" t="s">
        <v>32</v>
      </c>
      <c r="I100" t="s">
        <v>39</v>
      </c>
      <c r="J100" t="s">
        <v>436</v>
      </c>
      <c r="K100">
        <v>25302.959999999999</v>
      </c>
      <c r="L100" s="2">
        <v>43888</v>
      </c>
      <c r="M100" t="s">
        <v>17</v>
      </c>
      <c r="N100" t="s">
        <v>15</v>
      </c>
      <c r="P100" s="2">
        <v>43852</v>
      </c>
    </row>
    <row r="101" spans="1:16" x14ac:dyDescent="0.35">
      <c r="A101" t="s">
        <v>463</v>
      </c>
      <c r="B101" t="s">
        <v>107</v>
      </c>
      <c r="C101" t="s">
        <v>14</v>
      </c>
      <c r="D101" s="2">
        <v>43066</v>
      </c>
      <c r="E101" s="2">
        <v>44161</v>
      </c>
      <c r="F101" t="s">
        <v>28</v>
      </c>
      <c r="G101" t="s">
        <v>478</v>
      </c>
      <c r="H101" t="s">
        <v>32</v>
      </c>
      <c r="I101" t="s">
        <v>39</v>
      </c>
      <c r="J101" t="s">
        <v>436</v>
      </c>
      <c r="K101">
        <v>25302.959999999999</v>
      </c>
      <c r="L101" s="2">
        <v>43978</v>
      </c>
      <c r="M101" t="s">
        <v>17</v>
      </c>
      <c r="N101" t="s">
        <v>15</v>
      </c>
      <c r="P101" s="2">
        <v>43852</v>
      </c>
    </row>
    <row r="102" spans="1:16" x14ac:dyDescent="0.35">
      <c r="A102" t="s">
        <v>463</v>
      </c>
      <c r="B102" t="s">
        <v>107</v>
      </c>
      <c r="C102" t="s">
        <v>14</v>
      </c>
      <c r="D102" s="2">
        <v>43066</v>
      </c>
      <c r="E102" s="2">
        <v>44161</v>
      </c>
      <c r="F102" t="s">
        <v>28</v>
      </c>
      <c r="G102" t="s">
        <v>478</v>
      </c>
      <c r="H102" t="s">
        <v>32</v>
      </c>
      <c r="I102" t="s">
        <v>39</v>
      </c>
      <c r="J102" t="s">
        <v>436</v>
      </c>
      <c r="K102">
        <v>25302.959999999999</v>
      </c>
      <c r="L102" s="2">
        <v>43339</v>
      </c>
      <c r="M102" t="s">
        <v>17</v>
      </c>
      <c r="N102" t="s">
        <v>15</v>
      </c>
      <c r="P102" s="2">
        <v>43852</v>
      </c>
    </row>
    <row r="103" spans="1:16" x14ac:dyDescent="0.35">
      <c r="A103" t="s">
        <v>463</v>
      </c>
      <c r="B103" t="s">
        <v>107</v>
      </c>
      <c r="C103" t="s">
        <v>14</v>
      </c>
      <c r="D103" s="2">
        <v>43066</v>
      </c>
      <c r="E103" s="2">
        <v>44161</v>
      </c>
      <c r="F103" t="s">
        <v>28</v>
      </c>
      <c r="G103" t="s">
        <v>478</v>
      </c>
      <c r="H103" t="s">
        <v>32</v>
      </c>
      <c r="I103" t="s">
        <v>39</v>
      </c>
      <c r="J103" t="s">
        <v>436</v>
      </c>
      <c r="K103">
        <v>25302.959999999999</v>
      </c>
      <c r="L103" s="2">
        <v>43431</v>
      </c>
      <c r="M103" t="s">
        <v>17</v>
      </c>
      <c r="N103" t="s">
        <v>15</v>
      </c>
      <c r="P103" s="2">
        <v>43852</v>
      </c>
    </row>
    <row r="104" spans="1:16" x14ac:dyDescent="0.35">
      <c r="A104" t="s">
        <v>463</v>
      </c>
      <c r="B104" t="s">
        <v>107</v>
      </c>
      <c r="C104" t="s">
        <v>14</v>
      </c>
      <c r="D104" s="2">
        <v>43066</v>
      </c>
      <c r="E104" s="2">
        <v>44161</v>
      </c>
      <c r="F104" t="s">
        <v>28</v>
      </c>
      <c r="G104" t="s">
        <v>478</v>
      </c>
      <c r="H104" t="s">
        <v>32</v>
      </c>
      <c r="I104" t="s">
        <v>39</v>
      </c>
      <c r="J104" t="s">
        <v>436</v>
      </c>
      <c r="K104">
        <v>25302.959999999999</v>
      </c>
      <c r="L104" s="2">
        <v>43523</v>
      </c>
      <c r="M104" t="s">
        <v>17</v>
      </c>
      <c r="N104" t="s">
        <v>15</v>
      </c>
      <c r="P104" s="2">
        <v>43852</v>
      </c>
    </row>
    <row r="105" spans="1:16" x14ac:dyDescent="0.35">
      <c r="A105" t="s">
        <v>463</v>
      </c>
      <c r="B105" t="s">
        <v>107</v>
      </c>
      <c r="C105" t="s">
        <v>14</v>
      </c>
      <c r="D105" s="2">
        <v>43066</v>
      </c>
      <c r="E105" s="2">
        <v>44161</v>
      </c>
      <c r="F105" t="s">
        <v>28</v>
      </c>
      <c r="G105" t="s">
        <v>478</v>
      </c>
      <c r="H105" t="s">
        <v>32</v>
      </c>
      <c r="I105" t="s">
        <v>39</v>
      </c>
      <c r="J105" t="s">
        <v>436</v>
      </c>
      <c r="K105">
        <v>25303.02</v>
      </c>
      <c r="L105" s="2">
        <v>43158</v>
      </c>
      <c r="M105" t="s">
        <v>17</v>
      </c>
      <c r="N105" t="s">
        <v>15</v>
      </c>
      <c r="P105" s="2">
        <v>43852</v>
      </c>
    </row>
    <row r="106" spans="1:16" x14ac:dyDescent="0.35">
      <c r="A106" t="s">
        <v>463</v>
      </c>
      <c r="B106" t="s">
        <v>107</v>
      </c>
      <c r="C106" t="s">
        <v>14</v>
      </c>
      <c r="D106" s="2">
        <v>43066</v>
      </c>
      <c r="E106" s="2">
        <v>44161</v>
      </c>
      <c r="F106" t="s">
        <v>28</v>
      </c>
      <c r="G106" t="s">
        <v>478</v>
      </c>
      <c r="H106" t="s">
        <v>32</v>
      </c>
      <c r="I106" t="s">
        <v>39</v>
      </c>
      <c r="J106" t="s">
        <v>436</v>
      </c>
      <c r="K106">
        <v>39952.080000000002</v>
      </c>
      <c r="L106" s="2">
        <v>43066</v>
      </c>
      <c r="M106" t="s">
        <v>17</v>
      </c>
      <c r="N106" t="s">
        <v>15</v>
      </c>
      <c r="P106" s="2">
        <v>43852</v>
      </c>
    </row>
    <row r="107" spans="1:16" x14ac:dyDescent="0.35">
      <c r="A107" t="s">
        <v>463</v>
      </c>
      <c r="B107">
        <v>8540162</v>
      </c>
      <c r="C107" t="s">
        <v>18</v>
      </c>
      <c r="D107" s="2">
        <v>43158</v>
      </c>
      <c r="E107" s="2">
        <v>43522</v>
      </c>
      <c r="F107" t="s">
        <v>24</v>
      </c>
      <c r="G107" t="s">
        <v>482</v>
      </c>
      <c r="H107" t="s">
        <v>32</v>
      </c>
      <c r="I107" t="s">
        <v>25</v>
      </c>
      <c r="J107" t="s">
        <v>27</v>
      </c>
      <c r="K107">
        <v>562.24</v>
      </c>
      <c r="L107" s="2">
        <v>43158</v>
      </c>
      <c r="M107" t="s">
        <v>17</v>
      </c>
      <c r="N107" t="s">
        <v>15</v>
      </c>
      <c r="P107" s="2">
        <v>43852</v>
      </c>
    </row>
    <row r="108" spans="1:16" x14ac:dyDescent="0.35">
      <c r="A108" t="s">
        <v>463</v>
      </c>
      <c r="B108" t="s">
        <v>108</v>
      </c>
      <c r="C108" t="s">
        <v>14</v>
      </c>
      <c r="D108" s="2">
        <v>43523</v>
      </c>
      <c r="E108" s="2">
        <v>43887</v>
      </c>
      <c r="F108" t="s">
        <v>24</v>
      </c>
      <c r="G108" t="s">
        <v>482</v>
      </c>
      <c r="H108" t="s">
        <v>32</v>
      </c>
      <c r="I108" t="s">
        <v>25</v>
      </c>
      <c r="J108" t="s">
        <v>27</v>
      </c>
      <c r="K108">
        <v>628.70000000000005</v>
      </c>
      <c r="L108" s="2">
        <v>43526</v>
      </c>
      <c r="M108" t="s">
        <v>17</v>
      </c>
      <c r="N108" t="s">
        <v>27</v>
      </c>
      <c r="P108" s="2">
        <v>43852</v>
      </c>
    </row>
    <row r="109" spans="1:16" x14ac:dyDescent="0.35">
      <c r="A109" t="s">
        <v>463</v>
      </c>
      <c r="B109">
        <v>304001926</v>
      </c>
      <c r="C109" t="s">
        <v>18</v>
      </c>
      <c r="D109" s="2">
        <v>43191</v>
      </c>
      <c r="E109" s="2">
        <v>43555</v>
      </c>
      <c r="F109" t="s">
        <v>16</v>
      </c>
      <c r="G109" t="s">
        <v>472</v>
      </c>
      <c r="H109" t="s">
        <v>32</v>
      </c>
      <c r="I109" t="s">
        <v>29</v>
      </c>
      <c r="J109" t="s">
        <v>27</v>
      </c>
      <c r="K109">
        <v>5075.5</v>
      </c>
      <c r="L109" s="2">
        <v>43191</v>
      </c>
      <c r="M109" t="s">
        <v>17</v>
      </c>
      <c r="N109" t="s">
        <v>15</v>
      </c>
      <c r="P109" s="2">
        <v>43852</v>
      </c>
    </row>
    <row r="110" spans="1:16" x14ac:dyDescent="0.35">
      <c r="A110" t="s">
        <v>463</v>
      </c>
      <c r="B110">
        <v>304003761</v>
      </c>
      <c r="C110" t="s">
        <v>14</v>
      </c>
      <c r="D110" s="2">
        <v>43556</v>
      </c>
      <c r="E110" s="2">
        <v>43921</v>
      </c>
      <c r="F110" t="s">
        <v>16</v>
      </c>
      <c r="G110" t="s">
        <v>474</v>
      </c>
      <c r="H110" t="s">
        <v>32</v>
      </c>
      <c r="I110" t="s">
        <v>29</v>
      </c>
      <c r="J110" t="s">
        <v>27</v>
      </c>
      <c r="K110">
        <v>5206</v>
      </c>
      <c r="L110" s="2">
        <v>43556</v>
      </c>
      <c r="M110" t="s">
        <v>17</v>
      </c>
      <c r="N110" t="s">
        <v>27</v>
      </c>
      <c r="P110" s="2">
        <v>43852</v>
      </c>
    </row>
    <row r="111" spans="1:16" x14ac:dyDescent="0.35">
      <c r="A111" t="s">
        <v>464</v>
      </c>
      <c r="B111" t="s">
        <v>109</v>
      </c>
      <c r="C111" t="s">
        <v>14</v>
      </c>
      <c r="D111" s="2">
        <v>43494</v>
      </c>
      <c r="E111" s="2">
        <v>43858</v>
      </c>
      <c r="F111" t="s">
        <v>24</v>
      </c>
      <c r="G111" t="s">
        <v>481</v>
      </c>
      <c r="H111" t="s">
        <v>32</v>
      </c>
      <c r="I111" t="s">
        <v>25</v>
      </c>
      <c r="J111" t="s">
        <v>435</v>
      </c>
      <c r="K111">
        <v>5462.5</v>
      </c>
      <c r="L111" s="2">
        <v>43494</v>
      </c>
      <c r="M111" t="s">
        <v>17</v>
      </c>
      <c r="N111" t="s">
        <v>15</v>
      </c>
      <c r="P111" s="2">
        <v>43852</v>
      </c>
    </row>
    <row r="112" spans="1:16" x14ac:dyDescent="0.35">
      <c r="A112" t="s">
        <v>464</v>
      </c>
      <c r="B112" t="s">
        <v>110</v>
      </c>
      <c r="C112" t="s">
        <v>14</v>
      </c>
      <c r="D112" s="2">
        <v>43472</v>
      </c>
      <c r="E112" s="2">
        <v>43836</v>
      </c>
      <c r="F112" t="s">
        <v>23</v>
      </c>
      <c r="G112" t="s">
        <v>482</v>
      </c>
      <c r="H112" t="s">
        <v>32</v>
      </c>
      <c r="I112" t="s">
        <v>23</v>
      </c>
      <c r="J112" t="s">
        <v>27</v>
      </c>
      <c r="K112">
        <v>13612.5</v>
      </c>
      <c r="L112" s="2">
        <v>43472</v>
      </c>
      <c r="M112" t="s">
        <v>17</v>
      </c>
      <c r="N112" t="s">
        <v>35</v>
      </c>
      <c r="P112" s="2">
        <v>43852</v>
      </c>
    </row>
    <row r="113" spans="1:16" x14ac:dyDescent="0.35">
      <c r="A113" t="s">
        <v>464</v>
      </c>
      <c r="B113" t="s">
        <v>110</v>
      </c>
      <c r="C113" t="s">
        <v>14</v>
      </c>
      <c r="D113" s="2">
        <v>43472</v>
      </c>
      <c r="E113" s="2">
        <v>43836</v>
      </c>
      <c r="F113" t="s">
        <v>23</v>
      </c>
      <c r="G113" t="s">
        <v>482</v>
      </c>
      <c r="H113" t="s">
        <v>32</v>
      </c>
      <c r="I113" t="s">
        <v>23</v>
      </c>
      <c r="J113" t="s">
        <v>27</v>
      </c>
      <c r="K113">
        <v>6991.55</v>
      </c>
      <c r="L113" s="2">
        <v>43559</v>
      </c>
      <c r="M113" t="s">
        <v>36</v>
      </c>
      <c r="N113" t="s">
        <v>35</v>
      </c>
      <c r="P113" s="2">
        <v>43852</v>
      </c>
    </row>
    <row r="114" spans="1:16" x14ac:dyDescent="0.35">
      <c r="A114" t="s">
        <v>464</v>
      </c>
      <c r="B114">
        <v>2302003012</v>
      </c>
      <c r="C114" t="s">
        <v>14</v>
      </c>
      <c r="D114" s="2">
        <v>43339</v>
      </c>
      <c r="E114" s="2">
        <v>43703</v>
      </c>
      <c r="F114" t="s">
        <v>16</v>
      </c>
      <c r="G114" t="s">
        <v>482</v>
      </c>
      <c r="H114" t="s">
        <v>32</v>
      </c>
      <c r="I114" t="s">
        <v>16</v>
      </c>
      <c r="J114" t="s">
        <v>27</v>
      </c>
      <c r="K114">
        <v>13750</v>
      </c>
      <c r="L114" s="2">
        <v>43339</v>
      </c>
      <c r="M114" t="s">
        <v>17</v>
      </c>
      <c r="N114" t="s">
        <v>15</v>
      </c>
      <c r="P114" s="2">
        <v>43852</v>
      </c>
    </row>
    <row r="115" spans="1:16" x14ac:dyDescent="0.35">
      <c r="A115" t="s">
        <v>464</v>
      </c>
      <c r="B115">
        <v>41045400</v>
      </c>
      <c r="C115" t="s">
        <v>14</v>
      </c>
      <c r="D115" s="2">
        <v>43543</v>
      </c>
      <c r="E115" s="2">
        <v>43908</v>
      </c>
      <c r="F115" t="s">
        <v>16</v>
      </c>
      <c r="G115" t="s">
        <v>481</v>
      </c>
      <c r="H115" t="s">
        <v>32</v>
      </c>
      <c r="I115" t="s">
        <v>16</v>
      </c>
      <c r="J115" t="s">
        <v>435</v>
      </c>
      <c r="K115">
        <v>70125</v>
      </c>
      <c r="L115" s="2">
        <v>43543</v>
      </c>
      <c r="M115" t="s">
        <v>17</v>
      </c>
      <c r="N115" t="s">
        <v>15</v>
      </c>
      <c r="P115" s="2">
        <v>43852</v>
      </c>
    </row>
    <row r="116" spans="1:16" x14ac:dyDescent="0.35">
      <c r="A116" t="s">
        <v>464</v>
      </c>
      <c r="B116">
        <v>41045403</v>
      </c>
      <c r="C116" t="s">
        <v>14</v>
      </c>
      <c r="D116" s="2">
        <v>43543</v>
      </c>
      <c r="E116" s="2">
        <v>43908</v>
      </c>
      <c r="F116" t="s">
        <v>16</v>
      </c>
      <c r="G116" t="s">
        <v>481</v>
      </c>
      <c r="H116" t="s">
        <v>32</v>
      </c>
      <c r="I116" t="s">
        <v>16</v>
      </c>
      <c r="J116" t="s">
        <v>435</v>
      </c>
      <c r="K116">
        <v>70125</v>
      </c>
      <c r="L116" s="2">
        <v>43543</v>
      </c>
      <c r="M116" t="s">
        <v>17</v>
      </c>
      <c r="N116" t="s">
        <v>15</v>
      </c>
      <c r="P116" s="2">
        <v>43852</v>
      </c>
    </row>
    <row r="117" spans="1:16" x14ac:dyDescent="0.35">
      <c r="A117" t="s">
        <v>464</v>
      </c>
      <c r="B117" t="s">
        <v>111</v>
      </c>
      <c r="C117" t="s">
        <v>18</v>
      </c>
      <c r="D117" s="2">
        <v>43191</v>
      </c>
      <c r="E117" s="2">
        <v>43555</v>
      </c>
      <c r="F117" t="s">
        <v>23</v>
      </c>
      <c r="G117" t="s">
        <v>474</v>
      </c>
      <c r="H117" t="s">
        <v>32</v>
      </c>
      <c r="I117" t="s">
        <v>29</v>
      </c>
      <c r="J117" t="s">
        <v>27</v>
      </c>
      <c r="K117">
        <v>208122.92</v>
      </c>
      <c r="L117" s="2">
        <v>43191</v>
      </c>
      <c r="M117" t="s">
        <v>17</v>
      </c>
      <c r="N117" t="s">
        <v>15</v>
      </c>
      <c r="P117" s="2">
        <v>43852</v>
      </c>
    </row>
    <row r="118" spans="1:16" x14ac:dyDescent="0.35">
      <c r="A118" t="s">
        <v>464</v>
      </c>
      <c r="B118">
        <v>8502066</v>
      </c>
      <c r="C118" t="s">
        <v>18</v>
      </c>
      <c r="D118" s="2">
        <v>43160</v>
      </c>
      <c r="E118" s="2">
        <v>43524</v>
      </c>
      <c r="F118" t="s">
        <v>23</v>
      </c>
      <c r="G118" t="s">
        <v>474</v>
      </c>
      <c r="H118" t="s">
        <v>32</v>
      </c>
      <c r="I118" t="s">
        <v>29</v>
      </c>
      <c r="J118" t="s">
        <v>27</v>
      </c>
      <c r="K118">
        <v>45375.15</v>
      </c>
      <c r="L118" s="2">
        <v>43160</v>
      </c>
      <c r="M118" t="s">
        <v>17</v>
      </c>
      <c r="N118" t="s">
        <v>35</v>
      </c>
      <c r="P118" s="2">
        <v>43852</v>
      </c>
    </row>
    <row r="119" spans="1:16" x14ac:dyDescent="0.35">
      <c r="A119" t="s">
        <v>464</v>
      </c>
      <c r="B119">
        <v>8502066</v>
      </c>
      <c r="C119" t="s">
        <v>18</v>
      </c>
      <c r="D119" s="2">
        <v>43160</v>
      </c>
      <c r="E119" s="2">
        <v>43524</v>
      </c>
      <c r="F119" t="s">
        <v>23</v>
      </c>
      <c r="G119" t="s">
        <v>474</v>
      </c>
      <c r="H119" t="s">
        <v>32</v>
      </c>
      <c r="I119" t="s">
        <v>29</v>
      </c>
      <c r="J119" t="s">
        <v>27</v>
      </c>
      <c r="K119">
        <v>18150</v>
      </c>
      <c r="L119" s="2">
        <v>43468</v>
      </c>
      <c r="M119" t="s">
        <v>36</v>
      </c>
      <c r="N119" t="s">
        <v>35</v>
      </c>
      <c r="P119" s="2">
        <v>43852</v>
      </c>
    </row>
    <row r="120" spans="1:16" x14ac:dyDescent="0.35">
      <c r="A120" t="s">
        <v>464</v>
      </c>
      <c r="B120" t="s">
        <v>112</v>
      </c>
      <c r="C120" t="s">
        <v>14</v>
      </c>
      <c r="D120" s="2">
        <v>43525</v>
      </c>
      <c r="E120" s="2">
        <v>44012</v>
      </c>
      <c r="F120" t="s">
        <v>23</v>
      </c>
      <c r="G120" t="s">
        <v>474</v>
      </c>
      <c r="H120" t="s">
        <v>32</v>
      </c>
      <c r="I120" t="s">
        <v>29</v>
      </c>
      <c r="J120" t="s">
        <v>27</v>
      </c>
      <c r="K120">
        <v>45375.15</v>
      </c>
      <c r="L120" s="2">
        <v>43525</v>
      </c>
      <c r="M120" t="s">
        <v>17</v>
      </c>
      <c r="N120" t="s">
        <v>35</v>
      </c>
      <c r="P120" s="2">
        <v>43852</v>
      </c>
    </row>
    <row r="121" spans="1:16" x14ac:dyDescent="0.35">
      <c r="A121" t="s">
        <v>464</v>
      </c>
      <c r="B121" t="s">
        <v>112</v>
      </c>
      <c r="C121" t="s">
        <v>14</v>
      </c>
      <c r="D121" s="2">
        <v>43525</v>
      </c>
      <c r="E121" s="2">
        <v>43890</v>
      </c>
      <c r="F121" t="s">
        <v>23</v>
      </c>
      <c r="G121" t="s">
        <v>474</v>
      </c>
      <c r="H121" t="s">
        <v>32</v>
      </c>
      <c r="I121" t="s">
        <v>29</v>
      </c>
      <c r="J121" t="s">
        <v>27</v>
      </c>
      <c r="K121">
        <v>45375</v>
      </c>
      <c r="L121" s="2">
        <v>43666</v>
      </c>
      <c r="M121" t="s">
        <v>36</v>
      </c>
      <c r="N121" t="s">
        <v>35</v>
      </c>
      <c r="P121" s="2">
        <v>43852</v>
      </c>
    </row>
    <row r="122" spans="1:16" x14ac:dyDescent="0.35">
      <c r="A122" t="s">
        <v>464</v>
      </c>
      <c r="B122" t="s">
        <v>112</v>
      </c>
      <c r="C122" t="s">
        <v>14</v>
      </c>
      <c r="D122" s="2">
        <v>43525</v>
      </c>
      <c r="E122" s="2">
        <v>43890</v>
      </c>
      <c r="F122" t="s">
        <v>23</v>
      </c>
      <c r="G122" t="s">
        <v>474</v>
      </c>
      <c r="H122" t="s">
        <v>32</v>
      </c>
      <c r="I122" t="s">
        <v>29</v>
      </c>
      <c r="J122" t="s">
        <v>27</v>
      </c>
      <c r="K122">
        <v>0</v>
      </c>
      <c r="L122" s="2"/>
      <c r="M122" t="s">
        <v>36</v>
      </c>
      <c r="N122" t="s">
        <v>35</v>
      </c>
      <c r="P122" s="2">
        <v>43852</v>
      </c>
    </row>
    <row r="123" spans="1:16" x14ac:dyDescent="0.35">
      <c r="A123" t="s">
        <v>464</v>
      </c>
      <c r="B123">
        <v>2.9992015408021002E+18</v>
      </c>
      <c r="C123" t="s">
        <v>18</v>
      </c>
      <c r="D123" s="2">
        <v>43405</v>
      </c>
      <c r="E123" s="2">
        <v>43769</v>
      </c>
      <c r="F123" t="s">
        <v>19</v>
      </c>
      <c r="G123" t="s">
        <v>473</v>
      </c>
      <c r="H123" t="s">
        <v>32</v>
      </c>
      <c r="I123" t="s">
        <v>20</v>
      </c>
      <c r="J123" t="s">
        <v>27</v>
      </c>
      <c r="K123">
        <v>6157.88</v>
      </c>
      <c r="L123" s="2">
        <v>43405</v>
      </c>
      <c r="M123" t="s">
        <v>17</v>
      </c>
      <c r="N123" t="s">
        <v>35</v>
      </c>
      <c r="P123" s="2">
        <v>43852</v>
      </c>
    </row>
    <row r="124" spans="1:16" x14ac:dyDescent="0.35">
      <c r="A124" t="s">
        <v>464</v>
      </c>
      <c r="B124">
        <v>2.9992015408021002E+18</v>
      </c>
      <c r="C124" t="s">
        <v>18</v>
      </c>
      <c r="D124" s="2">
        <v>43405</v>
      </c>
      <c r="E124" s="2">
        <v>43769</v>
      </c>
      <c r="F124" t="s">
        <v>19</v>
      </c>
      <c r="G124" t="s">
        <v>473</v>
      </c>
      <c r="H124" t="s">
        <v>32</v>
      </c>
      <c r="I124" t="s">
        <v>20</v>
      </c>
      <c r="J124" t="s">
        <v>27</v>
      </c>
      <c r="L124" s="2">
        <v>43439</v>
      </c>
      <c r="M124" t="s">
        <v>36</v>
      </c>
      <c r="N124" t="s">
        <v>35</v>
      </c>
      <c r="P124" s="2">
        <v>43852</v>
      </c>
    </row>
    <row r="125" spans="1:16" x14ac:dyDescent="0.35">
      <c r="A125" t="s">
        <v>464</v>
      </c>
      <c r="B125">
        <v>2.9992015408021002E+18</v>
      </c>
      <c r="C125" t="s">
        <v>18</v>
      </c>
      <c r="D125" s="2">
        <v>43405</v>
      </c>
      <c r="E125" s="2">
        <v>43769</v>
      </c>
      <c r="F125" t="s">
        <v>19</v>
      </c>
      <c r="G125" t="s">
        <v>473</v>
      </c>
      <c r="H125" t="s">
        <v>32</v>
      </c>
      <c r="I125" t="s">
        <v>20</v>
      </c>
      <c r="J125" t="s">
        <v>27</v>
      </c>
      <c r="K125">
        <v>113.48</v>
      </c>
      <c r="L125" s="2">
        <v>43504</v>
      </c>
      <c r="M125" t="s">
        <v>36</v>
      </c>
      <c r="N125" t="s">
        <v>35</v>
      </c>
      <c r="P125" s="2">
        <v>43852</v>
      </c>
    </row>
    <row r="126" spans="1:16" x14ac:dyDescent="0.35">
      <c r="A126" t="s">
        <v>464</v>
      </c>
      <c r="B126">
        <v>2.9992015408021002E+18</v>
      </c>
      <c r="C126" t="s">
        <v>14</v>
      </c>
      <c r="D126" s="2">
        <v>43770</v>
      </c>
      <c r="E126" s="2">
        <v>44135</v>
      </c>
      <c r="F126" t="s">
        <v>19</v>
      </c>
      <c r="G126" t="s">
        <v>473</v>
      </c>
      <c r="H126" t="s">
        <v>32</v>
      </c>
      <c r="I126" t="s">
        <v>20</v>
      </c>
      <c r="J126" t="s">
        <v>27</v>
      </c>
      <c r="K126">
        <v>4302.3</v>
      </c>
      <c r="L126" s="2">
        <v>43770</v>
      </c>
      <c r="M126" t="s">
        <v>17</v>
      </c>
      <c r="N126" t="s">
        <v>27</v>
      </c>
      <c r="P126" s="2">
        <v>43852</v>
      </c>
    </row>
    <row r="127" spans="1:16" x14ac:dyDescent="0.35">
      <c r="A127" t="s">
        <v>464</v>
      </c>
      <c r="B127" t="s">
        <v>113</v>
      </c>
      <c r="C127" t="s">
        <v>14</v>
      </c>
      <c r="D127" s="2">
        <v>43602</v>
      </c>
      <c r="E127" s="2">
        <v>43967</v>
      </c>
      <c r="F127" t="s">
        <v>19</v>
      </c>
      <c r="G127" t="s">
        <v>473</v>
      </c>
      <c r="H127" t="s">
        <v>32</v>
      </c>
      <c r="I127" t="s">
        <v>20</v>
      </c>
      <c r="J127" t="s">
        <v>27</v>
      </c>
      <c r="K127">
        <v>52500</v>
      </c>
      <c r="L127" s="2">
        <v>43602</v>
      </c>
      <c r="M127" t="s">
        <v>17</v>
      </c>
      <c r="N127" t="s">
        <v>15</v>
      </c>
      <c r="P127" s="2">
        <v>43852</v>
      </c>
    </row>
    <row r="128" spans="1:16" x14ac:dyDescent="0.35">
      <c r="A128" t="s">
        <v>464</v>
      </c>
      <c r="B128" t="s">
        <v>114</v>
      </c>
      <c r="C128" t="s">
        <v>18</v>
      </c>
      <c r="D128" s="2">
        <v>43282</v>
      </c>
      <c r="E128" s="2">
        <v>43646</v>
      </c>
      <c r="F128" t="s">
        <v>26</v>
      </c>
      <c r="G128" t="s">
        <v>474</v>
      </c>
      <c r="H128" t="s">
        <v>32</v>
      </c>
      <c r="I128" t="s">
        <v>29</v>
      </c>
      <c r="J128" t="s">
        <v>436</v>
      </c>
      <c r="K128">
        <v>1147.82</v>
      </c>
      <c r="L128" s="2">
        <v>43646</v>
      </c>
      <c r="M128" t="s">
        <v>17</v>
      </c>
      <c r="N128" t="s">
        <v>15</v>
      </c>
      <c r="P128" s="2">
        <v>43852</v>
      </c>
    </row>
    <row r="129" spans="1:16" x14ac:dyDescent="0.35">
      <c r="A129" t="s">
        <v>464</v>
      </c>
      <c r="B129" t="s">
        <v>115</v>
      </c>
      <c r="C129" t="s">
        <v>18</v>
      </c>
      <c r="D129" s="2">
        <v>43282</v>
      </c>
      <c r="E129" s="2">
        <v>43646</v>
      </c>
      <c r="F129" t="s">
        <v>16</v>
      </c>
      <c r="G129" t="s">
        <v>474</v>
      </c>
      <c r="H129" t="s">
        <v>32</v>
      </c>
      <c r="I129" t="s">
        <v>29</v>
      </c>
      <c r="J129" t="s">
        <v>27</v>
      </c>
      <c r="K129">
        <v>1896.63</v>
      </c>
      <c r="L129" s="2">
        <v>43282</v>
      </c>
      <c r="M129" t="s">
        <v>17</v>
      </c>
      <c r="N129" t="s">
        <v>15</v>
      </c>
      <c r="P129" s="2">
        <v>43852</v>
      </c>
    </row>
    <row r="130" spans="1:16" x14ac:dyDescent="0.35">
      <c r="A130" t="s">
        <v>464</v>
      </c>
      <c r="B130" t="s">
        <v>116</v>
      </c>
      <c r="C130" t="s">
        <v>18</v>
      </c>
      <c r="D130" s="2">
        <v>43283</v>
      </c>
      <c r="E130" s="2">
        <v>43646</v>
      </c>
      <c r="F130" t="s">
        <v>16</v>
      </c>
      <c r="G130" t="s">
        <v>474</v>
      </c>
      <c r="H130" t="s">
        <v>32</v>
      </c>
      <c r="I130" t="s">
        <v>29</v>
      </c>
      <c r="J130" t="s">
        <v>27</v>
      </c>
      <c r="K130">
        <v>0</v>
      </c>
      <c r="L130" s="2">
        <v>43646</v>
      </c>
      <c r="M130" t="s">
        <v>17</v>
      </c>
      <c r="N130" t="s">
        <v>15</v>
      </c>
      <c r="P130" s="2">
        <v>43852</v>
      </c>
    </row>
    <row r="131" spans="1:16" x14ac:dyDescent="0.35">
      <c r="A131" t="s">
        <v>464</v>
      </c>
      <c r="B131" t="s">
        <v>117</v>
      </c>
      <c r="C131" t="s">
        <v>18</v>
      </c>
      <c r="D131" s="2">
        <v>43282</v>
      </c>
      <c r="E131" s="2">
        <v>43646</v>
      </c>
      <c r="F131" t="s">
        <v>16</v>
      </c>
      <c r="G131" t="s">
        <v>474</v>
      </c>
      <c r="H131" t="s">
        <v>32</v>
      </c>
      <c r="I131" t="s">
        <v>29</v>
      </c>
      <c r="J131" t="s">
        <v>27</v>
      </c>
      <c r="K131">
        <v>48125</v>
      </c>
      <c r="L131" s="2">
        <v>43282</v>
      </c>
      <c r="M131" t="s">
        <v>17</v>
      </c>
      <c r="N131" t="s">
        <v>15</v>
      </c>
      <c r="P131" s="2">
        <v>43852</v>
      </c>
    </row>
    <row r="132" spans="1:16" x14ac:dyDescent="0.35">
      <c r="A132" t="s">
        <v>464</v>
      </c>
      <c r="B132" t="s">
        <v>118</v>
      </c>
      <c r="C132" t="s">
        <v>18</v>
      </c>
      <c r="D132" s="2">
        <v>43282</v>
      </c>
      <c r="E132" s="2">
        <v>43646</v>
      </c>
      <c r="F132" t="s">
        <v>24</v>
      </c>
      <c r="G132" t="s">
        <v>474</v>
      </c>
      <c r="H132" t="s">
        <v>32</v>
      </c>
      <c r="I132" t="s">
        <v>29</v>
      </c>
      <c r="J132" t="s">
        <v>27</v>
      </c>
      <c r="K132">
        <v>13560.92</v>
      </c>
      <c r="L132" s="2">
        <v>43282</v>
      </c>
      <c r="M132" t="s">
        <v>17</v>
      </c>
      <c r="N132" t="s">
        <v>15</v>
      </c>
      <c r="P132" s="2">
        <v>43852</v>
      </c>
    </row>
    <row r="133" spans="1:16" x14ac:dyDescent="0.35">
      <c r="A133" t="s">
        <v>464</v>
      </c>
      <c r="B133" t="s">
        <v>119</v>
      </c>
      <c r="C133" t="s">
        <v>18</v>
      </c>
      <c r="D133" s="2">
        <v>43282</v>
      </c>
      <c r="E133" s="2">
        <v>43646</v>
      </c>
      <c r="F133" t="s">
        <v>24</v>
      </c>
      <c r="G133" t="s">
        <v>474</v>
      </c>
      <c r="H133" t="s">
        <v>32</v>
      </c>
      <c r="I133" t="s">
        <v>29</v>
      </c>
      <c r="J133" t="s">
        <v>27</v>
      </c>
      <c r="K133">
        <v>55052.69</v>
      </c>
      <c r="L133" s="2">
        <v>43282</v>
      </c>
      <c r="M133" t="s">
        <v>17</v>
      </c>
      <c r="N133" t="s">
        <v>15</v>
      </c>
      <c r="P133" s="2">
        <v>43852</v>
      </c>
    </row>
    <row r="134" spans="1:16" x14ac:dyDescent="0.35">
      <c r="A134" t="s">
        <v>464</v>
      </c>
      <c r="B134" t="s">
        <v>120</v>
      </c>
      <c r="C134" t="s">
        <v>18</v>
      </c>
      <c r="D134" s="2">
        <v>43282</v>
      </c>
      <c r="E134" s="2">
        <v>43646</v>
      </c>
      <c r="F134" t="s">
        <v>24</v>
      </c>
      <c r="G134" t="s">
        <v>474</v>
      </c>
      <c r="H134" t="s">
        <v>32</v>
      </c>
      <c r="I134" t="s">
        <v>29</v>
      </c>
      <c r="J134" t="s">
        <v>27</v>
      </c>
      <c r="K134">
        <v>14131.43</v>
      </c>
      <c r="L134" s="2">
        <v>43282</v>
      </c>
      <c r="M134" t="s">
        <v>17</v>
      </c>
      <c r="N134" t="s">
        <v>15</v>
      </c>
      <c r="P134" s="2">
        <v>43852</v>
      </c>
    </row>
    <row r="135" spans="1:16" x14ac:dyDescent="0.35">
      <c r="A135" t="s">
        <v>464</v>
      </c>
      <c r="B135" t="s">
        <v>121</v>
      </c>
      <c r="C135" t="s">
        <v>18</v>
      </c>
      <c r="D135" s="2">
        <v>43282</v>
      </c>
      <c r="E135" s="2">
        <v>43646</v>
      </c>
      <c r="F135" t="s">
        <v>26</v>
      </c>
      <c r="G135" t="s">
        <v>474</v>
      </c>
      <c r="H135" t="s">
        <v>32</v>
      </c>
      <c r="I135" t="s">
        <v>29</v>
      </c>
      <c r="J135" t="s">
        <v>27</v>
      </c>
      <c r="K135">
        <v>3125</v>
      </c>
      <c r="L135" s="2">
        <v>43282</v>
      </c>
      <c r="M135" t="s">
        <v>17</v>
      </c>
      <c r="N135" t="s">
        <v>15</v>
      </c>
      <c r="P135" s="2">
        <v>43852</v>
      </c>
    </row>
    <row r="136" spans="1:16" x14ac:dyDescent="0.35">
      <c r="A136" t="s">
        <v>464</v>
      </c>
      <c r="B136" t="s">
        <v>122</v>
      </c>
      <c r="C136" t="s">
        <v>18</v>
      </c>
      <c r="D136" s="2">
        <v>43282</v>
      </c>
      <c r="E136" s="2">
        <v>43646</v>
      </c>
      <c r="F136" t="s">
        <v>26</v>
      </c>
      <c r="G136" t="s">
        <v>474</v>
      </c>
      <c r="H136" t="s">
        <v>32</v>
      </c>
      <c r="I136" t="s">
        <v>29</v>
      </c>
      <c r="J136" t="s">
        <v>27</v>
      </c>
      <c r="K136">
        <v>1125</v>
      </c>
      <c r="L136" s="2">
        <v>43282</v>
      </c>
      <c r="M136" t="s">
        <v>17</v>
      </c>
      <c r="N136" t="s">
        <v>15</v>
      </c>
      <c r="P136" s="2">
        <v>43852</v>
      </c>
    </row>
    <row r="137" spans="1:16" x14ac:dyDescent="0.35">
      <c r="A137" t="s">
        <v>464</v>
      </c>
      <c r="B137" t="s">
        <v>123</v>
      </c>
      <c r="C137" t="s">
        <v>18</v>
      </c>
      <c r="D137" s="2">
        <v>43282</v>
      </c>
      <c r="E137" s="2">
        <v>43646</v>
      </c>
      <c r="F137" t="s">
        <v>26</v>
      </c>
      <c r="G137" t="s">
        <v>474</v>
      </c>
      <c r="H137" t="s">
        <v>32</v>
      </c>
      <c r="I137" t="s">
        <v>29</v>
      </c>
      <c r="J137" t="s">
        <v>27</v>
      </c>
      <c r="K137">
        <v>4706.25</v>
      </c>
      <c r="L137" s="2">
        <v>43282</v>
      </c>
      <c r="M137" t="s">
        <v>17</v>
      </c>
      <c r="N137" t="s">
        <v>15</v>
      </c>
      <c r="P137" s="2">
        <v>43852</v>
      </c>
    </row>
    <row r="138" spans="1:16" x14ac:dyDescent="0.35">
      <c r="A138" t="s">
        <v>464</v>
      </c>
      <c r="B138" t="s">
        <v>124</v>
      </c>
      <c r="C138" t="s">
        <v>14</v>
      </c>
      <c r="D138" s="2">
        <v>43647</v>
      </c>
      <c r="E138" s="2">
        <v>44012</v>
      </c>
      <c r="F138" t="s">
        <v>26</v>
      </c>
      <c r="G138" t="s">
        <v>474</v>
      </c>
      <c r="H138" t="s">
        <v>32</v>
      </c>
      <c r="I138" t="s">
        <v>29</v>
      </c>
      <c r="J138" t="s">
        <v>27</v>
      </c>
      <c r="K138">
        <v>825</v>
      </c>
      <c r="L138" s="2">
        <v>43647</v>
      </c>
      <c r="M138" t="s">
        <v>17</v>
      </c>
      <c r="N138" t="s">
        <v>27</v>
      </c>
      <c r="P138" s="2">
        <v>43852</v>
      </c>
    </row>
    <row r="139" spans="1:16" x14ac:dyDescent="0.35">
      <c r="A139" t="s">
        <v>464</v>
      </c>
      <c r="B139" t="s">
        <v>125</v>
      </c>
      <c r="C139" t="s">
        <v>14</v>
      </c>
      <c r="D139" s="2">
        <v>43647</v>
      </c>
      <c r="E139" s="2">
        <v>44012</v>
      </c>
      <c r="F139" t="s">
        <v>16</v>
      </c>
      <c r="G139" t="s">
        <v>474</v>
      </c>
      <c r="H139" t="s">
        <v>32</v>
      </c>
      <c r="I139" t="s">
        <v>29</v>
      </c>
      <c r="J139" t="s">
        <v>27</v>
      </c>
      <c r="K139">
        <v>1896.63</v>
      </c>
      <c r="L139" s="2">
        <v>43647</v>
      </c>
      <c r="M139" t="s">
        <v>17</v>
      </c>
      <c r="N139" t="s">
        <v>27</v>
      </c>
      <c r="P139" s="2">
        <v>43852</v>
      </c>
    </row>
    <row r="140" spans="1:16" x14ac:dyDescent="0.35">
      <c r="A140" t="s">
        <v>464</v>
      </c>
      <c r="B140" t="s">
        <v>126</v>
      </c>
      <c r="C140" t="s">
        <v>14</v>
      </c>
      <c r="D140" s="2">
        <v>43679</v>
      </c>
      <c r="E140" s="2">
        <v>44044</v>
      </c>
      <c r="F140" t="s">
        <v>16</v>
      </c>
      <c r="G140" t="s">
        <v>474</v>
      </c>
      <c r="H140" t="s">
        <v>32</v>
      </c>
      <c r="I140" t="s">
        <v>29</v>
      </c>
      <c r="J140" t="s">
        <v>27</v>
      </c>
      <c r="K140">
        <v>19181.25</v>
      </c>
      <c r="L140" s="2">
        <v>43679</v>
      </c>
      <c r="M140" t="s">
        <v>17</v>
      </c>
      <c r="N140" t="s">
        <v>27</v>
      </c>
      <c r="P140" s="2">
        <v>43852</v>
      </c>
    </row>
    <row r="141" spans="1:16" x14ac:dyDescent="0.35">
      <c r="A141" t="s">
        <v>464</v>
      </c>
      <c r="B141" t="s">
        <v>127</v>
      </c>
      <c r="C141" t="s">
        <v>14</v>
      </c>
      <c r="D141" s="2">
        <v>43647</v>
      </c>
      <c r="E141" s="2">
        <v>44012</v>
      </c>
      <c r="F141" t="s">
        <v>16</v>
      </c>
      <c r="G141" t="s">
        <v>474</v>
      </c>
      <c r="H141" t="s">
        <v>32</v>
      </c>
      <c r="I141" t="s">
        <v>29</v>
      </c>
      <c r="J141" t="s">
        <v>27</v>
      </c>
      <c r="K141">
        <v>42500</v>
      </c>
      <c r="L141" s="2">
        <v>43647</v>
      </c>
      <c r="M141" t="s">
        <v>17</v>
      </c>
      <c r="N141" t="s">
        <v>27</v>
      </c>
      <c r="P141" s="2">
        <v>43852</v>
      </c>
    </row>
    <row r="142" spans="1:16" x14ac:dyDescent="0.35">
      <c r="A142" t="s">
        <v>464</v>
      </c>
      <c r="B142" t="s">
        <v>128</v>
      </c>
      <c r="C142" t="s">
        <v>14</v>
      </c>
      <c r="D142" s="2">
        <v>43647</v>
      </c>
      <c r="E142" s="2">
        <v>44012</v>
      </c>
      <c r="F142" t="s">
        <v>24</v>
      </c>
      <c r="G142" t="s">
        <v>474</v>
      </c>
      <c r="H142" t="s">
        <v>32</v>
      </c>
      <c r="I142" t="s">
        <v>29</v>
      </c>
      <c r="J142" t="s">
        <v>27</v>
      </c>
      <c r="K142">
        <v>10917.07</v>
      </c>
      <c r="L142" s="2">
        <v>43647</v>
      </c>
      <c r="M142" t="s">
        <v>17</v>
      </c>
      <c r="N142" t="s">
        <v>27</v>
      </c>
      <c r="P142" s="2">
        <v>43852</v>
      </c>
    </row>
    <row r="143" spans="1:16" x14ac:dyDescent="0.35">
      <c r="A143" t="s">
        <v>464</v>
      </c>
      <c r="B143" t="s">
        <v>129</v>
      </c>
      <c r="C143" t="s">
        <v>14</v>
      </c>
      <c r="D143" s="2">
        <v>43647</v>
      </c>
      <c r="E143" s="2">
        <v>44012</v>
      </c>
      <c r="F143" t="s">
        <v>24</v>
      </c>
      <c r="G143" t="s">
        <v>474</v>
      </c>
      <c r="H143" t="s">
        <v>32</v>
      </c>
      <c r="I143" t="s">
        <v>29</v>
      </c>
      <c r="J143" t="s">
        <v>27</v>
      </c>
      <c r="K143">
        <v>60713.1</v>
      </c>
      <c r="L143" s="2">
        <v>43647</v>
      </c>
      <c r="M143" t="s">
        <v>17</v>
      </c>
      <c r="N143" t="s">
        <v>27</v>
      </c>
      <c r="P143" s="2">
        <v>43852</v>
      </c>
    </row>
    <row r="144" spans="1:16" x14ac:dyDescent="0.35">
      <c r="A144" t="s">
        <v>464</v>
      </c>
      <c r="B144" t="s">
        <v>130</v>
      </c>
      <c r="C144" t="s">
        <v>14</v>
      </c>
      <c r="D144" s="2">
        <v>43647</v>
      </c>
      <c r="E144" s="2">
        <v>44012</v>
      </c>
      <c r="F144" t="s">
        <v>24</v>
      </c>
      <c r="G144" t="s">
        <v>474</v>
      </c>
      <c r="H144" t="s">
        <v>32</v>
      </c>
      <c r="I144" t="s">
        <v>29</v>
      </c>
      <c r="J144" t="s">
        <v>27</v>
      </c>
      <c r="K144">
        <v>12349.97</v>
      </c>
      <c r="L144" s="2">
        <v>43647</v>
      </c>
      <c r="M144" t="s">
        <v>17</v>
      </c>
      <c r="N144" t="s">
        <v>27</v>
      </c>
      <c r="P144" s="2">
        <v>43852</v>
      </c>
    </row>
    <row r="145" spans="1:16" x14ac:dyDescent="0.35">
      <c r="A145" t="s">
        <v>464</v>
      </c>
      <c r="B145" t="s">
        <v>131</v>
      </c>
      <c r="C145" t="s">
        <v>14</v>
      </c>
      <c r="D145" s="2">
        <v>43647</v>
      </c>
      <c r="E145" s="2">
        <v>44012</v>
      </c>
      <c r="F145" t="s">
        <v>26</v>
      </c>
      <c r="G145" t="s">
        <v>474</v>
      </c>
      <c r="H145" t="s">
        <v>32</v>
      </c>
      <c r="I145" t="s">
        <v>29</v>
      </c>
      <c r="J145" t="s">
        <v>27</v>
      </c>
      <c r="K145">
        <v>3375</v>
      </c>
      <c r="L145" s="2">
        <v>43647</v>
      </c>
      <c r="M145" t="s">
        <v>17</v>
      </c>
      <c r="N145" t="s">
        <v>27</v>
      </c>
      <c r="P145" s="2">
        <v>43852</v>
      </c>
    </row>
    <row r="146" spans="1:16" x14ac:dyDescent="0.35">
      <c r="A146" t="s">
        <v>464</v>
      </c>
      <c r="B146" t="s">
        <v>132</v>
      </c>
      <c r="C146" t="s">
        <v>14</v>
      </c>
      <c r="D146" s="2">
        <v>43647</v>
      </c>
      <c r="E146" s="2">
        <v>44012</v>
      </c>
      <c r="F146" t="s">
        <v>26</v>
      </c>
      <c r="G146" t="s">
        <v>474</v>
      </c>
      <c r="H146" t="s">
        <v>32</v>
      </c>
      <c r="I146" t="s">
        <v>29</v>
      </c>
      <c r="J146" t="s">
        <v>27</v>
      </c>
      <c r="K146">
        <v>875</v>
      </c>
      <c r="L146" s="2">
        <v>43647</v>
      </c>
      <c r="M146" t="s">
        <v>17</v>
      </c>
      <c r="N146" t="s">
        <v>27</v>
      </c>
      <c r="P146" s="2">
        <v>43852</v>
      </c>
    </row>
    <row r="147" spans="1:16" x14ac:dyDescent="0.35">
      <c r="A147" t="s">
        <v>464</v>
      </c>
      <c r="B147" t="s">
        <v>133</v>
      </c>
      <c r="C147" t="s">
        <v>14</v>
      </c>
      <c r="D147" s="2">
        <v>43647</v>
      </c>
      <c r="E147" s="2">
        <v>44012</v>
      </c>
      <c r="F147" t="s">
        <v>26</v>
      </c>
      <c r="G147" t="s">
        <v>474</v>
      </c>
      <c r="H147" t="s">
        <v>32</v>
      </c>
      <c r="I147" t="s">
        <v>29</v>
      </c>
      <c r="J147" t="s">
        <v>27</v>
      </c>
      <c r="K147">
        <v>1556.25</v>
      </c>
      <c r="L147" s="2">
        <v>43647</v>
      </c>
      <c r="M147" t="s">
        <v>17</v>
      </c>
      <c r="N147" t="s">
        <v>27</v>
      </c>
      <c r="P147" s="2">
        <v>43852</v>
      </c>
    </row>
    <row r="148" spans="1:16" x14ac:dyDescent="0.35">
      <c r="A148" t="s">
        <v>464</v>
      </c>
      <c r="B148">
        <v>301004728</v>
      </c>
      <c r="C148" t="s">
        <v>18</v>
      </c>
      <c r="D148" s="2">
        <v>43373</v>
      </c>
      <c r="E148" s="2">
        <v>43737</v>
      </c>
      <c r="F148" t="s">
        <v>16</v>
      </c>
      <c r="G148" t="s">
        <v>474</v>
      </c>
      <c r="H148" t="s">
        <v>32</v>
      </c>
      <c r="I148" t="s">
        <v>29</v>
      </c>
      <c r="J148" t="s">
        <v>27</v>
      </c>
      <c r="K148">
        <v>186534.13</v>
      </c>
      <c r="L148" s="2">
        <v>43373</v>
      </c>
      <c r="M148" t="s">
        <v>17</v>
      </c>
      <c r="N148" t="s">
        <v>15</v>
      </c>
      <c r="P148" s="2">
        <v>43852</v>
      </c>
    </row>
    <row r="149" spans="1:16" x14ac:dyDescent="0.35">
      <c r="A149" t="s">
        <v>464</v>
      </c>
      <c r="B149" t="s">
        <v>134</v>
      </c>
      <c r="C149" t="s">
        <v>14</v>
      </c>
      <c r="D149" s="2">
        <v>43738</v>
      </c>
      <c r="E149" s="2">
        <v>44103</v>
      </c>
      <c r="F149" t="s">
        <v>16</v>
      </c>
      <c r="G149" t="s">
        <v>474</v>
      </c>
      <c r="H149" t="s">
        <v>32</v>
      </c>
      <c r="I149" t="s">
        <v>29</v>
      </c>
      <c r="J149" t="s">
        <v>27</v>
      </c>
      <c r="K149">
        <v>202350</v>
      </c>
      <c r="L149" s="2">
        <v>43738</v>
      </c>
      <c r="M149" t="s">
        <v>17</v>
      </c>
      <c r="N149" t="s">
        <v>27</v>
      </c>
      <c r="P149" s="2">
        <v>43852</v>
      </c>
    </row>
    <row r="150" spans="1:16" x14ac:dyDescent="0.35">
      <c r="A150" t="s">
        <v>464</v>
      </c>
      <c r="B150">
        <v>600010004</v>
      </c>
      <c r="C150" t="s">
        <v>18</v>
      </c>
      <c r="D150" s="2">
        <v>43175</v>
      </c>
      <c r="E150" s="2">
        <v>43539</v>
      </c>
      <c r="F150" t="s">
        <v>26</v>
      </c>
      <c r="G150" t="s">
        <v>474</v>
      </c>
      <c r="H150" t="s">
        <v>32</v>
      </c>
      <c r="I150" t="s">
        <v>29</v>
      </c>
      <c r="J150" t="s">
        <v>436</v>
      </c>
      <c r="K150">
        <v>750.63</v>
      </c>
      <c r="L150" s="2">
        <v>43175</v>
      </c>
      <c r="M150" t="s">
        <v>17</v>
      </c>
      <c r="N150" t="s">
        <v>15</v>
      </c>
      <c r="P150" s="2">
        <v>43852</v>
      </c>
    </row>
    <row r="151" spans="1:16" x14ac:dyDescent="0.35">
      <c r="A151" t="s">
        <v>464</v>
      </c>
      <c r="B151" t="s">
        <v>135</v>
      </c>
      <c r="C151" t="s">
        <v>18</v>
      </c>
      <c r="D151" s="2">
        <v>43540</v>
      </c>
      <c r="E151" s="2">
        <v>43570</v>
      </c>
      <c r="F151" t="s">
        <v>26</v>
      </c>
      <c r="G151" t="s">
        <v>474</v>
      </c>
      <c r="H151" t="s">
        <v>32</v>
      </c>
      <c r="I151" t="s">
        <v>29</v>
      </c>
      <c r="J151" t="s">
        <v>27</v>
      </c>
      <c r="K151">
        <v>63.75</v>
      </c>
      <c r="L151" s="2">
        <v>43540</v>
      </c>
      <c r="M151" t="s">
        <v>17</v>
      </c>
      <c r="N151" t="s">
        <v>27</v>
      </c>
      <c r="P151" s="2">
        <v>43852</v>
      </c>
    </row>
    <row r="152" spans="1:16" x14ac:dyDescent="0.35">
      <c r="A152" t="s">
        <v>464</v>
      </c>
      <c r="B152" t="s">
        <v>136</v>
      </c>
      <c r="C152" t="s">
        <v>14</v>
      </c>
      <c r="D152" s="2">
        <v>43571</v>
      </c>
      <c r="E152" s="2">
        <v>43936</v>
      </c>
      <c r="F152" t="s">
        <v>26</v>
      </c>
      <c r="G152" t="s">
        <v>474</v>
      </c>
      <c r="H152" t="s">
        <v>32</v>
      </c>
      <c r="I152" t="s">
        <v>29</v>
      </c>
      <c r="J152" t="s">
        <v>27</v>
      </c>
      <c r="K152">
        <v>1556.5</v>
      </c>
      <c r="L152" s="2">
        <v>43571</v>
      </c>
      <c r="M152" t="s">
        <v>17</v>
      </c>
      <c r="N152" t="s">
        <v>27</v>
      </c>
      <c r="P152" s="2">
        <v>43852</v>
      </c>
    </row>
    <row r="153" spans="1:16" x14ac:dyDescent="0.35">
      <c r="A153" t="s">
        <v>464</v>
      </c>
      <c r="B153">
        <v>640002231</v>
      </c>
      <c r="C153" t="s">
        <v>18</v>
      </c>
      <c r="D153" s="2">
        <v>43192</v>
      </c>
      <c r="E153" s="2">
        <v>43556</v>
      </c>
      <c r="F153" t="s">
        <v>24</v>
      </c>
      <c r="G153" t="s">
        <v>474</v>
      </c>
      <c r="H153" t="s">
        <v>32</v>
      </c>
      <c r="I153" t="s">
        <v>29</v>
      </c>
      <c r="J153" t="s">
        <v>27</v>
      </c>
      <c r="K153">
        <v>46087.63</v>
      </c>
      <c r="L153" s="2">
        <v>43192</v>
      </c>
      <c r="M153" t="s">
        <v>17</v>
      </c>
      <c r="N153" t="s">
        <v>15</v>
      </c>
      <c r="P153" s="2">
        <v>43852</v>
      </c>
    </row>
    <row r="154" spans="1:16" x14ac:dyDescent="0.35">
      <c r="A154" t="s">
        <v>464</v>
      </c>
      <c r="B154" t="s">
        <v>137</v>
      </c>
      <c r="C154" t="s">
        <v>18</v>
      </c>
      <c r="D154" s="2">
        <v>43557</v>
      </c>
      <c r="E154" s="2">
        <v>43571</v>
      </c>
      <c r="F154" t="s">
        <v>26</v>
      </c>
      <c r="G154" t="s">
        <v>474</v>
      </c>
      <c r="H154" t="s">
        <v>32</v>
      </c>
      <c r="I154" t="s">
        <v>29</v>
      </c>
      <c r="J154" t="s">
        <v>27</v>
      </c>
      <c r="K154">
        <v>4362.38</v>
      </c>
      <c r="L154" s="2">
        <v>43557</v>
      </c>
      <c r="M154" t="s">
        <v>17</v>
      </c>
      <c r="N154" t="s">
        <v>27</v>
      </c>
      <c r="P154" s="2">
        <v>43852</v>
      </c>
    </row>
    <row r="155" spans="1:16" x14ac:dyDescent="0.35">
      <c r="A155" t="s">
        <v>464</v>
      </c>
      <c r="B155" t="s">
        <v>138</v>
      </c>
      <c r="C155" t="s">
        <v>14</v>
      </c>
      <c r="D155" s="2">
        <v>43572</v>
      </c>
      <c r="E155" s="2">
        <v>43922</v>
      </c>
      <c r="F155" t="s">
        <v>26</v>
      </c>
      <c r="G155" t="s">
        <v>474</v>
      </c>
      <c r="H155" t="s">
        <v>32</v>
      </c>
      <c r="I155" t="s">
        <v>29</v>
      </c>
      <c r="J155" t="s">
        <v>27</v>
      </c>
      <c r="K155">
        <v>65370</v>
      </c>
      <c r="L155" s="2">
        <v>43572</v>
      </c>
      <c r="M155" t="s">
        <v>17</v>
      </c>
      <c r="N155" t="s">
        <v>27</v>
      </c>
      <c r="P155" s="2">
        <v>43852</v>
      </c>
    </row>
    <row r="156" spans="1:16" x14ac:dyDescent="0.35">
      <c r="A156" t="s">
        <v>464</v>
      </c>
      <c r="B156">
        <v>22515779</v>
      </c>
      <c r="C156" t="s">
        <v>14</v>
      </c>
      <c r="D156" s="2">
        <v>43738</v>
      </c>
      <c r="E156" s="2">
        <v>44103</v>
      </c>
      <c r="F156" t="s">
        <v>23</v>
      </c>
      <c r="G156" t="s">
        <v>474</v>
      </c>
      <c r="H156" t="s">
        <v>32</v>
      </c>
      <c r="I156" t="s">
        <v>29</v>
      </c>
      <c r="J156" t="s">
        <v>436</v>
      </c>
      <c r="K156">
        <v>44259.67</v>
      </c>
      <c r="L156" s="2">
        <v>43738</v>
      </c>
      <c r="M156" t="s">
        <v>17</v>
      </c>
      <c r="N156" t="s">
        <v>15</v>
      </c>
      <c r="P156" s="2">
        <v>43852</v>
      </c>
    </row>
    <row r="157" spans="1:16" x14ac:dyDescent="0.35">
      <c r="A157" t="s">
        <v>464</v>
      </c>
      <c r="B157">
        <v>22531899</v>
      </c>
      <c r="C157" t="s">
        <v>14</v>
      </c>
      <c r="D157" s="2">
        <v>43765</v>
      </c>
      <c r="E157" s="2">
        <v>44130</v>
      </c>
      <c r="F157" t="s">
        <v>23</v>
      </c>
      <c r="G157" t="s">
        <v>474</v>
      </c>
      <c r="H157" t="s">
        <v>32</v>
      </c>
      <c r="I157" t="s">
        <v>23</v>
      </c>
      <c r="J157" t="s">
        <v>27</v>
      </c>
      <c r="K157">
        <v>35112</v>
      </c>
      <c r="L157" s="2">
        <v>43765</v>
      </c>
      <c r="M157" t="s">
        <v>17</v>
      </c>
      <c r="N157" t="s">
        <v>27</v>
      </c>
      <c r="P157" s="2">
        <v>43852</v>
      </c>
    </row>
    <row r="158" spans="1:16" x14ac:dyDescent="0.35">
      <c r="A158" t="s">
        <v>464</v>
      </c>
      <c r="B158">
        <v>22531899</v>
      </c>
      <c r="C158" t="s">
        <v>14</v>
      </c>
      <c r="D158" s="2">
        <v>43765</v>
      </c>
      <c r="E158" s="2">
        <v>44130</v>
      </c>
      <c r="F158" t="s">
        <v>23</v>
      </c>
      <c r="G158" t="s">
        <v>474</v>
      </c>
      <c r="H158" t="s">
        <v>32</v>
      </c>
      <c r="I158" t="s">
        <v>23</v>
      </c>
      <c r="J158" t="s">
        <v>27</v>
      </c>
      <c r="K158">
        <v>15048</v>
      </c>
      <c r="L158" s="2">
        <v>43765</v>
      </c>
      <c r="M158" t="s">
        <v>17</v>
      </c>
      <c r="N158" t="s">
        <v>27</v>
      </c>
      <c r="P158" s="2">
        <v>43852</v>
      </c>
    </row>
    <row r="159" spans="1:16" x14ac:dyDescent="0.35">
      <c r="A159" t="s">
        <v>464</v>
      </c>
      <c r="B159">
        <v>32099602</v>
      </c>
      <c r="C159" t="s">
        <v>18</v>
      </c>
      <c r="D159" s="2">
        <v>43123</v>
      </c>
      <c r="E159" s="2">
        <v>43487</v>
      </c>
      <c r="F159" t="s">
        <v>28</v>
      </c>
      <c r="G159" t="s">
        <v>472</v>
      </c>
      <c r="H159" t="s">
        <v>32</v>
      </c>
      <c r="I159" t="s">
        <v>29</v>
      </c>
      <c r="J159" t="s">
        <v>27</v>
      </c>
      <c r="K159">
        <v>1072.3399999999999</v>
      </c>
      <c r="L159" s="2">
        <v>43123</v>
      </c>
      <c r="M159" t="s">
        <v>17</v>
      </c>
      <c r="N159" t="s">
        <v>15</v>
      </c>
      <c r="P159" s="2">
        <v>43852</v>
      </c>
    </row>
    <row r="160" spans="1:16" x14ac:dyDescent="0.35">
      <c r="A160" t="s">
        <v>464</v>
      </c>
      <c r="B160" t="s">
        <v>139</v>
      </c>
      <c r="C160" t="s">
        <v>14</v>
      </c>
      <c r="D160" s="2">
        <v>43488</v>
      </c>
      <c r="E160" s="2">
        <v>43852</v>
      </c>
      <c r="F160" t="s">
        <v>28</v>
      </c>
      <c r="G160" t="s">
        <v>474</v>
      </c>
      <c r="H160" t="s">
        <v>32</v>
      </c>
      <c r="I160" t="s">
        <v>29</v>
      </c>
      <c r="J160" t="s">
        <v>27</v>
      </c>
      <c r="K160">
        <v>1111.77</v>
      </c>
      <c r="L160" s="2">
        <v>43488</v>
      </c>
      <c r="M160" t="s">
        <v>17</v>
      </c>
      <c r="N160" t="s">
        <v>27</v>
      </c>
      <c r="P160" s="2">
        <v>43852</v>
      </c>
    </row>
    <row r="161" spans="1:16" x14ac:dyDescent="0.35">
      <c r="A161" t="s">
        <v>464</v>
      </c>
      <c r="B161">
        <v>3.2134002011810001E+23</v>
      </c>
      <c r="C161" t="s">
        <v>18</v>
      </c>
      <c r="D161" s="2">
        <v>43312</v>
      </c>
      <c r="E161" s="2">
        <v>43676</v>
      </c>
      <c r="F161" t="s">
        <v>28</v>
      </c>
      <c r="G161" t="s">
        <v>474</v>
      </c>
      <c r="H161" t="s">
        <v>32</v>
      </c>
      <c r="I161" t="s">
        <v>29</v>
      </c>
      <c r="J161" t="s">
        <v>436</v>
      </c>
      <c r="K161">
        <v>27057.200000000001</v>
      </c>
      <c r="L161" s="2">
        <v>43312</v>
      </c>
      <c r="M161" t="s">
        <v>17</v>
      </c>
      <c r="N161" t="s">
        <v>15</v>
      </c>
      <c r="P161" s="2">
        <v>43852</v>
      </c>
    </row>
    <row r="162" spans="1:16" x14ac:dyDescent="0.35">
      <c r="A162" t="s">
        <v>464</v>
      </c>
      <c r="B162">
        <v>3.213400201191E+23</v>
      </c>
      <c r="C162" t="s">
        <v>14</v>
      </c>
      <c r="D162" s="2">
        <v>43677</v>
      </c>
      <c r="E162" s="2">
        <v>44042</v>
      </c>
      <c r="F162" t="s">
        <v>28</v>
      </c>
      <c r="G162" t="s">
        <v>474</v>
      </c>
      <c r="H162" t="s">
        <v>32</v>
      </c>
      <c r="I162" t="s">
        <v>29</v>
      </c>
      <c r="J162" t="s">
        <v>436</v>
      </c>
      <c r="K162">
        <v>87500</v>
      </c>
      <c r="L162" s="2">
        <v>43677</v>
      </c>
      <c r="M162" t="s">
        <v>17</v>
      </c>
      <c r="N162" t="s">
        <v>27</v>
      </c>
      <c r="P162" s="2">
        <v>43852</v>
      </c>
    </row>
    <row r="163" spans="1:16" x14ac:dyDescent="0.35">
      <c r="A163" t="s">
        <v>464</v>
      </c>
      <c r="B163" t="s">
        <v>140</v>
      </c>
      <c r="C163" t="s">
        <v>18</v>
      </c>
      <c r="D163" s="2">
        <v>43431</v>
      </c>
      <c r="E163" s="2">
        <v>43795</v>
      </c>
      <c r="F163" t="s">
        <v>19</v>
      </c>
      <c r="G163" t="s">
        <v>473</v>
      </c>
      <c r="H163" t="s">
        <v>32</v>
      </c>
      <c r="I163" t="s">
        <v>20</v>
      </c>
      <c r="J163" t="s">
        <v>27</v>
      </c>
      <c r="K163">
        <v>7647.1</v>
      </c>
      <c r="L163" s="2">
        <v>43431</v>
      </c>
      <c r="M163" t="s">
        <v>17</v>
      </c>
      <c r="N163" t="s">
        <v>15</v>
      </c>
      <c r="P163" s="2">
        <v>43852</v>
      </c>
    </row>
    <row r="164" spans="1:16" x14ac:dyDescent="0.35">
      <c r="A164" t="s">
        <v>464</v>
      </c>
      <c r="B164" t="s">
        <v>141</v>
      </c>
      <c r="C164" t="s">
        <v>14</v>
      </c>
      <c r="D164" s="2">
        <v>43796</v>
      </c>
      <c r="E164" s="2">
        <v>44161</v>
      </c>
      <c r="F164" t="s">
        <v>19</v>
      </c>
      <c r="G164" t="s">
        <v>473</v>
      </c>
      <c r="H164" t="s">
        <v>32</v>
      </c>
      <c r="I164" t="s">
        <v>20</v>
      </c>
      <c r="J164" t="s">
        <v>27</v>
      </c>
      <c r="K164">
        <v>12491.85</v>
      </c>
      <c r="L164" s="2">
        <v>43796</v>
      </c>
      <c r="M164" t="s">
        <v>17</v>
      </c>
      <c r="N164" t="s">
        <v>27</v>
      </c>
      <c r="P164" s="2">
        <v>43852</v>
      </c>
    </row>
    <row r="165" spans="1:16" x14ac:dyDescent="0.35">
      <c r="A165" t="s">
        <v>464</v>
      </c>
      <c r="B165" t="s">
        <v>142</v>
      </c>
      <c r="C165" t="s">
        <v>18</v>
      </c>
      <c r="D165" s="2">
        <v>43431</v>
      </c>
      <c r="E165" s="2">
        <v>43795</v>
      </c>
      <c r="F165" t="s">
        <v>19</v>
      </c>
      <c r="G165" t="s">
        <v>473</v>
      </c>
      <c r="H165" t="s">
        <v>32</v>
      </c>
      <c r="I165" t="s">
        <v>20</v>
      </c>
      <c r="J165" t="s">
        <v>27</v>
      </c>
      <c r="K165">
        <v>30620.9</v>
      </c>
      <c r="L165" s="2">
        <v>43431</v>
      </c>
      <c r="M165" t="s">
        <v>17</v>
      </c>
      <c r="N165" t="s">
        <v>15</v>
      </c>
      <c r="P165" s="2">
        <v>43852</v>
      </c>
    </row>
    <row r="166" spans="1:16" x14ac:dyDescent="0.35">
      <c r="A166" t="s">
        <v>464</v>
      </c>
      <c r="B166" t="s">
        <v>143</v>
      </c>
      <c r="C166" t="s">
        <v>14</v>
      </c>
      <c r="D166" s="2">
        <v>43796</v>
      </c>
      <c r="E166" s="2">
        <v>44161</v>
      </c>
      <c r="F166" t="s">
        <v>19</v>
      </c>
      <c r="G166" t="s">
        <v>473</v>
      </c>
      <c r="H166" t="s">
        <v>32</v>
      </c>
      <c r="I166" t="s">
        <v>20</v>
      </c>
      <c r="J166" t="s">
        <v>27</v>
      </c>
      <c r="K166">
        <v>61342.1</v>
      </c>
      <c r="L166" s="2">
        <v>43796</v>
      </c>
      <c r="M166" t="s">
        <v>17</v>
      </c>
      <c r="N166" t="s">
        <v>27</v>
      </c>
      <c r="P166" s="2">
        <v>43852</v>
      </c>
    </row>
    <row r="167" spans="1:16" x14ac:dyDescent="0.35">
      <c r="A167" t="s">
        <v>464</v>
      </c>
      <c r="B167" t="s">
        <v>144</v>
      </c>
      <c r="C167" t="s">
        <v>14</v>
      </c>
      <c r="D167" s="2">
        <v>43203</v>
      </c>
      <c r="E167" s="2">
        <v>43567</v>
      </c>
      <c r="F167" t="s">
        <v>26</v>
      </c>
      <c r="G167" t="s">
        <v>474</v>
      </c>
      <c r="H167" t="s">
        <v>32</v>
      </c>
      <c r="I167" t="s">
        <v>29</v>
      </c>
      <c r="J167" t="s">
        <v>27</v>
      </c>
      <c r="K167">
        <v>3125</v>
      </c>
      <c r="L167" s="2">
        <v>43203</v>
      </c>
      <c r="M167" t="s">
        <v>17</v>
      </c>
      <c r="N167" t="s">
        <v>15</v>
      </c>
      <c r="P167" s="2">
        <v>43852</v>
      </c>
    </row>
    <row r="168" spans="1:16" x14ac:dyDescent="0.35">
      <c r="A168" t="s">
        <v>464</v>
      </c>
      <c r="B168" t="s">
        <v>145</v>
      </c>
      <c r="C168" t="s">
        <v>14</v>
      </c>
      <c r="D168" s="2">
        <v>43035</v>
      </c>
      <c r="E168" s="2">
        <v>43399</v>
      </c>
      <c r="F168" t="s">
        <v>23</v>
      </c>
      <c r="G168" t="s">
        <v>474</v>
      </c>
      <c r="H168" t="s">
        <v>32</v>
      </c>
      <c r="I168" t="s">
        <v>29</v>
      </c>
      <c r="J168" t="s">
        <v>27</v>
      </c>
      <c r="K168">
        <v>62714.03</v>
      </c>
      <c r="L168" s="2">
        <v>43035</v>
      </c>
      <c r="M168" t="s">
        <v>17</v>
      </c>
      <c r="N168" t="s">
        <v>15</v>
      </c>
      <c r="P168" s="2">
        <v>43852</v>
      </c>
    </row>
    <row r="169" spans="1:16" x14ac:dyDescent="0.35">
      <c r="A169" t="s">
        <v>464</v>
      </c>
      <c r="B169" t="s">
        <v>146</v>
      </c>
      <c r="C169" t="s">
        <v>18</v>
      </c>
      <c r="D169" s="2">
        <v>43400</v>
      </c>
      <c r="E169" s="2">
        <v>43764</v>
      </c>
      <c r="F169" t="s">
        <v>23</v>
      </c>
      <c r="G169" t="s">
        <v>474</v>
      </c>
      <c r="H169" t="s">
        <v>32</v>
      </c>
      <c r="I169" t="s">
        <v>29</v>
      </c>
      <c r="J169" t="s">
        <v>27</v>
      </c>
      <c r="K169">
        <v>85800</v>
      </c>
      <c r="L169" s="2">
        <v>43400</v>
      </c>
      <c r="M169" t="s">
        <v>17</v>
      </c>
      <c r="N169" t="s">
        <v>35</v>
      </c>
      <c r="P169" s="2">
        <v>43852</v>
      </c>
    </row>
    <row r="170" spans="1:16" x14ac:dyDescent="0.35">
      <c r="A170" t="s">
        <v>464</v>
      </c>
      <c r="B170" t="s">
        <v>146</v>
      </c>
      <c r="C170" t="s">
        <v>18</v>
      </c>
      <c r="D170" s="2">
        <v>43400</v>
      </c>
      <c r="E170" s="2">
        <v>43764</v>
      </c>
      <c r="F170" t="s">
        <v>23</v>
      </c>
      <c r="G170" t="s">
        <v>474</v>
      </c>
      <c r="H170" t="s">
        <v>32</v>
      </c>
      <c r="I170" t="s">
        <v>29</v>
      </c>
      <c r="J170" t="s">
        <v>27</v>
      </c>
      <c r="K170">
        <v>21450</v>
      </c>
      <c r="L170" s="2">
        <v>43400</v>
      </c>
      <c r="M170" t="s">
        <v>17</v>
      </c>
      <c r="N170" t="s">
        <v>35</v>
      </c>
      <c r="P170" s="2">
        <v>43852</v>
      </c>
    </row>
    <row r="171" spans="1:16" x14ac:dyDescent="0.35">
      <c r="A171" t="s">
        <v>464</v>
      </c>
      <c r="B171" t="s">
        <v>146</v>
      </c>
      <c r="C171" t="s">
        <v>18</v>
      </c>
      <c r="D171" s="2">
        <v>43400</v>
      </c>
      <c r="E171" s="2">
        <v>43764</v>
      </c>
      <c r="F171" t="s">
        <v>23</v>
      </c>
      <c r="G171" t="s">
        <v>474</v>
      </c>
      <c r="H171" t="s">
        <v>32</v>
      </c>
      <c r="I171" t="s">
        <v>29</v>
      </c>
      <c r="J171" t="s">
        <v>27</v>
      </c>
      <c r="K171">
        <v>71765.36</v>
      </c>
      <c r="L171" s="2">
        <v>43764</v>
      </c>
      <c r="M171" t="s">
        <v>36</v>
      </c>
      <c r="N171" t="s">
        <v>35</v>
      </c>
      <c r="P171" s="2">
        <v>43852</v>
      </c>
    </row>
    <row r="172" spans="1:16" x14ac:dyDescent="0.35">
      <c r="A172" t="s">
        <v>464</v>
      </c>
      <c r="B172" t="s">
        <v>146</v>
      </c>
      <c r="C172" t="s">
        <v>18</v>
      </c>
      <c r="D172" s="2">
        <v>43400</v>
      </c>
      <c r="E172" s="2">
        <v>43764</v>
      </c>
      <c r="F172" t="s">
        <v>23</v>
      </c>
      <c r="G172" t="s">
        <v>474</v>
      </c>
      <c r="H172" t="s">
        <v>32</v>
      </c>
      <c r="I172" t="s">
        <v>29</v>
      </c>
      <c r="J172" t="s">
        <v>27</v>
      </c>
      <c r="K172">
        <v>17941.34</v>
      </c>
      <c r="L172" s="2">
        <v>43764</v>
      </c>
      <c r="M172" t="s">
        <v>36</v>
      </c>
      <c r="N172" t="s">
        <v>35</v>
      </c>
      <c r="P172" s="2">
        <v>43852</v>
      </c>
    </row>
    <row r="173" spans="1:16" x14ac:dyDescent="0.35">
      <c r="A173" t="s">
        <v>464</v>
      </c>
      <c r="B173" t="s">
        <v>147</v>
      </c>
      <c r="C173" t="s">
        <v>14</v>
      </c>
      <c r="D173" s="2">
        <v>43518</v>
      </c>
      <c r="E173" s="2">
        <v>43882</v>
      </c>
      <c r="F173" t="s">
        <v>19</v>
      </c>
      <c r="G173" t="s">
        <v>476</v>
      </c>
      <c r="H173" t="s">
        <v>32</v>
      </c>
      <c r="I173" t="s">
        <v>20</v>
      </c>
      <c r="J173" t="s">
        <v>435</v>
      </c>
      <c r="K173">
        <v>44999.85</v>
      </c>
      <c r="L173" s="2">
        <v>43882</v>
      </c>
      <c r="M173" t="s">
        <v>17</v>
      </c>
      <c r="N173" t="s">
        <v>15</v>
      </c>
      <c r="P173" s="2">
        <v>43852</v>
      </c>
    </row>
    <row r="174" spans="1:16" x14ac:dyDescent="0.35">
      <c r="A174" t="s">
        <v>464</v>
      </c>
      <c r="B174">
        <v>2309004639</v>
      </c>
      <c r="C174" t="s">
        <v>14</v>
      </c>
      <c r="D174" s="2">
        <v>43738</v>
      </c>
      <c r="E174" s="2">
        <v>45929</v>
      </c>
      <c r="F174" t="s">
        <v>16</v>
      </c>
      <c r="G174" t="s">
        <v>481</v>
      </c>
      <c r="H174" t="s">
        <v>32</v>
      </c>
      <c r="I174" t="s">
        <v>16</v>
      </c>
      <c r="J174" t="s">
        <v>436</v>
      </c>
      <c r="K174">
        <v>47500</v>
      </c>
      <c r="L174" s="2">
        <v>43738</v>
      </c>
      <c r="M174" t="s">
        <v>17</v>
      </c>
      <c r="N174" t="s">
        <v>15</v>
      </c>
      <c r="P174" s="2">
        <v>43852</v>
      </c>
    </row>
    <row r="175" spans="1:16" x14ac:dyDescent="0.35">
      <c r="A175" t="s">
        <v>464</v>
      </c>
      <c r="B175">
        <v>43170512</v>
      </c>
      <c r="C175" t="s">
        <v>18</v>
      </c>
      <c r="D175" s="2">
        <v>43502</v>
      </c>
      <c r="E175" s="2">
        <v>43683</v>
      </c>
      <c r="F175" t="s">
        <v>26</v>
      </c>
      <c r="G175" t="s">
        <v>481</v>
      </c>
      <c r="H175" t="s">
        <v>32</v>
      </c>
      <c r="I175" t="s">
        <v>16</v>
      </c>
      <c r="J175" t="s">
        <v>436</v>
      </c>
      <c r="K175">
        <v>6183.87</v>
      </c>
      <c r="L175" s="2">
        <v>43502</v>
      </c>
      <c r="M175" t="s">
        <v>17</v>
      </c>
      <c r="N175" t="s">
        <v>15</v>
      </c>
      <c r="P175" s="2">
        <v>43852</v>
      </c>
    </row>
    <row r="176" spans="1:16" x14ac:dyDescent="0.35">
      <c r="A176" t="s">
        <v>464</v>
      </c>
      <c r="B176">
        <v>43193940</v>
      </c>
      <c r="C176" t="s">
        <v>14</v>
      </c>
      <c r="D176" s="2">
        <v>43684</v>
      </c>
      <c r="E176" s="2">
        <v>43867</v>
      </c>
      <c r="F176" t="s">
        <v>26</v>
      </c>
      <c r="G176" t="s">
        <v>481</v>
      </c>
      <c r="H176" t="s">
        <v>32</v>
      </c>
      <c r="I176" t="s">
        <v>16</v>
      </c>
      <c r="J176" t="s">
        <v>436</v>
      </c>
      <c r="K176">
        <v>6183.87</v>
      </c>
      <c r="L176" s="2">
        <v>43684</v>
      </c>
      <c r="M176" t="s">
        <v>17</v>
      </c>
      <c r="N176" t="s">
        <v>27</v>
      </c>
      <c r="P176" s="2">
        <v>43852</v>
      </c>
    </row>
    <row r="177" spans="1:16" x14ac:dyDescent="0.35">
      <c r="A177" t="s">
        <v>464</v>
      </c>
      <c r="B177" t="s">
        <v>148</v>
      </c>
      <c r="C177" t="s">
        <v>14</v>
      </c>
      <c r="D177" s="2">
        <v>43777</v>
      </c>
      <c r="E177" s="2">
        <v>44142</v>
      </c>
      <c r="F177" t="s">
        <v>16</v>
      </c>
      <c r="G177" t="s">
        <v>483</v>
      </c>
      <c r="H177" t="s">
        <v>32</v>
      </c>
      <c r="I177" t="s">
        <v>16</v>
      </c>
      <c r="J177" t="s">
        <v>435</v>
      </c>
      <c r="K177">
        <v>13200</v>
      </c>
      <c r="L177" s="2">
        <v>43777</v>
      </c>
      <c r="M177" t="s">
        <v>17</v>
      </c>
      <c r="N177" t="s">
        <v>15</v>
      </c>
      <c r="P177" s="2">
        <v>43852</v>
      </c>
    </row>
    <row r="178" spans="1:16" x14ac:dyDescent="0.35">
      <c r="A178" t="s">
        <v>464</v>
      </c>
      <c r="B178">
        <v>2.3060011180300001E+19</v>
      </c>
      <c r="C178" t="s">
        <v>14</v>
      </c>
      <c r="D178" s="2">
        <v>43518</v>
      </c>
      <c r="E178" s="2">
        <v>43882</v>
      </c>
      <c r="F178" t="s">
        <v>24</v>
      </c>
      <c r="G178" t="s">
        <v>483</v>
      </c>
      <c r="H178" t="s">
        <v>32</v>
      </c>
      <c r="I178" t="s">
        <v>44</v>
      </c>
      <c r="J178" t="s">
        <v>435</v>
      </c>
      <c r="K178">
        <v>16258</v>
      </c>
      <c r="L178" s="2">
        <v>43518</v>
      </c>
      <c r="M178" t="s">
        <v>17</v>
      </c>
      <c r="N178" t="s">
        <v>15</v>
      </c>
      <c r="P178" s="2">
        <v>43852</v>
      </c>
    </row>
    <row r="179" spans="1:16" x14ac:dyDescent="0.35">
      <c r="A179" t="s">
        <v>464</v>
      </c>
      <c r="B179">
        <v>2.3060011180300001E+19</v>
      </c>
      <c r="C179" t="s">
        <v>14</v>
      </c>
      <c r="D179" s="2">
        <v>43524</v>
      </c>
      <c r="E179" s="2">
        <v>43888</v>
      </c>
      <c r="F179" t="s">
        <v>24</v>
      </c>
      <c r="G179" t="s">
        <v>483</v>
      </c>
      <c r="H179" t="s">
        <v>32</v>
      </c>
      <c r="I179" t="s">
        <v>44</v>
      </c>
      <c r="J179" t="s">
        <v>435</v>
      </c>
      <c r="K179">
        <v>8227.7900000000009</v>
      </c>
      <c r="L179" s="2">
        <v>43524</v>
      </c>
      <c r="M179" t="s">
        <v>17</v>
      </c>
      <c r="N179" t="s">
        <v>35</v>
      </c>
      <c r="P179" s="2">
        <v>43852</v>
      </c>
    </row>
    <row r="180" spans="1:16" x14ac:dyDescent="0.35">
      <c r="A180" t="s">
        <v>464</v>
      </c>
      <c r="B180">
        <v>2.3060011180300001E+19</v>
      </c>
      <c r="C180" t="s">
        <v>14</v>
      </c>
      <c r="D180" s="2">
        <v>43524</v>
      </c>
      <c r="E180" s="2">
        <v>43888</v>
      </c>
      <c r="F180" t="s">
        <v>24</v>
      </c>
      <c r="G180" t="s">
        <v>483</v>
      </c>
      <c r="H180" t="s">
        <v>32</v>
      </c>
      <c r="I180" t="s">
        <v>44</v>
      </c>
      <c r="J180" t="s">
        <v>435</v>
      </c>
      <c r="K180">
        <v>2925.72</v>
      </c>
      <c r="L180" s="2">
        <v>43628</v>
      </c>
      <c r="M180" t="s">
        <v>36</v>
      </c>
      <c r="N180" t="s">
        <v>35</v>
      </c>
      <c r="P180" s="2">
        <v>43852</v>
      </c>
    </row>
    <row r="181" spans="1:16" x14ac:dyDescent="0.35">
      <c r="A181" t="s">
        <v>464</v>
      </c>
      <c r="B181">
        <v>2.3060011180300001E+19</v>
      </c>
      <c r="C181" t="s">
        <v>14</v>
      </c>
      <c r="D181" s="2">
        <v>43524</v>
      </c>
      <c r="E181" s="2">
        <v>43888</v>
      </c>
      <c r="F181" t="s">
        <v>24</v>
      </c>
      <c r="G181" t="s">
        <v>483</v>
      </c>
      <c r="H181" t="s">
        <v>32</v>
      </c>
      <c r="I181" t="s">
        <v>44</v>
      </c>
      <c r="J181" t="s">
        <v>435</v>
      </c>
      <c r="K181">
        <v>2925.72</v>
      </c>
      <c r="L181" s="2">
        <v>43628</v>
      </c>
      <c r="M181" t="s">
        <v>36</v>
      </c>
      <c r="N181" t="s">
        <v>35</v>
      </c>
      <c r="P181" s="2">
        <v>43852</v>
      </c>
    </row>
    <row r="182" spans="1:16" x14ac:dyDescent="0.35">
      <c r="A182" t="s">
        <v>464</v>
      </c>
      <c r="B182">
        <v>2.3060011180300001E+19</v>
      </c>
      <c r="C182" t="s">
        <v>14</v>
      </c>
      <c r="D182" s="2">
        <v>43524</v>
      </c>
      <c r="E182" s="2">
        <v>43888</v>
      </c>
      <c r="F182" t="s">
        <v>24</v>
      </c>
      <c r="G182" t="s">
        <v>483</v>
      </c>
      <c r="H182" t="s">
        <v>32</v>
      </c>
      <c r="I182" t="s">
        <v>44</v>
      </c>
      <c r="J182" t="s">
        <v>435</v>
      </c>
      <c r="K182">
        <v>5240.78</v>
      </c>
      <c r="L182" s="2">
        <v>43658</v>
      </c>
      <c r="M182" t="s">
        <v>36</v>
      </c>
      <c r="N182" t="s">
        <v>35</v>
      </c>
      <c r="P182" s="2">
        <v>43852</v>
      </c>
    </row>
    <row r="183" spans="1:16" x14ac:dyDescent="0.35">
      <c r="A183" t="s">
        <v>464</v>
      </c>
      <c r="B183">
        <v>3.1030011191E+17</v>
      </c>
      <c r="C183" t="s">
        <v>14</v>
      </c>
      <c r="D183" s="2">
        <v>43777</v>
      </c>
      <c r="E183" s="2">
        <v>44142</v>
      </c>
      <c r="F183" t="s">
        <v>24</v>
      </c>
      <c r="G183" t="s">
        <v>483</v>
      </c>
      <c r="H183" t="s">
        <v>32</v>
      </c>
      <c r="I183" t="s">
        <v>44</v>
      </c>
      <c r="J183" t="s">
        <v>435</v>
      </c>
      <c r="K183">
        <v>17232.75</v>
      </c>
      <c r="L183" s="2">
        <v>43777</v>
      </c>
      <c r="M183" t="s">
        <v>17</v>
      </c>
      <c r="N183" t="s">
        <v>15</v>
      </c>
      <c r="P183" s="2">
        <v>43852</v>
      </c>
    </row>
    <row r="184" spans="1:16" x14ac:dyDescent="0.35">
      <c r="A184" t="s">
        <v>464</v>
      </c>
      <c r="B184">
        <v>3.1030049191E+17</v>
      </c>
      <c r="C184" t="s">
        <v>14</v>
      </c>
      <c r="D184" s="2">
        <v>43777</v>
      </c>
      <c r="E184" s="2">
        <v>44142</v>
      </c>
      <c r="F184" t="s">
        <v>16</v>
      </c>
      <c r="G184" t="s">
        <v>483</v>
      </c>
      <c r="H184" t="s">
        <v>32</v>
      </c>
      <c r="I184" t="s">
        <v>16</v>
      </c>
      <c r="J184" t="s">
        <v>435</v>
      </c>
      <c r="K184">
        <v>6250</v>
      </c>
      <c r="L184" s="2">
        <v>43777</v>
      </c>
      <c r="M184" t="s">
        <v>17</v>
      </c>
      <c r="N184" t="s">
        <v>15</v>
      </c>
      <c r="P184" s="2">
        <v>43852</v>
      </c>
    </row>
    <row r="185" spans="1:16" x14ac:dyDescent="0.35">
      <c r="A185" t="s">
        <v>464</v>
      </c>
      <c r="B185">
        <v>9.90000111903E+19</v>
      </c>
      <c r="C185" t="s">
        <v>14</v>
      </c>
      <c r="D185" s="2">
        <v>43716</v>
      </c>
      <c r="E185" s="2">
        <v>44081</v>
      </c>
      <c r="F185" t="s">
        <v>24</v>
      </c>
      <c r="G185" t="s">
        <v>483</v>
      </c>
      <c r="H185" t="s">
        <v>32</v>
      </c>
      <c r="I185" t="s">
        <v>44</v>
      </c>
      <c r="J185" t="s">
        <v>435</v>
      </c>
      <c r="K185">
        <v>72138.929999999993</v>
      </c>
      <c r="L185" s="2">
        <v>43716</v>
      </c>
      <c r="M185" t="s">
        <v>17</v>
      </c>
      <c r="N185" t="s">
        <v>15</v>
      </c>
      <c r="P185" s="2">
        <v>43852</v>
      </c>
    </row>
    <row r="186" spans="1:16" x14ac:dyDescent="0.35">
      <c r="A186" t="s">
        <v>464</v>
      </c>
      <c r="B186">
        <v>9.90000111903E+19</v>
      </c>
      <c r="C186" t="s">
        <v>14</v>
      </c>
      <c r="D186" s="2">
        <v>43716</v>
      </c>
      <c r="E186" s="2">
        <v>44081</v>
      </c>
      <c r="F186" t="s">
        <v>24</v>
      </c>
      <c r="G186" t="s">
        <v>483</v>
      </c>
      <c r="H186" t="s">
        <v>32</v>
      </c>
      <c r="I186" t="s">
        <v>44</v>
      </c>
      <c r="J186" t="s">
        <v>435</v>
      </c>
      <c r="K186">
        <v>43032.54</v>
      </c>
      <c r="L186" s="2">
        <v>43716</v>
      </c>
      <c r="M186" t="s">
        <v>17</v>
      </c>
      <c r="N186" t="s">
        <v>15</v>
      </c>
      <c r="P186" s="2">
        <v>43852</v>
      </c>
    </row>
    <row r="187" spans="1:16" x14ac:dyDescent="0.35">
      <c r="A187" t="s">
        <v>464</v>
      </c>
      <c r="B187">
        <v>9.9000046190100005E+19</v>
      </c>
      <c r="C187" t="s">
        <v>14</v>
      </c>
      <c r="D187" s="2">
        <v>43716</v>
      </c>
      <c r="E187" s="2">
        <v>44081</v>
      </c>
      <c r="F187" t="s">
        <v>26</v>
      </c>
      <c r="G187" t="s">
        <v>483</v>
      </c>
      <c r="H187" t="s">
        <v>32</v>
      </c>
      <c r="I187" t="s">
        <v>25</v>
      </c>
      <c r="J187" t="s">
        <v>435</v>
      </c>
      <c r="K187">
        <v>11550</v>
      </c>
      <c r="L187" s="2">
        <v>43716</v>
      </c>
      <c r="M187" t="s">
        <v>17</v>
      </c>
      <c r="N187" t="s">
        <v>15</v>
      </c>
      <c r="P187" s="2">
        <v>43852</v>
      </c>
    </row>
    <row r="188" spans="1:16" x14ac:dyDescent="0.35">
      <c r="A188" t="s">
        <v>464</v>
      </c>
      <c r="B188">
        <v>9.9000046190100005E+19</v>
      </c>
      <c r="C188" t="s">
        <v>14</v>
      </c>
      <c r="D188" s="2">
        <v>43716</v>
      </c>
      <c r="E188" s="2">
        <v>44081</v>
      </c>
      <c r="F188" t="s">
        <v>26</v>
      </c>
      <c r="G188" t="s">
        <v>483</v>
      </c>
      <c r="H188" t="s">
        <v>32</v>
      </c>
      <c r="I188" t="s">
        <v>25</v>
      </c>
      <c r="J188" t="s">
        <v>435</v>
      </c>
      <c r="K188">
        <v>7700</v>
      </c>
      <c r="L188" s="2">
        <v>43716</v>
      </c>
      <c r="M188" t="s">
        <v>17</v>
      </c>
      <c r="N188" t="s">
        <v>15</v>
      </c>
      <c r="P188" s="2">
        <v>43852</v>
      </c>
    </row>
    <row r="189" spans="1:16" x14ac:dyDescent="0.35">
      <c r="A189" t="s">
        <v>464</v>
      </c>
      <c r="B189">
        <v>9.9000046190799995E+19</v>
      </c>
      <c r="C189" t="s">
        <v>14</v>
      </c>
      <c r="D189" s="2">
        <v>43716</v>
      </c>
      <c r="E189" s="2">
        <v>44081</v>
      </c>
      <c r="F189" t="s">
        <v>26</v>
      </c>
      <c r="G189" t="s">
        <v>483</v>
      </c>
      <c r="H189" t="s">
        <v>32</v>
      </c>
      <c r="I189" t="s">
        <v>44</v>
      </c>
      <c r="J189" t="s">
        <v>435</v>
      </c>
      <c r="K189">
        <v>14461.25</v>
      </c>
      <c r="L189" s="2">
        <v>43716</v>
      </c>
      <c r="M189" t="s">
        <v>17</v>
      </c>
      <c r="N189" t="s">
        <v>35</v>
      </c>
      <c r="P189" s="2">
        <v>43852</v>
      </c>
    </row>
    <row r="190" spans="1:16" x14ac:dyDescent="0.35">
      <c r="A190" t="s">
        <v>464</v>
      </c>
      <c r="B190">
        <v>9.9000046190799995E+19</v>
      </c>
      <c r="C190" t="s">
        <v>14</v>
      </c>
      <c r="D190" s="2">
        <v>43716</v>
      </c>
      <c r="E190" s="2">
        <v>44081</v>
      </c>
      <c r="F190" t="s">
        <v>26</v>
      </c>
      <c r="G190" t="s">
        <v>483</v>
      </c>
      <c r="H190" t="s">
        <v>32</v>
      </c>
      <c r="I190" t="s">
        <v>44</v>
      </c>
      <c r="J190" t="s">
        <v>435</v>
      </c>
      <c r="K190">
        <v>13153.63</v>
      </c>
      <c r="L190" s="2">
        <v>43748</v>
      </c>
      <c r="M190" t="s">
        <v>36</v>
      </c>
      <c r="N190" t="s">
        <v>35</v>
      </c>
      <c r="P190" s="2">
        <v>43852</v>
      </c>
    </row>
    <row r="191" spans="1:16" x14ac:dyDescent="0.35">
      <c r="A191" t="s">
        <v>464</v>
      </c>
      <c r="B191">
        <v>9.9000044180300005E+19</v>
      </c>
      <c r="C191" t="s">
        <v>18</v>
      </c>
      <c r="D191" s="2">
        <v>43194</v>
      </c>
      <c r="E191" s="2">
        <v>45478</v>
      </c>
      <c r="F191" t="s">
        <v>28</v>
      </c>
      <c r="G191" t="s">
        <v>481</v>
      </c>
      <c r="H191" t="s">
        <v>32</v>
      </c>
      <c r="I191" t="s">
        <v>39</v>
      </c>
      <c r="J191" t="s">
        <v>435</v>
      </c>
      <c r="K191">
        <v>0</v>
      </c>
      <c r="L191" s="2">
        <v>43194</v>
      </c>
      <c r="M191" t="s">
        <v>17</v>
      </c>
      <c r="N191" t="s">
        <v>21</v>
      </c>
      <c r="O191" t="s">
        <v>30</v>
      </c>
      <c r="P191" s="2">
        <v>43852</v>
      </c>
    </row>
    <row r="192" spans="1:16" x14ac:dyDescent="0.35">
      <c r="A192" t="s">
        <v>464</v>
      </c>
      <c r="B192">
        <v>9.9000044180300005E+19</v>
      </c>
      <c r="C192" t="s">
        <v>18</v>
      </c>
      <c r="D192" s="2">
        <v>43273</v>
      </c>
      <c r="E192" s="2">
        <v>43729</v>
      </c>
      <c r="F192" t="s">
        <v>28</v>
      </c>
      <c r="G192" t="s">
        <v>481</v>
      </c>
      <c r="H192" t="s">
        <v>32</v>
      </c>
      <c r="I192" t="s">
        <v>39</v>
      </c>
      <c r="J192" t="s">
        <v>436</v>
      </c>
      <c r="K192">
        <v>15625</v>
      </c>
      <c r="L192" s="2">
        <v>43273</v>
      </c>
      <c r="M192" t="s">
        <v>17</v>
      </c>
      <c r="N192" t="s">
        <v>21</v>
      </c>
      <c r="O192" t="s">
        <v>66</v>
      </c>
      <c r="P192" s="2">
        <v>43852</v>
      </c>
    </row>
    <row r="193" spans="1:16" x14ac:dyDescent="0.35">
      <c r="A193" t="s">
        <v>464</v>
      </c>
      <c r="B193">
        <v>9.9000044190299996E+19</v>
      </c>
      <c r="C193" t="s">
        <v>14</v>
      </c>
      <c r="D193" s="2">
        <v>43580</v>
      </c>
      <c r="E193" s="2">
        <v>44310</v>
      </c>
      <c r="F193" t="s">
        <v>28</v>
      </c>
      <c r="G193" t="s">
        <v>481</v>
      </c>
      <c r="H193" t="s">
        <v>32</v>
      </c>
      <c r="I193" t="s">
        <v>39</v>
      </c>
      <c r="J193" t="s">
        <v>436</v>
      </c>
      <c r="K193">
        <v>134736.13</v>
      </c>
      <c r="L193" s="2">
        <v>43580</v>
      </c>
      <c r="M193" t="s">
        <v>17</v>
      </c>
      <c r="N193" t="s">
        <v>15</v>
      </c>
      <c r="P193" s="2">
        <v>43852</v>
      </c>
    </row>
    <row r="194" spans="1:16" x14ac:dyDescent="0.35">
      <c r="A194" t="s">
        <v>464</v>
      </c>
      <c r="B194">
        <v>9.9000044190299996E+19</v>
      </c>
      <c r="C194" t="s">
        <v>14</v>
      </c>
      <c r="D194" s="2">
        <v>43719</v>
      </c>
      <c r="E194" s="2">
        <v>44084</v>
      </c>
      <c r="F194" t="s">
        <v>28</v>
      </c>
      <c r="G194" t="s">
        <v>481</v>
      </c>
      <c r="H194" t="s">
        <v>32</v>
      </c>
      <c r="I194" t="s">
        <v>39</v>
      </c>
      <c r="J194" t="s">
        <v>436</v>
      </c>
      <c r="K194">
        <v>32584.880000000001</v>
      </c>
      <c r="L194" s="2">
        <v>43719</v>
      </c>
      <c r="M194" t="s">
        <v>17</v>
      </c>
      <c r="N194" t="s">
        <v>15</v>
      </c>
      <c r="P194" s="2">
        <v>43852</v>
      </c>
    </row>
    <row r="195" spans="1:16" x14ac:dyDescent="0.35">
      <c r="A195" t="s">
        <v>464</v>
      </c>
      <c r="B195">
        <v>9.9000044190299996E+19</v>
      </c>
      <c r="C195" t="s">
        <v>14</v>
      </c>
      <c r="D195" s="2">
        <v>43730</v>
      </c>
      <c r="E195" s="2">
        <v>43911</v>
      </c>
      <c r="F195" t="s">
        <v>28</v>
      </c>
      <c r="G195" t="s">
        <v>481</v>
      </c>
      <c r="H195" t="s">
        <v>32</v>
      </c>
      <c r="I195" t="s">
        <v>39</v>
      </c>
      <c r="J195" t="s">
        <v>436</v>
      </c>
      <c r="K195">
        <v>8044.5</v>
      </c>
      <c r="L195" s="2">
        <v>43730</v>
      </c>
      <c r="M195" t="s">
        <v>17</v>
      </c>
      <c r="N195" t="s">
        <v>15</v>
      </c>
      <c r="P195" s="2">
        <v>43852</v>
      </c>
    </row>
    <row r="196" spans="1:16" x14ac:dyDescent="0.35">
      <c r="A196" t="s">
        <v>464</v>
      </c>
      <c r="B196" t="s">
        <v>149</v>
      </c>
      <c r="C196" t="s">
        <v>18</v>
      </c>
      <c r="D196" s="2">
        <v>43523</v>
      </c>
      <c r="E196" s="2">
        <v>43887</v>
      </c>
      <c r="F196" t="s">
        <v>24</v>
      </c>
      <c r="G196" t="s">
        <v>482</v>
      </c>
      <c r="H196" t="s">
        <v>32</v>
      </c>
      <c r="I196" t="s">
        <v>25</v>
      </c>
      <c r="J196" t="s">
        <v>27</v>
      </c>
      <c r="K196">
        <v>2141.5500000000002</v>
      </c>
      <c r="L196" s="2">
        <v>43523</v>
      </c>
      <c r="M196" t="s">
        <v>17</v>
      </c>
      <c r="N196" t="s">
        <v>21</v>
      </c>
      <c r="O196" t="s">
        <v>30</v>
      </c>
      <c r="P196" s="2">
        <v>43852</v>
      </c>
    </row>
    <row r="197" spans="1:16" x14ac:dyDescent="0.35">
      <c r="A197" t="s">
        <v>464</v>
      </c>
      <c r="B197" t="s">
        <v>150</v>
      </c>
      <c r="C197" t="s">
        <v>14</v>
      </c>
      <c r="D197" s="2">
        <v>43158</v>
      </c>
      <c r="E197" s="2">
        <v>43522</v>
      </c>
      <c r="F197" t="s">
        <v>24</v>
      </c>
      <c r="G197" t="s">
        <v>482</v>
      </c>
      <c r="H197" t="s">
        <v>32</v>
      </c>
      <c r="I197" t="s">
        <v>25</v>
      </c>
      <c r="J197" t="s">
        <v>27</v>
      </c>
      <c r="K197">
        <v>2486.0700000000002</v>
      </c>
      <c r="L197" s="2">
        <v>43158</v>
      </c>
      <c r="M197" t="s">
        <v>17</v>
      </c>
      <c r="N197" t="s">
        <v>15</v>
      </c>
      <c r="P197" s="2">
        <v>43852</v>
      </c>
    </row>
    <row r="198" spans="1:16" x14ac:dyDescent="0.35">
      <c r="A198" t="s">
        <v>464</v>
      </c>
      <c r="B198">
        <v>8539944</v>
      </c>
      <c r="C198" t="s">
        <v>18</v>
      </c>
      <c r="D198" s="2">
        <v>43158</v>
      </c>
      <c r="E198" s="2">
        <v>43522</v>
      </c>
      <c r="F198" t="s">
        <v>24</v>
      </c>
      <c r="G198" t="s">
        <v>482</v>
      </c>
      <c r="H198" t="s">
        <v>32</v>
      </c>
      <c r="I198" t="s">
        <v>25</v>
      </c>
      <c r="J198" t="s">
        <v>27</v>
      </c>
      <c r="K198">
        <v>6653.1</v>
      </c>
      <c r="L198" s="2">
        <v>43158</v>
      </c>
      <c r="M198" t="s">
        <v>17</v>
      </c>
      <c r="N198" t="s">
        <v>15</v>
      </c>
      <c r="P198" s="2">
        <v>43852</v>
      </c>
    </row>
    <row r="199" spans="1:16" x14ac:dyDescent="0.35">
      <c r="A199" t="s">
        <v>464</v>
      </c>
      <c r="B199" t="s">
        <v>151</v>
      </c>
      <c r="C199" t="s">
        <v>14</v>
      </c>
      <c r="D199" s="2">
        <v>43523</v>
      </c>
      <c r="E199" s="2">
        <v>43887</v>
      </c>
      <c r="F199" t="s">
        <v>24</v>
      </c>
      <c r="G199" t="s">
        <v>482</v>
      </c>
      <c r="H199" t="s">
        <v>32</v>
      </c>
      <c r="I199" t="s">
        <v>25</v>
      </c>
      <c r="J199" t="s">
        <v>27</v>
      </c>
      <c r="K199">
        <v>6979.74</v>
      </c>
      <c r="L199" s="2">
        <v>43523</v>
      </c>
      <c r="M199" t="s">
        <v>17</v>
      </c>
      <c r="N199" t="s">
        <v>27</v>
      </c>
      <c r="P199" s="2">
        <v>43852</v>
      </c>
    </row>
    <row r="200" spans="1:16" x14ac:dyDescent="0.35">
      <c r="A200" t="s">
        <v>464</v>
      </c>
      <c r="B200" t="s">
        <v>152</v>
      </c>
      <c r="C200" t="s">
        <v>14</v>
      </c>
      <c r="D200" s="2">
        <v>43158</v>
      </c>
      <c r="E200" s="2">
        <v>43522</v>
      </c>
      <c r="F200" t="s">
        <v>24</v>
      </c>
      <c r="G200" t="s">
        <v>482</v>
      </c>
      <c r="H200" t="s">
        <v>32</v>
      </c>
      <c r="I200" t="s">
        <v>25</v>
      </c>
      <c r="J200" t="s">
        <v>436</v>
      </c>
      <c r="K200">
        <v>2283.33</v>
      </c>
      <c r="L200" s="2">
        <v>43158</v>
      </c>
      <c r="M200" t="s">
        <v>17</v>
      </c>
      <c r="N200" t="s">
        <v>15</v>
      </c>
      <c r="P200" s="2">
        <v>43852</v>
      </c>
    </row>
    <row r="201" spans="1:16" x14ac:dyDescent="0.35">
      <c r="A201" t="s">
        <v>465</v>
      </c>
      <c r="B201">
        <v>41045915</v>
      </c>
      <c r="C201" t="s">
        <v>14</v>
      </c>
      <c r="D201" s="2">
        <v>43554</v>
      </c>
      <c r="E201" s="2">
        <v>43919</v>
      </c>
      <c r="F201" t="s">
        <v>16</v>
      </c>
      <c r="G201" t="s">
        <v>476</v>
      </c>
      <c r="H201" t="s">
        <v>32</v>
      </c>
      <c r="I201" t="s">
        <v>16</v>
      </c>
      <c r="J201" t="s">
        <v>435</v>
      </c>
      <c r="K201">
        <v>14107.5</v>
      </c>
      <c r="L201" s="2">
        <v>43554</v>
      </c>
      <c r="M201" t="s">
        <v>17</v>
      </c>
      <c r="N201" t="s">
        <v>15</v>
      </c>
      <c r="P201" s="2">
        <v>43852</v>
      </c>
    </row>
    <row r="202" spans="1:16" x14ac:dyDescent="0.35">
      <c r="A202" t="s">
        <v>465</v>
      </c>
      <c r="B202">
        <v>2690000174</v>
      </c>
      <c r="C202" t="s">
        <v>14</v>
      </c>
      <c r="D202" s="2">
        <v>43100</v>
      </c>
      <c r="E202" s="2">
        <v>43464</v>
      </c>
      <c r="F202" t="s">
        <v>26</v>
      </c>
      <c r="G202" t="s">
        <v>482</v>
      </c>
      <c r="H202" t="s">
        <v>32</v>
      </c>
      <c r="I202" t="s">
        <v>25</v>
      </c>
      <c r="J202" t="s">
        <v>27</v>
      </c>
      <c r="K202">
        <v>2535.87</v>
      </c>
      <c r="L202" s="2">
        <v>43100</v>
      </c>
      <c r="M202" t="s">
        <v>17</v>
      </c>
      <c r="N202" t="s">
        <v>15</v>
      </c>
      <c r="P202" s="2">
        <v>43852</v>
      </c>
    </row>
    <row r="203" spans="1:16" x14ac:dyDescent="0.35">
      <c r="A203" t="s">
        <v>465</v>
      </c>
      <c r="B203">
        <v>300004329</v>
      </c>
      <c r="C203" t="s">
        <v>18</v>
      </c>
      <c r="D203" s="2">
        <v>43131</v>
      </c>
      <c r="E203" s="2">
        <v>43495</v>
      </c>
      <c r="F203" t="s">
        <v>16</v>
      </c>
      <c r="G203" t="s">
        <v>482</v>
      </c>
      <c r="H203" t="s">
        <v>32</v>
      </c>
      <c r="I203" t="s">
        <v>16</v>
      </c>
      <c r="J203" t="s">
        <v>27</v>
      </c>
      <c r="K203">
        <v>125000</v>
      </c>
      <c r="L203" s="2">
        <v>43131</v>
      </c>
      <c r="M203" t="s">
        <v>17</v>
      </c>
      <c r="N203" t="s">
        <v>15</v>
      </c>
      <c r="P203" s="2">
        <v>43852</v>
      </c>
    </row>
    <row r="204" spans="1:16" x14ac:dyDescent="0.35">
      <c r="A204" t="s">
        <v>465</v>
      </c>
      <c r="B204" t="s">
        <v>153</v>
      </c>
      <c r="C204" t="s">
        <v>14</v>
      </c>
      <c r="D204" s="2">
        <v>43496</v>
      </c>
      <c r="E204" s="2">
        <v>43860</v>
      </c>
      <c r="F204" t="s">
        <v>16</v>
      </c>
      <c r="G204" t="s">
        <v>482</v>
      </c>
      <c r="H204" t="s">
        <v>32</v>
      </c>
      <c r="I204" t="s">
        <v>16</v>
      </c>
      <c r="J204" t="s">
        <v>27</v>
      </c>
      <c r="K204">
        <v>125000</v>
      </c>
      <c r="L204" s="2">
        <v>43496</v>
      </c>
      <c r="M204" t="s">
        <v>17</v>
      </c>
      <c r="N204" t="s">
        <v>27</v>
      </c>
      <c r="P204" s="2">
        <v>43852</v>
      </c>
    </row>
    <row r="205" spans="1:16" x14ac:dyDescent="0.35">
      <c r="A205" t="s">
        <v>465</v>
      </c>
      <c r="B205">
        <v>304001755</v>
      </c>
      <c r="C205" t="s">
        <v>18</v>
      </c>
      <c r="D205" s="2">
        <v>43131</v>
      </c>
      <c r="E205" s="2">
        <v>43495</v>
      </c>
      <c r="F205" t="s">
        <v>16</v>
      </c>
      <c r="G205" t="s">
        <v>482</v>
      </c>
      <c r="H205" t="s">
        <v>32</v>
      </c>
      <c r="I205" t="s">
        <v>16</v>
      </c>
      <c r="J205" t="s">
        <v>27</v>
      </c>
      <c r="K205">
        <v>80000</v>
      </c>
      <c r="L205" s="2">
        <v>43131</v>
      </c>
      <c r="M205" t="s">
        <v>17</v>
      </c>
      <c r="N205" t="s">
        <v>15</v>
      </c>
      <c r="P205" s="2">
        <v>43852</v>
      </c>
    </row>
    <row r="206" spans="1:16" x14ac:dyDescent="0.35">
      <c r="A206" t="s">
        <v>465</v>
      </c>
      <c r="B206">
        <v>304001755</v>
      </c>
      <c r="C206" t="s">
        <v>18</v>
      </c>
      <c r="D206" s="2">
        <v>43131</v>
      </c>
      <c r="E206" s="2">
        <v>43495</v>
      </c>
      <c r="F206" t="s">
        <v>16</v>
      </c>
      <c r="G206" t="s">
        <v>482</v>
      </c>
      <c r="H206" t="s">
        <v>32</v>
      </c>
      <c r="I206" t="s">
        <v>16</v>
      </c>
      <c r="J206" t="s">
        <v>27</v>
      </c>
      <c r="K206">
        <v>320000</v>
      </c>
      <c r="L206" s="2">
        <v>43131</v>
      </c>
      <c r="M206" t="s">
        <v>17</v>
      </c>
      <c r="N206" t="s">
        <v>15</v>
      </c>
      <c r="P206" s="2">
        <v>43852</v>
      </c>
    </row>
    <row r="207" spans="1:16" x14ac:dyDescent="0.35">
      <c r="A207" t="s">
        <v>465</v>
      </c>
      <c r="B207" t="s">
        <v>154</v>
      </c>
      <c r="C207" t="s">
        <v>14</v>
      </c>
      <c r="D207" s="2">
        <v>43496</v>
      </c>
      <c r="E207" s="2">
        <v>43860</v>
      </c>
      <c r="F207" t="s">
        <v>16</v>
      </c>
      <c r="G207" t="s">
        <v>482</v>
      </c>
      <c r="H207" t="s">
        <v>32</v>
      </c>
      <c r="I207" t="s">
        <v>16</v>
      </c>
      <c r="J207" t="s">
        <v>27</v>
      </c>
      <c r="K207">
        <v>320000</v>
      </c>
      <c r="L207" s="2">
        <v>43496</v>
      </c>
      <c r="M207" t="s">
        <v>17</v>
      </c>
      <c r="N207" t="s">
        <v>27</v>
      </c>
      <c r="P207" s="2">
        <v>43852</v>
      </c>
    </row>
    <row r="208" spans="1:16" x14ac:dyDescent="0.35">
      <c r="A208" t="s">
        <v>465</v>
      </c>
      <c r="B208">
        <v>640001622</v>
      </c>
      <c r="C208" t="s">
        <v>18</v>
      </c>
      <c r="D208" s="2">
        <v>43100</v>
      </c>
      <c r="E208" s="2">
        <v>43464</v>
      </c>
      <c r="F208" t="s">
        <v>26</v>
      </c>
      <c r="G208" t="s">
        <v>482</v>
      </c>
      <c r="H208" t="s">
        <v>32</v>
      </c>
      <c r="I208" t="s">
        <v>25</v>
      </c>
      <c r="J208" t="s">
        <v>27</v>
      </c>
      <c r="K208">
        <v>211206.7</v>
      </c>
      <c r="L208" s="2">
        <v>43100</v>
      </c>
      <c r="M208" t="s">
        <v>17</v>
      </c>
      <c r="N208" t="s">
        <v>21</v>
      </c>
      <c r="O208" t="s">
        <v>30</v>
      </c>
      <c r="P208" s="2">
        <v>43852</v>
      </c>
    </row>
    <row r="209" spans="1:16" x14ac:dyDescent="0.35">
      <c r="A209" t="s">
        <v>465</v>
      </c>
      <c r="B209">
        <v>655001664</v>
      </c>
      <c r="C209" t="s">
        <v>18</v>
      </c>
      <c r="D209" s="2">
        <v>43160</v>
      </c>
      <c r="E209" s="2">
        <v>43524</v>
      </c>
      <c r="F209" t="s">
        <v>24</v>
      </c>
      <c r="G209" t="s">
        <v>482</v>
      </c>
      <c r="H209" t="s">
        <v>32</v>
      </c>
      <c r="I209" t="s">
        <v>25</v>
      </c>
      <c r="J209" t="s">
        <v>27</v>
      </c>
      <c r="K209">
        <v>275569.44</v>
      </c>
      <c r="L209" s="2">
        <v>43525</v>
      </c>
      <c r="M209" t="s">
        <v>17</v>
      </c>
      <c r="N209" t="s">
        <v>15</v>
      </c>
      <c r="P209" s="2">
        <v>43852</v>
      </c>
    </row>
    <row r="210" spans="1:16" x14ac:dyDescent="0.35">
      <c r="A210" t="s">
        <v>465</v>
      </c>
      <c r="B210" t="s">
        <v>155</v>
      </c>
      <c r="C210" t="s">
        <v>14</v>
      </c>
      <c r="D210" s="2">
        <v>43525</v>
      </c>
      <c r="E210" s="2">
        <v>43890</v>
      </c>
      <c r="F210" t="s">
        <v>24</v>
      </c>
      <c r="G210" t="s">
        <v>482</v>
      </c>
      <c r="H210" t="s">
        <v>32</v>
      </c>
      <c r="I210" t="s">
        <v>25</v>
      </c>
      <c r="J210" t="s">
        <v>27</v>
      </c>
      <c r="K210">
        <v>275569.44</v>
      </c>
      <c r="L210" s="2">
        <v>43525</v>
      </c>
      <c r="M210" t="s">
        <v>17</v>
      </c>
      <c r="N210" t="s">
        <v>27</v>
      </c>
      <c r="P210" s="2">
        <v>43852</v>
      </c>
    </row>
    <row r="211" spans="1:16" x14ac:dyDescent="0.35">
      <c r="A211" t="s">
        <v>465</v>
      </c>
      <c r="B211" t="s">
        <v>156</v>
      </c>
      <c r="C211" t="s">
        <v>14</v>
      </c>
      <c r="D211" s="2">
        <v>43525</v>
      </c>
      <c r="E211" s="2">
        <v>43890</v>
      </c>
      <c r="F211" t="s">
        <v>23</v>
      </c>
      <c r="G211" t="s">
        <v>482</v>
      </c>
      <c r="H211" t="s">
        <v>32</v>
      </c>
      <c r="I211" t="s">
        <v>23</v>
      </c>
      <c r="J211" t="s">
        <v>27</v>
      </c>
      <c r="K211">
        <v>50332.73</v>
      </c>
      <c r="L211" s="2">
        <v>43525</v>
      </c>
      <c r="M211" t="s">
        <v>17</v>
      </c>
      <c r="N211" t="s">
        <v>27</v>
      </c>
      <c r="P211" s="2">
        <v>43852</v>
      </c>
    </row>
    <row r="212" spans="1:16" x14ac:dyDescent="0.35">
      <c r="A212" t="s">
        <v>465</v>
      </c>
      <c r="B212" t="s">
        <v>157</v>
      </c>
      <c r="C212" t="s">
        <v>18</v>
      </c>
      <c r="D212" s="2">
        <v>43160</v>
      </c>
      <c r="E212" s="2">
        <v>43524</v>
      </c>
      <c r="F212" t="s">
        <v>23</v>
      </c>
      <c r="G212" t="s">
        <v>482</v>
      </c>
      <c r="H212" t="s">
        <v>32</v>
      </c>
      <c r="I212" t="s">
        <v>23</v>
      </c>
      <c r="J212" t="s">
        <v>27</v>
      </c>
      <c r="K212">
        <v>57539.3</v>
      </c>
      <c r="L212" s="2">
        <v>43160</v>
      </c>
      <c r="M212" t="s">
        <v>17</v>
      </c>
      <c r="N212" t="s">
        <v>15</v>
      </c>
      <c r="P212" s="2">
        <v>43852</v>
      </c>
    </row>
    <row r="213" spans="1:16" x14ac:dyDescent="0.35">
      <c r="A213" t="s">
        <v>465</v>
      </c>
      <c r="B213" t="s">
        <v>158</v>
      </c>
      <c r="C213" t="s">
        <v>14</v>
      </c>
      <c r="D213" s="2">
        <v>43448</v>
      </c>
      <c r="E213" s="2">
        <v>43812</v>
      </c>
      <c r="F213" t="s">
        <v>24</v>
      </c>
      <c r="G213" t="s">
        <v>482</v>
      </c>
      <c r="H213" t="s">
        <v>32</v>
      </c>
      <c r="I213" t="s">
        <v>25</v>
      </c>
      <c r="J213" t="s">
        <v>27</v>
      </c>
      <c r="K213">
        <v>212357.74</v>
      </c>
      <c r="L213" s="2">
        <v>43448</v>
      </c>
      <c r="M213" t="s">
        <v>17</v>
      </c>
      <c r="N213" t="s">
        <v>15</v>
      </c>
      <c r="P213" s="2">
        <v>43852</v>
      </c>
    </row>
    <row r="214" spans="1:16" x14ac:dyDescent="0.35">
      <c r="A214" t="s">
        <v>465</v>
      </c>
      <c r="B214">
        <v>1.2140036170800001E+19</v>
      </c>
      <c r="C214" t="s">
        <v>18</v>
      </c>
      <c r="D214" s="2">
        <v>43160</v>
      </c>
      <c r="E214" s="2">
        <v>43524</v>
      </c>
      <c r="F214" t="s">
        <v>16</v>
      </c>
      <c r="G214" t="s">
        <v>482</v>
      </c>
      <c r="H214" t="s">
        <v>32</v>
      </c>
      <c r="I214" t="s">
        <v>16</v>
      </c>
      <c r="J214" t="s">
        <v>436</v>
      </c>
      <c r="K214">
        <v>31250</v>
      </c>
      <c r="L214" s="2">
        <v>43160</v>
      </c>
      <c r="M214" t="s">
        <v>17</v>
      </c>
      <c r="N214" t="s">
        <v>15</v>
      </c>
      <c r="P214" s="2">
        <v>43852</v>
      </c>
    </row>
    <row r="215" spans="1:16" x14ac:dyDescent="0.35">
      <c r="A215" t="s">
        <v>465</v>
      </c>
      <c r="B215" t="s">
        <v>159</v>
      </c>
      <c r="C215" t="s">
        <v>18</v>
      </c>
      <c r="D215" s="2">
        <v>43160</v>
      </c>
      <c r="E215" s="2">
        <v>43524</v>
      </c>
      <c r="F215" t="s">
        <v>16</v>
      </c>
      <c r="G215" t="s">
        <v>482</v>
      </c>
      <c r="H215" t="s">
        <v>32</v>
      </c>
      <c r="I215" t="s">
        <v>16</v>
      </c>
      <c r="J215" t="s">
        <v>27</v>
      </c>
      <c r="K215">
        <v>43750</v>
      </c>
      <c r="L215" s="2">
        <v>43160</v>
      </c>
      <c r="M215" t="s">
        <v>17</v>
      </c>
      <c r="N215" t="s">
        <v>15</v>
      </c>
      <c r="P215" s="2">
        <v>43852</v>
      </c>
    </row>
    <row r="216" spans="1:16" x14ac:dyDescent="0.35">
      <c r="A216" t="s">
        <v>465</v>
      </c>
      <c r="B216" t="s">
        <v>160</v>
      </c>
      <c r="C216" t="s">
        <v>18</v>
      </c>
      <c r="D216" s="2">
        <v>43160</v>
      </c>
      <c r="E216" s="2">
        <v>43524</v>
      </c>
      <c r="F216" t="s">
        <v>16</v>
      </c>
      <c r="G216" t="s">
        <v>482</v>
      </c>
      <c r="H216" t="s">
        <v>32</v>
      </c>
      <c r="I216" t="s">
        <v>16</v>
      </c>
      <c r="J216" t="s">
        <v>436</v>
      </c>
      <c r="K216">
        <v>75000</v>
      </c>
      <c r="L216" s="2">
        <v>43160</v>
      </c>
      <c r="M216" t="s">
        <v>17</v>
      </c>
      <c r="N216" t="s">
        <v>15</v>
      </c>
      <c r="P216" s="2">
        <v>43852</v>
      </c>
    </row>
    <row r="217" spans="1:16" x14ac:dyDescent="0.35">
      <c r="A217" t="s">
        <v>465</v>
      </c>
      <c r="B217" t="s">
        <v>161</v>
      </c>
      <c r="C217" t="s">
        <v>14</v>
      </c>
      <c r="D217" s="2">
        <v>43525</v>
      </c>
      <c r="E217" s="2">
        <v>43890</v>
      </c>
      <c r="F217" t="s">
        <v>16</v>
      </c>
      <c r="G217" t="s">
        <v>482</v>
      </c>
      <c r="H217" t="s">
        <v>32</v>
      </c>
      <c r="I217" t="s">
        <v>16</v>
      </c>
      <c r="J217" t="s">
        <v>436</v>
      </c>
      <c r="K217">
        <v>31250</v>
      </c>
      <c r="L217" s="2">
        <v>43525</v>
      </c>
      <c r="M217" t="s">
        <v>17</v>
      </c>
      <c r="N217" t="s">
        <v>27</v>
      </c>
      <c r="P217" s="2">
        <v>43852</v>
      </c>
    </row>
    <row r="218" spans="1:16" x14ac:dyDescent="0.35">
      <c r="A218" t="s">
        <v>465</v>
      </c>
      <c r="B218" t="s">
        <v>162</v>
      </c>
      <c r="C218" t="s">
        <v>14</v>
      </c>
      <c r="D218" s="2">
        <v>43525</v>
      </c>
      <c r="E218" s="2">
        <v>43890</v>
      </c>
      <c r="F218" t="s">
        <v>16</v>
      </c>
      <c r="G218" t="s">
        <v>482</v>
      </c>
      <c r="H218" t="s">
        <v>32</v>
      </c>
      <c r="I218" t="s">
        <v>16</v>
      </c>
      <c r="J218" t="s">
        <v>27</v>
      </c>
      <c r="K218">
        <v>43750</v>
      </c>
      <c r="L218" s="2">
        <v>43525</v>
      </c>
      <c r="M218" t="s">
        <v>17</v>
      </c>
      <c r="N218" t="s">
        <v>27</v>
      </c>
      <c r="P218" s="2">
        <v>43852</v>
      </c>
    </row>
    <row r="219" spans="1:16" x14ac:dyDescent="0.35">
      <c r="A219" t="s">
        <v>465</v>
      </c>
      <c r="B219" t="s">
        <v>163</v>
      </c>
      <c r="C219" t="s">
        <v>14</v>
      </c>
      <c r="D219" s="2">
        <v>43525</v>
      </c>
      <c r="E219" s="2">
        <v>43890</v>
      </c>
      <c r="F219" t="s">
        <v>16</v>
      </c>
      <c r="G219" t="s">
        <v>482</v>
      </c>
      <c r="H219" t="s">
        <v>32</v>
      </c>
      <c r="I219" t="s">
        <v>16</v>
      </c>
      <c r="J219" t="s">
        <v>436</v>
      </c>
      <c r="K219">
        <v>75000</v>
      </c>
      <c r="L219" s="2">
        <v>43525</v>
      </c>
      <c r="M219" t="s">
        <v>17</v>
      </c>
      <c r="N219" t="s">
        <v>27</v>
      </c>
      <c r="P219" s="2">
        <v>43852</v>
      </c>
    </row>
    <row r="220" spans="1:16" x14ac:dyDescent="0.35">
      <c r="A220" t="s">
        <v>465</v>
      </c>
      <c r="B220">
        <v>2302003268</v>
      </c>
      <c r="C220" t="s">
        <v>18</v>
      </c>
      <c r="D220" s="2">
        <v>43142</v>
      </c>
      <c r="E220" s="2">
        <v>43506</v>
      </c>
      <c r="F220" t="s">
        <v>16</v>
      </c>
      <c r="G220" t="s">
        <v>482</v>
      </c>
      <c r="H220" t="s">
        <v>32</v>
      </c>
      <c r="I220" t="s">
        <v>16</v>
      </c>
      <c r="J220" t="s">
        <v>436</v>
      </c>
      <c r="K220">
        <v>23125</v>
      </c>
      <c r="L220" s="2">
        <v>43142</v>
      </c>
      <c r="M220" t="s">
        <v>17</v>
      </c>
      <c r="N220" t="s">
        <v>15</v>
      </c>
      <c r="P220" s="2">
        <v>43852</v>
      </c>
    </row>
    <row r="221" spans="1:16" x14ac:dyDescent="0.35">
      <c r="A221" t="s">
        <v>465</v>
      </c>
      <c r="B221" t="s">
        <v>164</v>
      </c>
      <c r="C221" t="s">
        <v>14</v>
      </c>
      <c r="D221" s="2">
        <v>43507</v>
      </c>
      <c r="E221" s="2">
        <v>43871</v>
      </c>
      <c r="F221" t="s">
        <v>16</v>
      </c>
      <c r="G221" t="s">
        <v>482</v>
      </c>
      <c r="H221" t="s">
        <v>32</v>
      </c>
      <c r="I221" t="s">
        <v>16</v>
      </c>
      <c r="J221" t="s">
        <v>436</v>
      </c>
      <c r="K221">
        <v>21875</v>
      </c>
      <c r="L221" s="2">
        <v>43507</v>
      </c>
      <c r="M221" t="s">
        <v>17</v>
      </c>
      <c r="N221" t="s">
        <v>27</v>
      </c>
      <c r="P221" s="2">
        <v>43852</v>
      </c>
    </row>
    <row r="222" spans="1:16" x14ac:dyDescent="0.35">
      <c r="A222" t="s">
        <v>465</v>
      </c>
      <c r="B222">
        <v>2309003346</v>
      </c>
      <c r="C222" t="s">
        <v>14</v>
      </c>
      <c r="D222" s="2">
        <v>43332</v>
      </c>
      <c r="E222" s="2">
        <v>45523</v>
      </c>
      <c r="F222" t="s">
        <v>16</v>
      </c>
      <c r="G222" t="s">
        <v>482</v>
      </c>
      <c r="H222" t="s">
        <v>32</v>
      </c>
      <c r="I222" t="s">
        <v>16</v>
      </c>
      <c r="J222" t="s">
        <v>436</v>
      </c>
      <c r="K222">
        <v>47500</v>
      </c>
      <c r="L222" s="2">
        <v>43332</v>
      </c>
      <c r="M222" t="s">
        <v>17</v>
      </c>
      <c r="N222" t="s">
        <v>15</v>
      </c>
      <c r="P222" s="2">
        <v>43852</v>
      </c>
    </row>
    <row r="223" spans="1:16" x14ac:dyDescent="0.35">
      <c r="A223" t="s">
        <v>465</v>
      </c>
      <c r="B223">
        <v>2690000349</v>
      </c>
      <c r="C223" t="s">
        <v>14</v>
      </c>
      <c r="D223" s="2">
        <v>43100</v>
      </c>
      <c r="E223" s="2">
        <v>43464</v>
      </c>
      <c r="F223" t="s">
        <v>26</v>
      </c>
      <c r="G223" t="s">
        <v>482</v>
      </c>
      <c r="H223" t="s">
        <v>32</v>
      </c>
      <c r="I223" t="s">
        <v>25</v>
      </c>
      <c r="J223" t="s">
        <v>27</v>
      </c>
      <c r="K223">
        <v>7632.55</v>
      </c>
      <c r="L223" s="2">
        <v>43100</v>
      </c>
      <c r="M223" t="s">
        <v>17</v>
      </c>
      <c r="N223" t="s">
        <v>15</v>
      </c>
      <c r="P223" s="2">
        <v>43852</v>
      </c>
    </row>
    <row r="224" spans="1:16" x14ac:dyDescent="0.35">
      <c r="A224" t="s">
        <v>465</v>
      </c>
      <c r="B224">
        <v>55020309</v>
      </c>
      <c r="C224" t="s">
        <v>14</v>
      </c>
      <c r="D224" s="2">
        <v>43448</v>
      </c>
      <c r="E224" s="2">
        <v>43812</v>
      </c>
      <c r="F224" t="s">
        <v>26</v>
      </c>
      <c r="G224" t="s">
        <v>482</v>
      </c>
      <c r="H224" t="s">
        <v>32</v>
      </c>
      <c r="I224" t="s">
        <v>25</v>
      </c>
      <c r="J224" t="s">
        <v>27</v>
      </c>
      <c r="K224">
        <v>2563.13</v>
      </c>
      <c r="L224" s="2">
        <v>43448</v>
      </c>
      <c r="M224" t="s">
        <v>17</v>
      </c>
      <c r="N224" t="s">
        <v>15</v>
      </c>
      <c r="P224" s="2">
        <v>43852</v>
      </c>
    </row>
    <row r="225" spans="1:16" x14ac:dyDescent="0.35">
      <c r="A225" t="s">
        <v>465</v>
      </c>
      <c r="B225" t="s">
        <v>165</v>
      </c>
      <c r="C225" t="s">
        <v>18</v>
      </c>
      <c r="D225" s="2">
        <v>43274</v>
      </c>
      <c r="E225" s="2">
        <v>43638</v>
      </c>
      <c r="F225" t="s">
        <v>26</v>
      </c>
      <c r="G225" t="s">
        <v>472</v>
      </c>
      <c r="H225" t="s">
        <v>32</v>
      </c>
      <c r="I225" t="s">
        <v>29</v>
      </c>
      <c r="J225" t="s">
        <v>27</v>
      </c>
      <c r="K225">
        <v>8269.74</v>
      </c>
      <c r="L225" s="2">
        <v>43274</v>
      </c>
      <c r="M225" t="s">
        <v>17</v>
      </c>
      <c r="N225" t="s">
        <v>35</v>
      </c>
      <c r="P225" s="2">
        <v>43852</v>
      </c>
    </row>
    <row r="226" spans="1:16" x14ac:dyDescent="0.35">
      <c r="A226" t="s">
        <v>465</v>
      </c>
      <c r="B226" t="s">
        <v>165</v>
      </c>
      <c r="C226" t="s">
        <v>18</v>
      </c>
      <c r="D226" s="2">
        <v>43274</v>
      </c>
      <c r="E226" s="2">
        <v>43638</v>
      </c>
      <c r="F226" t="s">
        <v>26</v>
      </c>
      <c r="G226" t="s">
        <v>472</v>
      </c>
      <c r="H226" t="s">
        <v>32</v>
      </c>
      <c r="I226" t="s">
        <v>29</v>
      </c>
      <c r="J226" t="s">
        <v>27</v>
      </c>
      <c r="K226">
        <v>8269.74</v>
      </c>
      <c r="L226" s="2">
        <v>43274</v>
      </c>
      <c r="M226" t="s">
        <v>17</v>
      </c>
      <c r="N226" t="s">
        <v>35</v>
      </c>
      <c r="P226" s="2">
        <v>43852</v>
      </c>
    </row>
    <row r="227" spans="1:16" x14ac:dyDescent="0.35">
      <c r="A227" t="s">
        <v>465</v>
      </c>
      <c r="B227" t="s">
        <v>165</v>
      </c>
      <c r="C227" t="s">
        <v>18</v>
      </c>
      <c r="D227" s="2">
        <v>43274</v>
      </c>
      <c r="E227" s="2">
        <v>43638</v>
      </c>
      <c r="F227" t="s">
        <v>26</v>
      </c>
      <c r="G227" t="s">
        <v>472</v>
      </c>
      <c r="H227" t="s">
        <v>32</v>
      </c>
      <c r="I227" t="s">
        <v>29</v>
      </c>
      <c r="J227" t="s">
        <v>27</v>
      </c>
      <c r="K227">
        <v>5891</v>
      </c>
      <c r="L227" s="2">
        <v>43500</v>
      </c>
      <c r="M227" t="s">
        <v>36</v>
      </c>
      <c r="N227" t="s">
        <v>35</v>
      </c>
      <c r="P227" s="2">
        <v>43852</v>
      </c>
    </row>
    <row r="228" spans="1:16" x14ac:dyDescent="0.35">
      <c r="A228" t="s">
        <v>465</v>
      </c>
      <c r="B228" t="s">
        <v>165</v>
      </c>
      <c r="C228" t="s">
        <v>18</v>
      </c>
      <c r="D228" s="2">
        <v>43274</v>
      </c>
      <c r="E228" s="2">
        <v>43638</v>
      </c>
      <c r="F228" t="s">
        <v>26</v>
      </c>
      <c r="G228" t="s">
        <v>472</v>
      </c>
      <c r="H228" t="s">
        <v>32</v>
      </c>
      <c r="I228" t="s">
        <v>29</v>
      </c>
      <c r="J228" t="s">
        <v>27</v>
      </c>
      <c r="K228">
        <v>5891</v>
      </c>
      <c r="L228" s="2">
        <v>43500</v>
      </c>
      <c r="M228" t="s">
        <v>36</v>
      </c>
      <c r="N228" t="s">
        <v>35</v>
      </c>
      <c r="P228" s="2">
        <v>43852</v>
      </c>
    </row>
    <row r="229" spans="1:16" x14ac:dyDescent="0.35">
      <c r="A229" t="s">
        <v>465</v>
      </c>
      <c r="B229" t="s">
        <v>166</v>
      </c>
      <c r="C229" t="s">
        <v>18</v>
      </c>
      <c r="D229" s="2">
        <v>43274</v>
      </c>
      <c r="E229" s="2">
        <v>43638</v>
      </c>
      <c r="F229" t="s">
        <v>16</v>
      </c>
      <c r="G229" t="s">
        <v>472</v>
      </c>
      <c r="H229" t="s">
        <v>32</v>
      </c>
      <c r="I229" t="s">
        <v>29</v>
      </c>
      <c r="J229" t="s">
        <v>27</v>
      </c>
      <c r="K229">
        <v>2720.25</v>
      </c>
      <c r="L229" s="2">
        <v>43274</v>
      </c>
      <c r="M229" t="s">
        <v>17</v>
      </c>
      <c r="N229" t="s">
        <v>15</v>
      </c>
      <c r="P229" s="2">
        <v>43852</v>
      </c>
    </row>
    <row r="230" spans="1:16" x14ac:dyDescent="0.35">
      <c r="A230" t="s">
        <v>465</v>
      </c>
      <c r="B230" t="s">
        <v>167</v>
      </c>
      <c r="C230" t="s">
        <v>18</v>
      </c>
      <c r="D230" s="2">
        <v>43274</v>
      </c>
      <c r="E230" s="2">
        <v>43638</v>
      </c>
      <c r="F230" t="s">
        <v>16</v>
      </c>
      <c r="G230" t="s">
        <v>472</v>
      </c>
      <c r="H230" t="s">
        <v>32</v>
      </c>
      <c r="I230" t="s">
        <v>29</v>
      </c>
      <c r="J230" t="s">
        <v>27</v>
      </c>
      <c r="K230">
        <v>375</v>
      </c>
      <c r="L230" s="2">
        <v>43274</v>
      </c>
      <c r="M230" t="s">
        <v>17</v>
      </c>
      <c r="N230" t="s">
        <v>15</v>
      </c>
      <c r="P230" s="2">
        <v>43852</v>
      </c>
    </row>
    <row r="231" spans="1:16" x14ac:dyDescent="0.35">
      <c r="A231" t="s">
        <v>465</v>
      </c>
      <c r="B231" t="s">
        <v>168</v>
      </c>
      <c r="C231" t="s">
        <v>14</v>
      </c>
      <c r="D231" s="2">
        <v>43639</v>
      </c>
      <c r="E231" s="2">
        <v>44004</v>
      </c>
      <c r="F231" t="s">
        <v>26</v>
      </c>
      <c r="G231" t="s">
        <v>474</v>
      </c>
      <c r="H231" t="s">
        <v>32</v>
      </c>
      <c r="I231" t="s">
        <v>29</v>
      </c>
      <c r="J231" t="s">
        <v>27</v>
      </c>
      <c r="K231">
        <v>15047.5</v>
      </c>
      <c r="L231" s="2">
        <v>43639</v>
      </c>
      <c r="M231" t="s">
        <v>17</v>
      </c>
      <c r="N231" t="s">
        <v>27</v>
      </c>
      <c r="P231" s="2">
        <v>43852</v>
      </c>
    </row>
    <row r="232" spans="1:16" x14ac:dyDescent="0.35">
      <c r="A232" t="s">
        <v>465</v>
      </c>
      <c r="B232" t="s">
        <v>169</v>
      </c>
      <c r="C232" t="s">
        <v>14</v>
      </c>
      <c r="D232" s="2">
        <v>43639</v>
      </c>
      <c r="E232" s="2">
        <v>44004</v>
      </c>
      <c r="F232" t="s">
        <v>16</v>
      </c>
      <c r="G232" t="s">
        <v>474</v>
      </c>
      <c r="H232" t="s">
        <v>32</v>
      </c>
      <c r="I232" t="s">
        <v>29</v>
      </c>
      <c r="J232" t="s">
        <v>27</v>
      </c>
      <c r="K232">
        <v>2852.5</v>
      </c>
      <c r="L232" s="2">
        <v>43639</v>
      </c>
      <c r="M232" t="s">
        <v>17</v>
      </c>
      <c r="N232" t="s">
        <v>27</v>
      </c>
      <c r="P232" s="2">
        <v>43852</v>
      </c>
    </row>
    <row r="233" spans="1:16" x14ac:dyDescent="0.35">
      <c r="A233" t="s">
        <v>465</v>
      </c>
      <c r="B233" t="s">
        <v>170</v>
      </c>
      <c r="C233" t="s">
        <v>14</v>
      </c>
      <c r="D233" s="2">
        <v>43639</v>
      </c>
      <c r="E233" s="2">
        <v>44004</v>
      </c>
      <c r="F233" t="s">
        <v>16</v>
      </c>
      <c r="G233" t="s">
        <v>474</v>
      </c>
      <c r="H233" t="s">
        <v>32</v>
      </c>
      <c r="I233" t="s">
        <v>29</v>
      </c>
      <c r="J233" t="s">
        <v>27</v>
      </c>
      <c r="K233">
        <v>495</v>
      </c>
      <c r="L233" s="2">
        <v>43639</v>
      </c>
      <c r="M233" t="s">
        <v>17</v>
      </c>
      <c r="N233" t="s">
        <v>27</v>
      </c>
      <c r="P233" s="2">
        <v>43852</v>
      </c>
    </row>
    <row r="234" spans="1:16" x14ac:dyDescent="0.35">
      <c r="A234" t="s">
        <v>465</v>
      </c>
      <c r="B234">
        <v>505613</v>
      </c>
      <c r="C234" t="s">
        <v>14</v>
      </c>
      <c r="D234" s="2">
        <v>43580</v>
      </c>
      <c r="E234" s="2">
        <v>43945</v>
      </c>
      <c r="F234" t="s">
        <v>19</v>
      </c>
      <c r="G234" t="s">
        <v>473</v>
      </c>
      <c r="H234" t="s">
        <v>32</v>
      </c>
      <c r="I234" t="s">
        <v>20</v>
      </c>
      <c r="J234" t="s">
        <v>27</v>
      </c>
      <c r="K234">
        <v>9294.35</v>
      </c>
      <c r="L234" s="2">
        <v>43580</v>
      </c>
      <c r="M234" t="s">
        <v>17</v>
      </c>
      <c r="N234" t="s">
        <v>15</v>
      </c>
      <c r="P234" s="2">
        <v>43852</v>
      </c>
    </row>
    <row r="235" spans="1:16" x14ac:dyDescent="0.35">
      <c r="A235" t="s">
        <v>465</v>
      </c>
      <c r="B235" t="s">
        <v>171</v>
      </c>
      <c r="C235" t="s">
        <v>18</v>
      </c>
      <c r="D235" s="2">
        <v>43274</v>
      </c>
      <c r="E235" s="2">
        <v>43638</v>
      </c>
      <c r="F235" t="s">
        <v>19</v>
      </c>
      <c r="G235" t="s">
        <v>472</v>
      </c>
      <c r="H235" t="s">
        <v>32</v>
      </c>
      <c r="I235" t="s">
        <v>29</v>
      </c>
      <c r="J235" t="s">
        <v>27</v>
      </c>
      <c r="K235">
        <v>2440.25</v>
      </c>
      <c r="L235" s="2">
        <v>43274</v>
      </c>
      <c r="M235" t="s">
        <v>17</v>
      </c>
      <c r="N235" t="s">
        <v>15</v>
      </c>
      <c r="P235" s="2">
        <v>43852</v>
      </c>
    </row>
    <row r="236" spans="1:16" x14ac:dyDescent="0.35">
      <c r="A236" t="s">
        <v>465</v>
      </c>
      <c r="B236" t="s">
        <v>172</v>
      </c>
      <c r="C236" t="s">
        <v>14</v>
      </c>
      <c r="D236" s="2">
        <v>43639</v>
      </c>
      <c r="E236" s="2">
        <v>44004</v>
      </c>
      <c r="F236" t="s">
        <v>19</v>
      </c>
      <c r="G236" t="s">
        <v>474</v>
      </c>
      <c r="H236" t="s">
        <v>32</v>
      </c>
      <c r="I236" t="s">
        <v>29</v>
      </c>
      <c r="J236" t="s">
        <v>27</v>
      </c>
      <c r="K236">
        <v>1412.55</v>
      </c>
      <c r="L236" s="2">
        <v>43639</v>
      </c>
      <c r="M236" t="s">
        <v>17</v>
      </c>
      <c r="N236" t="s">
        <v>27</v>
      </c>
      <c r="P236" s="2">
        <v>43852</v>
      </c>
    </row>
    <row r="237" spans="1:16" x14ac:dyDescent="0.35">
      <c r="A237" t="s">
        <v>465</v>
      </c>
      <c r="B237" t="s">
        <v>173</v>
      </c>
      <c r="C237" t="s">
        <v>14</v>
      </c>
      <c r="D237" s="2">
        <v>43579</v>
      </c>
      <c r="E237" s="2">
        <v>43944</v>
      </c>
      <c r="F237" t="s">
        <v>19</v>
      </c>
      <c r="G237" t="s">
        <v>473</v>
      </c>
      <c r="H237" t="s">
        <v>32</v>
      </c>
      <c r="I237" t="s">
        <v>20</v>
      </c>
      <c r="J237" t="s">
        <v>27</v>
      </c>
      <c r="K237">
        <v>63750</v>
      </c>
      <c r="L237" s="2">
        <v>43579</v>
      </c>
      <c r="M237" t="s">
        <v>17</v>
      </c>
      <c r="N237" t="s">
        <v>35</v>
      </c>
      <c r="P237" s="2">
        <v>43852</v>
      </c>
    </row>
    <row r="238" spans="1:16" x14ac:dyDescent="0.35">
      <c r="A238" t="s">
        <v>465</v>
      </c>
      <c r="B238" t="s">
        <v>173</v>
      </c>
      <c r="C238" t="s">
        <v>14</v>
      </c>
      <c r="D238" s="2">
        <v>43579</v>
      </c>
      <c r="E238" s="2">
        <v>43944</v>
      </c>
      <c r="F238" t="s">
        <v>19</v>
      </c>
      <c r="G238" t="s">
        <v>473</v>
      </c>
      <c r="H238" t="s">
        <v>32</v>
      </c>
      <c r="I238" t="s">
        <v>20</v>
      </c>
      <c r="J238" t="s">
        <v>27</v>
      </c>
      <c r="K238">
        <v>3098.63</v>
      </c>
      <c r="L238" s="2">
        <v>43659</v>
      </c>
      <c r="M238" t="s">
        <v>36</v>
      </c>
      <c r="N238" t="s">
        <v>35</v>
      </c>
      <c r="P238" s="2">
        <v>43852</v>
      </c>
    </row>
    <row r="239" spans="1:16" x14ac:dyDescent="0.35">
      <c r="A239" t="s">
        <v>465</v>
      </c>
      <c r="B239" t="s">
        <v>173</v>
      </c>
      <c r="C239" t="s">
        <v>14</v>
      </c>
      <c r="D239" s="2">
        <v>43579</v>
      </c>
      <c r="E239" s="2">
        <v>43944</v>
      </c>
      <c r="F239" t="s">
        <v>19</v>
      </c>
      <c r="G239" t="s">
        <v>473</v>
      </c>
      <c r="H239" t="s">
        <v>32</v>
      </c>
      <c r="I239" t="s">
        <v>20</v>
      </c>
      <c r="J239" t="s">
        <v>27</v>
      </c>
      <c r="K239">
        <v>1747.2</v>
      </c>
      <c r="L239" s="2">
        <v>43663</v>
      </c>
      <c r="M239" t="s">
        <v>36</v>
      </c>
      <c r="N239" t="s">
        <v>35</v>
      </c>
      <c r="P239" s="2">
        <v>43852</v>
      </c>
    </row>
    <row r="240" spans="1:16" x14ac:dyDescent="0.35">
      <c r="A240" t="s">
        <v>465</v>
      </c>
      <c r="B240" t="s">
        <v>173</v>
      </c>
      <c r="C240" t="s">
        <v>14</v>
      </c>
      <c r="D240" s="2">
        <v>43579</v>
      </c>
      <c r="E240" s="2">
        <v>43944</v>
      </c>
      <c r="F240" t="s">
        <v>19</v>
      </c>
      <c r="G240" t="s">
        <v>473</v>
      </c>
      <c r="H240" t="s">
        <v>32</v>
      </c>
      <c r="I240" t="s">
        <v>20</v>
      </c>
      <c r="J240" t="s">
        <v>27</v>
      </c>
      <c r="K240">
        <v>2458.58</v>
      </c>
      <c r="L240" s="2">
        <v>43599</v>
      </c>
      <c r="M240" t="s">
        <v>36</v>
      </c>
      <c r="N240" t="s">
        <v>35</v>
      </c>
      <c r="P240" s="2">
        <v>43852</v>
      </c>
    </row>
    <row r="241" spans="1:16" x14ac:dyDescent="0.35">
      <c r="A241" t="s">
        <v>465</v>
      </c>
      <c r="B241" t="s">
        <v>174</v>
      </c>
      <c r="C241" t="s">
        <v>18</v>
      </c>
      <c r="D241" s="2">
        <v>43191</v>
      </c>
      <c r="E241" s="2">
        <v>43555</v>
      </c>
      <c r="F241" t="s">
        <v>19</v>
      </c>
      <c r="G241" t="s">
        <v>473</v>
      </c>
      <c r="H241" t="s">
        <v>32</v>
      </c>
      <c r="I241" t="s">
        <v>20</v>
      </c>
      <c r="J241" t="s">
        <v>27</v>
      </c>
      <c r="K241">
        <v>11249.93</v>
      </c>
      <c r="L241" s="2">
        <v>43191</v>
      </c>
      <c r="M241" t="s">
        <v>17</v>
      </c>
      <c r="N241" t="s">
        <v>21</v>
      </c>
      <c r="O241" t="s">
        <v>40</v>
      </c>
      <c r="P241" s="2">
        <v>43852</v>
      </c>
    </row>
    <row r="242" spans="1:16" x14ac:dyDescent="0.35">
      <c r="A242" t="s">
        <v>465</v>
      </c>
      <c r="B242" t="s">
        <v>175</v>
      </c>
      <c r="C242" t="s">
        <v>18</v>
      </c>
      <c r="D242" s="2">
        <v>43191</v>
      </c>
      <c r="E242" s="2">
        <v>43555</v>
      </c>
      <c r="F242" t="s">
        <v>19</v>
      </c>
      <c r="G242" t="s">
        <v>473</v>
      </c>
      <c r="H242" t="s">
        <v>32</v>
      </c>
      <c r="I242" t="s">
        <v>20</v>
      </c>
      <c r="J242" t="s">
        <v>27</v>
      </c>
      <c r="K242">
        <v>14603.3</v>
      </c>
      <c r="L242" s="2">
        <v>43191</v>
      </c>
      <c r="M242" t="s">
        <v>17</v>
      </c>
      <c r="N242" t="s">
        <v>21</v>
      </c>
      <c r="O242" t="s">
        <v>40</v>
      </c>
      <c r="P242" s="2">
        <v>43852</v>
      </c>
    </row>
    <row r="243" spans="1:16" x14ac:dyDescent="0.35">
      <c r="A243" t="s">
        <v>465</v>
      </c>
      <c r="B243" t="s">
        <v>176</v>
      </c>
      <c r="C243" t="s">
        <v>18</v>
      </c>
      <c r="D243" s="2">
        <v>43264</v>
      </c>
      <c r="E243" s="2">
        <v>43628</v>
      </c>
      <c r="F243" t="s">
        <v>19</v>
      </c>
      <c r="G243" t="s">
        <v>473</v>
      </c>
      <c r="H243" t="s">
        <v>32</v>
      </c>
      <c r="I243" t="s">
        <v>20</v>
      </c>
      <c r="J243" t="s">
        <v>27</v>
      </c>
      <c r="K243">
        <v>28940.65</v>
      </c>
      <c r="L243" s="2">
        <v>43264</v>
      </c>
      <c r="M243" t="s">
        <v>17</v>
      </c>
      <c r="N243" t="s">
        <v>21</v>
      </c>
      <c r="O243" t="s">
        <v>40</v>
      </c>
      <c r="P243" s="2">
        <v>43852</v>
      </c>
    </row>
    <row r="244" spans="1:16" x14ac:dyDescent="0.35">
      <c r="A244" t="s">
        <v>465</v>
      </c>
      <c r="B244" t="s">
        <v>177</v>
      </c>
      <c r="C244" t="s">
        <v>18</v>
      </c>
      <c r="D244" s="2">
        <v>43191</v>
      </c>
      <c r="E244" s="2">
        <v>43555</v>
      </c>
      <c r="F244" t="s">
        <v>19</v>
      </c>
      <c r="G244" t="s">
        <v>473</v>
      </c>
      <c r="H244" t="s">
        <v>32</v>
      </c>
      <c r="I244" t="s">
        <v>20</v>
      </c>
      <c r="J244" t="s">
        <v>27</v>
      </c>
      <c r="K244">
        <v>146052.65</v>
      </c>
      <c r="L244" s="2">
        <v>43191</v>
      </c>
      <c r="M244" t="s">
        <v>17</v>
      </c>
      <c r="N244" t="s">
        <v>21</v>
      </c>
      <c r="O244" t="s">
        <v>40</v>
      </c>
      <c r="P244" s="2">
        <v>43852</v>
      </c>
    </row>
    <row r="245" spans="1:16" x14ac:dyDescent="0.35">
      <c r="A245" t="s">
        <v>465</v>
      </c>
      <c r="B245">
        <v>2309002897</v>
      </c>
      <c r="C245" t="s">
        <v>14</v>
      </c>
      <c r="D245" s="2">
        <v>43587</v>
      </c>
      <c r="E245" s="2">
        <v>43952</v>
      </c>
      <c r="F245" t="s">
        <v>16</v>
      </c>
      <c r="G245" t="s">
        <v>482</v>
      </c>
      <c r="H245" t="s">
        <v>32</v>
      </c>
      <c r="I245" t="s">
        <v>16</v>
      </c>
      <c r="J245" t="s">
        <v>27</v>
      </c>
      <c r="K245">
        <v>25000</v>
      </c>
      <c r="L245" s="2">
        <v>43587</v>
      </c>
      <c r="M245" t="s">
        <v>17</v>
      </c>
      <c r="N245" t="s">
        <v>15</v>
      </c>
      <c r="P245" s="2">
        <v>43852</v>
      </c>
    </row>
    <row r="246" spans="1:16" x14ac:dyDescent="0.35">
      <c r="A246" t="s">
        <v>465</v>
      </c>
      <c r="B246">
        <v>206312000000</v>
      </c>
      <c r="C246" t="s">
        <v>14</v>
      </c>
      <c r="D246" s="2">
        <v>43512</v>
      </c>
      <c r="E246" s="2">
        <v>43876</v>
      </c>
      <c r="F246" t="s">
        <v>19</v>
      </c>
      <c r="G246" t="s">
        <v>481</v>
      </c>
      <c r="H246" t="s">
        <v>32</v>
      </c>
      <c r="I246" t="s">
        <v>20</v>
      </c>
      <c r="J246" t="s">
        <v>435</v>
      </c>
      <c r="K246">
        <v>1148.93</v>
      </c>
      <c r="L246" s="2">
        <v>43512</v>
      </c>
      <c r="M246" t="s">
        <v>17</v>
      </c>
      <c r="N246" t="s">
        <v>15</v>
      </c>
      <c r="P246" s="2">
        <v>43852</v>
      </c>
    </row>
    <row r="247" spans="1:16" x14ac:dyDescent="0.35">
      <c r="A247" t="s">
        <v>465</v>
      </c>
      <c r="B247">
        <v>206314000000</v>
      </c>
      <c r="C247" t="s">
        <v>14</v>
      </c>
      <c r="D247" s="2">
        <v>43512</v>
      </c>
      <c r="E247" s="2">
        <v>43876</v>
      </c>
      <c r="F247" t="s">
        <v>19</v>
      </c>
      <c r="G247" t="s">
        <v>481</v>
      </c>
      <c r="H247" t="s">
        <v>32</v>
      </c>
      <c r="I247" t="s">
        <v>20</v>
      </c>
      <c r="J247" t="s">
        <v>435</v>
      </c>
      <c r="K247">
        <v>58300</v>
      </c>
      <c r="L247" s="2">
        <v>43512</v>
      </c>
      <c r="M247" t="s">
        <v>17</v>
      </c>
      <c r="N247" t="s">
        <v>15</v>
      </c>
      <c r="P247" s="2">
        <v>43852</v>
      </c>
    </row>
    <row r="248" spans="1:16" x14ac:dyDescent="0.35">
      <c r="A248" t="s">
        <v>465</v>
      </c>
      <c r="B248">
        <v>8907502</v>
      </c>
      <c r="C248" t="s">
        <v>18</v>
      </c>
      <c r="D248" s="2">
        <v>43155</v>
      </c>
      <c r="E248" s="2">
        <v>43519</v>
      </c>
      <c r="F248" t="s">
        <v>16</v>
      </c>
      <c r="G248" t="s">
        <v>472</v>
      </c>
      <c r="H248" t="s">
        <v>32</v>
      </c>
      <c r="I248" t="s">
        <v>29</v>
      </c>
      <c r="J248" t="s">
        <v>27</v>
      </c>
      <c r="K248">
        <v>6250</v>
      </c>
      <c r="L248" s="2">
        <v>43155</v>
      </c>
      <c r="M248" t="s">
        <v>17</v>
      </c>
      <c r="N248" t="s">
        <v>15</v>
      </c>
      <c r="P248" s="2">
        <v>43852</v>
      </c>
    </row>
    <row r="249" spans="1:16" x14ac:dyDescent="0.35">
      <c r="A249" t="s">
        <v>465</v>
      </c>
      <c r="B249" t="s">
        <v>178</v>
      </c>
      <c r="C249" t="s">
        <v>14</v>
      </c>
      <c r="D249" s="2">
        <v>43520</v>
      </c>
      <c r="E249" s="2">
        <v>43884</v>
      </c>
      <c r="F249" t="s">
        <v>16</v>
      </c>
      <c r="G249" t="s">
        <v>474</v>
      </c>
      <c r="H249" t="s">
        <v>32</v>
      </c>
      <c r="I249" t="s">
        <v>29</v>
      </c>
      <c r="J249" t="s">
        <v>27</v>
      </c>
      <c r="K249">
        <v>6250</v>
      </c>
      <c r="L249" s="2">
        <v>43520</v>
      </c>
      <c r="M249" t="s">
        <v>17</v>
      </c>
      <c r="N249" t="s">
        <v>27</v>
      </c>
      <c r="P249" s="2">
        <v>43852</v>
      </c>
    </row>
    <row r="250" spans="1:16" x14ac:dyDescent="0.35">
      <c r="A250" t="s">
        <v>465</v>
      </c>
      <c r="B250" t="s">
        <v>179</v>
      </c>
      <c r="C250" t="s">
        <v>18</v>
      </c>
      <c r="D250" s="2">
        <v>43157</v>
      </c>
      <c r="E250" s="2">
        <v>43521</v>
      </c>
      <c r="F250" t="s">
        <v>16</v>
      </c>
      <c r="G250" t="s">
        <v>472</v>
      </c>
      <c r="H250" t="s">
        <v>32</v>
      </c>
      <c r="I250" t="s">
        <v>29</v>
      </c>
      <c r="J250" t="s">
        <v>27</v>
      </c>
      <c r="K250">
        <v>12500</v>
      </c>
      <c r="L250" s="2">
        <v>43157</v>
      </c>
      <c r="M250" t="s">
        <v>17</v>
      </c>
      <c r="N250" t="s">
        <v>15</v>
      </c>
      <c r="P250" s="2">
        <v>43852</v>
      </c>
    </row>
    <row r="251" spans="1:16" x14ac:dyDescent="0.35">
      <c r="A251" t="s">
        <v>465</v>
      </c>
      <c r="B251" t="s">
        <v>180</v>
      </c>
      <c r="C251" t="s">
        <v>14</v>
      </c>
      <c r="D251" s="2">
        <v>43522</v>
      </c>
      <c r="E251" s="2">
        <v>43886</v>
      </c>
      <c r="F251" t="s">
        <v>16</v>
      </c>
      <c r="G251" t="s">
        <v>474</v>
      </c>
      <c r="H251" t="s">
        <v>32</v>
      </c>
      <c r="I251" t="s">
        <v>29</v>
      </c>
      <c r="J251" t="s">
        <v>27</v>
      </c>
      <c r="K251">
        <v>12500</v>
      </c>
      <c r="L251" s="2">
        <v>43522</v>
      </c>
      <c r="M251" t="s">
        <v>17</v>
      </c>
      <c r="N251" t="s">
        <v>27</v>
      </c>
      <c r="P251" s="2">
        <v>43852</v>
      </c>
    </row>
    <row r="252" spans="1:16" x14ac:dyDescent="0.35">
      <c r="A252" t="s">
        <v>465</v>
      </c>
      <c r="B252">
        <v>2280082714</v>
      </c>
      <c r="C252" t="s">
        <v>14</v>
      </c>
      <c r="D252" s="2">
        <v>43535</v>
      </c>
      <c r="E252" s="2">
        <v>43900</v>
      </c>
      <c r="F252" t="s">
        <v>26</v>
      </c>
      <c r="G252" t="s">
        <v>474</v>
      </c>
      <c r="H252" t="s">
        <v>32</v>
      </c>
      <c r="I252" t="s">
        <v>29</v>
      </c>
      <c r="J252" t="s">
        <v>436</v>
      </c>
      <c r="K252">
        <v>2645.75</v>
      </c>
      <c r="L252" s="2">
        <v>43535</v>
      </c>
      <c r="M252" t="s">
        <v>17</v>
      </c>
      <c r="N252" t="s">
        <v>15</v>
      </c>
      <c r="P252" s="2">
        <v>43852</v>
      </c>
    </row>
    <row r="253" spans="1:16" x14ac:dyDescent="0.35">
      <c r="A253" t="s">
        <v>465</v>
      </c>
      <c r="B253" t="s">
        <v>181</v>
      </c>
      <c r="C253" t="s">
        <v>18</v>
      </c>
      <c r="D253" s="2">
        <v>43158</v>
      </c>
      <c r="E253" s="2">
        <v>43522</v>
      </c>
      <c r="F253" t="s">
        <v>24</v>
      </c>
      <c r="G253" t="s">
        <v>482</v>
      </c>
      <c r="H253" t="s">
        <v>32</v>
      </c>
      <c r="I253" t="s">
        <v>25</v>
      </c>
      <c r="J253" t="s">
        <v>435</v>
      </c>
      <c r="K253">
        <v>2939.29</v>
      </c>
      <c r="L253" s="2">
        <v>43158</v>
      </c>
      <c r="M253" t="s">
        <v>17</v>
      </c>
      <c r="N253" t="s">
        <v>15</v>
      </c>
      <c r="P253" s="2">
        <v>43852</v>
      </c>
    </row>
    <row r="254" spans="1:16" x14ac:dyDescent="0.35">
      <c r="A254" t="s">
        <v>465</v>
      </c>
      <c r="B254">
        <v>8539756</v>
      </c>
      <c r="C254" t="s">
        <v>18</v>
      </c>
      <c r="D254" s="2">
        <v>43158</v>
      </c>
      <c r="E254" s="2">
        <v>43522</v>
      </c>
      <c r="F254" t="s">
        <v>24</v>
      </c>
      <c r="G254" t="s">
        <v>482</v>
      </c>
      <c r="H254" t="s">
        <v>32</v>
      </c>
      <c r="I254" t="s">
        <v>25</v>
      </c>
      <c r="J254" t="s">
        <v>27</v>
      </c>
      <c r="K254">
        <v>5207.66</v>
      </c>
      <c r="L254" s="2">
        <v>43158</v>
      </c>
      <c r="M254" t="s">
        <v>17</v>
      </c>
      <c r="N254" t="s">
        <v>15</v>
      </c>
      <c r="P254" s="2">
        <v>43852</v>
      </c>
    </row>
    <row r="255" spans="1:16" x14ac:dyDescent="0.35">
      <c r="A255" t="s">
        <v>465</v>
      </c>
      <c r="B255" t="s">
        <v>182</v>
      </c>
      <c r="C255" t="s">
        <v>14</v>
      </c>
      <c r="D255" s="2">
        <v>43523</v>
      </c>
      <c r="E255" s="2">
        <v>43887</v>
      </c>
      <c r="F255" t="s">
        <v>24</v>
      </c>
      <c r="G255" t="s">
        <v>482</v>
      </c>
      <c r="H255" t="s">
        <v>32</v>
      </c>
      <c r="I255" t="s">
        <v>25</v>
      </c>
      <c r="J255" t="s">
        <v>27</v>
      </c>
      <c r="K255">
        <v>5601.1</v>
      </c>
      <c r="L255" s="2">
        <v>43523</v>
      </c>
      <c r="M255" t="s">
        <v>17</v>
      </c>
      <c r="N255" t="s">
        <v>27</v>
      </c>
      <c r="P255" s="2">
        <v>43852</v>
      </c>
    </row>
    <row r="256" spans="1:16" x14ac:dyDescent="0.35">
      <c r="A256" t="s">
        <v>465</v>
      </c>
      <c r="B256" t="s">
        <v>183</v>
      </c>
      <c r="C256" t="s">
        <v>18</v>
      </c>
      <c r="D256" s="2">
        <v>43158</v>
      </c>
      <c r="E256" s="2">
        <v>43522</v>
      </c>
      <c r="F256" t="s">
        <v>24</v>
      </c>
      <c r="G256" t="s">
        <v>482</v>
      </c>
      <c r="H256" t="s">
        <v>32</v>
      </c>
      <c r="I256" t="s">
        <v>25</v>
      </c>
      <c r="J256" t="s">
        <v>436</v>
      </c>
      <c r="K256">
        <v>1972.37</v>
      </c>
      <c r="L256" s="2">
        <v>43158</v>
      </c>
      <c r="M256" t="s">
        <v>17</v>
      </c>
      <c r="N256" t="s">
        <v>15</v>
      </c>
      <c r="P256" s="2">
        <v>43852</v>
      </c>
    </row>
    <row r="257" spans="1:16" x14ac:dyDescent="0.35">
      <c r="A257" t="s">
        <v>465</v>
      </c>
      <c r="B257" t="s">
        <v>149</v>
      </c>
      <c r="C257" t="s">
        <v>14</v>
      </c>
      <c r="D257" s="2">
        <v>43523</v>
      </c>
      <c r="E257" s="2">
        <v>43887</v>
      </c>
      <c r="F257" t="s">
        <v>24</v>
      </c>
      <c r="G257" t="s">
        <v>482</v>
      </c>
      <c r="H257" t="s">
        <v>32</v>
      </c>
      <c r="I257" t="s">
        <v>25</v>
      </c>
      <c r="J257" t="s">
        <v>436</v>
      </c>
      <c r="K257">
        <v>2141.5500000000002</v>
      </c>
      <c r="L257" s="2">
        <v>43523</v>
      </c>
      <c r="M257" t="s">
        <v>17</v>
      </c>
      <c r="N257" t="s">
        <v>27</v>
      </c>
      <c r="P257" s="2">
        <v>43852</v>
      </c>
    </row>
    <row r="258" spans="1:16" x14ac:dyDescent="0.35">
      <c r="A258" t="s">
        <v>465</v>
      </c>
      <c r="B258" t="s">
        <v>184</v>
      </c>
      <c r="C258" t="s">
        <v>14</v>
      </c>
      <c r="D258" s="2">
        <v>43523</v>
      </c>
      <c r="E258" s="2">
        <v>43887</v>
      </c>
      <c r="F258" t="s">
        <v>24</v>
      </c>
      <c r="G258" t="s">
        <v>482</v>
      </c>
      <c r="H258" t="s">
        <v>32</v>
      </c>
      <c r="I258" t="s">
        <v>25</v>
      </c>
      <c r="J258" t="s">
        <v>27</v>
      </c>
      <c r="K258">
        <v>3136.39</v>
      </c>
      <c r="L258" s="2">
        <v>43526</v>
      </c>
      <c r="M258" t="s">
        <v>17</v>
      </c>
      <c r="N258" t="s">
        <v>27</v>
      </c>
      <c r="P258" s="2">
        <v>43852</v>
      </c>
    </row>
    <row r="259" spans="1:16" x14ac:dyDescent="0.35">
      <c r="A259" t="s">
        <v>465</v>
      </c>
      <c r="B259">
        <v>1.6026192112042202E+17</v>
      </c>
      <c r="C259" t="s">
        <v>14</v>
      </c>
      <c r="D259" s="2">
        <v>43784</v>
      </c>
      <c r="E259" s="2">
        <v>44149</v>
      </c>
      <c r="F259" t="s">
        <v>24</v>
      </c>
      <c r="G259" t="s">
        <v>482</v>
      </c>
      <c r="H259" t="s">
        <v>32</v>
      </c>
      <c r="I259" t="s">
        <v>44</v>
      </c>
      <c r="J259" t="s">
        <v>27</v>
      </c>
      <c r="K259">
        <v>35127.9</v>
      </c>
      <c r="L259" s="2">
        <v>43784</v>
      </c>
      <c r="M259" t="s">
        <v>17</v>
      </c>
      <c r="N259" t="s">
        <v>15</v>
      </c>
      <c r="P259" s="2">
        <v>43852</v>
      </c>
    </row>
    <row r="260" spans="1:16" x14ac:dyDescent="0.35">
      <c r="A260" t="s">
        <v>465</v>
      </c>
      <c r="B260" t="s">
        <v>185</v>
      </c>
      <c r="C260" t="s">
        <v>14</v>
      </c>
      <c r="D260" s="2">
        <v>43536</v>
      </c>
      <c r="E260" s="2">
        <v>43901</v>
      </c>
      <c r="F260" t="s">
        <v>28</v>
      </c>
      <c r="G260" t="s">
        <v>478</v>
      </c>
      <c r="H260" t="s">
        <v>32</v>
      </c>
      <c r="I260" t="s">
        <v>39</v>
      </c>
      <c r="J260" t="s">
        <v>436</v>
      </c>
      <c r="K260">
        <v>18229.13</v>
      </c>
      <c r="L260" s="2">
        <v>43536</v>
      </c>
      <c r="M260" t="s">
        <v>17</v>
      </c>
      <c r="N260" t="s">
        <v>15</v>
      </c>
      <c r="P260" s="2">
        <v>43852</v>
      </c>
    </row>
    <row r="261" spans="1:16" x14ac:dyDescent="0.35">
      <c r="A261" t="s">
        <v>465</v>
      </c>
      <c r="B261" t="s">
        <v>186</v>
      </c>
      <c r="C261" t="s">
        <v>14</v>
      </c>
      <c r="D261" s="2">
        <v>43175</v>
      </c>
      <c r="E261" s="2">
        <v>43539</v>
      </c>
      <c r="F261" t="s">
        <v>26</v>
      </c>
      <c r="G261" t="s">
        <v>478</v>
      </c>
      <c r="H261" t="s">
        <v>32</v>
      </c>
      <c r="I261" t="s">
        <v>16</v>
      </c>
      <c r="J261" t="s">
        <v>436</v>
      </c>
      <c r="K261">
        <v>6158.75</v>
      </c>
      <c r="L261" s="2">
        <v>43175</v>
      </c>
      <c r="M261" t="s">
        <v>17</v>
      </c>
      <c r="N261" t="s">
        <v>15</v>
      </c>
      <c r="P261" s="2">
        <v>43852</v>
      </c>
    </row>
    <row r="262" spans="1:16" x14ac:dyDescent="0.35">
      <c r="A262" t="s">
        <v>465</v>
      </c>
      <c r="B262" t="s">
        <v>187</v>
      </c>
      <c r="C262" t="s">
        <v>14</v>
      </c>
      <c r="D262" s="2">
        <v>43122</v>
      </c>
      <c r="E262" s="2">
        <v>43486</v>
      </c>
      <c r="F262" t="s">
        <v>23</v>
      </c>
      <c r="G262" t="s">
        <v>482</v>
      </c>
      <c r="H262" t="s">
        <v>32</v>
      </c>
      <c r="I262" t="s">
        <v>23</v>
      </c>
      <c r="J262" t="s">
        <v>436</v>
      </c>
      <c r="K262">
        <v>825</v>
      </c>
      <c r="L262" s="2">
        <v>43122</v>
      </c>
      <c r="M262" t="s">
        <v>17</v>
      </c>
      <c r="N262" t="s">
        <v>15</v>
      </c>
      <c r="P262" s="2">
        <v>43852</v>
      </c>
    </row>
    <row r="263" spans="1:16" x14ac:dyDescent="0.35">
      <c r="A263" t="s">
        <v>466</v>
      </c>
      <c r="B263" t="s">
        <v>188</v>
      </c>
      <c r="C263" t="s">
        <v>18</v>
      </c>
      <c r="D263" s="2">
        <v>43151</v>
      </c>
      <c r="E263" s="2">
        <v>43515</v>
      </c>
      <c r="F263" t="s">
        <v>26</v>
      </c>
      <c r="G263" t="s">
        <v>480</v>
      </c>
      <c r="H263" t="s">
        <v>32</v>
      </c>
      <c r="I263" t="s">
        <v>25</v>
      </c>
      <c r="J263" t="s">
        <v>27</v>
      </c>
      <c r="K263">
        <v>8452.1299999999992</v>
      </c>
      <c r="L263" s="2">
        <v>43151</v>
      </c>
      <c r="M263" t="s">
        <v>17</v>
      </c>
      <c r="N263" t="s">
        <v>15</v>
      </c>
      <c r="P263" s="2">
        <v>43852</v>
      </c>
    </row>
    <row r="264" spans="1:16" x14ac:dyDescent="0.35">
      <c r="A264" t="s">
        <v>466</v>
      </c>
      <c r="B264" t="s">
        <v>189</v>
      </c>
      <c r="C264" t="s">
        <v>14</v>
      </c>
      <c r="D264" s="2">
        <v>43466</v>
      </c>
      <c r="E264" s="2">
        <v>43830</v>
      </c>
      <c r="F264" t="s">
        <v>24</v>
      </c>
      <c r="G264" t="s">
        <v>480</v>
      </c>
      <c r="H264" t="s">
        <v>32</v>
      </c>
      <c r="I264" t="s">
        <v>25</v>
      </c>
      <c r="J264" t="s">
        <v>436</v>
      </c>
      <c r="K264">
        <v>7475</v>
      </c>
      <c r="L264" s="2">
        <v>43466</v>
      </c>
      <c r="M264" t="s">
        <v>17</v>
      </c>
      <c r="N264" t="s">
        <v>15</v>
      </c>
      <c r="P264" s="2">
        <v>43852</v>
      </c>
    </row>
    <row r="265" spans="1:16" x14ac:dyDescent="0.35">
      <c r="A265" t="s">
        <v>466</v>
      </c>
      <c r="B265" t="s">
        <v>190</v>
      </c>
      <c r="C265" t="s">
        <v>14</v>
      </c>
      <c r="D265" s="2">
        <v>43507</v>
      </c>
      <c r="E265" s="2">
        <v>43871</v>
      </c>
      <c r="F265" t="s">
        <v>26</v>
      </c>
      <c r="G265" t="s">
        <v>480</v>
      </c>
      <c r="H265" t="s">
        <v>32</v>
      </c>
      <c r="I265" t="s">
        <v>25</v>
      </c>
      <c r="J265" t="s">
        <v>436</v>
      </c>
      <c r="K265">
        <v>15563.87</v>
      </c>
      <c r="L265" s="2">
        <v>43507</v>
      </c>
      <c r="M265" t="s">
        <v>17</v>
      </c>
      <c r="N265" t="s">
        <v>15</v>
      </c>
      <c r="P265" s="2">
        <v>43852</v>
      </c>
    </row>
    <row r="266" spans="1:16" x14ac:dyDescent="0.35">
      <c r="A266" t="s">
        <v>466</v>
      </c>
      <c r="B266">
        <v>43177302</v>
      </c>
      <c r="C266" t="s">
        <v>14</v>
      </c>
      <c r="D266" s="2">
        <v>43432</v>
      </c>
      <c r="E266" s="2">
        <v>43612</v>
      </c>
      <c r="F266" t="s">
        <v>26</v>
      </c>
      <c r="G266" t="s">
        <v>480</v>
      </c>
      <c r="H266" t="s">
        <v>32</v>
      </c>
      <c r="I266" t="s">
        <v>20</v>
      </c>
      <c r="J266" t="s">
        <v>436</v>
      </c>
      <c r="K266">
        <v>2739.83</v>
      </c>
      <c r="L266" s="2">
        <v>43432</v>
      </c>
      <c r="M266" t="s">
        <v>17</v>
      </c>
      <c r="N266" t="s">
        <v>15</v>
      </c>
      <c r="P266" s="2">
        <v>43852</v>
      </c>
    </row>
    <row r="267" spans="1:16" x14ac:dyDescent="0.35">
      <c r="A267" t="s">
        <v>466</v>
      </c>
      <c r="B267">
        <v>43179225</v>
      </c>
      <c r="C267" t="s">
        <v>14</v>
      </c>
      <c r="D267" s="2">
        <v>43463</v>
      </c>
      <c r="E267" s="2">
        <v>43644</v>
      </c>
      <c r="F267" t="s">
        <v>26</v>
      </c>
      <c r="G267" t="s">
        <v>480</v>
      </c>
      <c r="H267" t="s">
        <v>32</v>
      </c>
      <c r="I267" t="s">
        <v>20</v>
      </c>
      <c r="J267" t="s">
        <v>27</v>
      </c>
      <c r="K267">
        <v>2228.33</v>
      </c>
      <c r="L267" s="2">
        <v>43463</v>
      </c>
      <c r="M267" t="s">
        <v>17</v>
      </c>
      <c r="N267" t="s">
        <v>15</v>
      </c>
      <c r="P267" s="2">
        <v>43852</v>
      </c>
    </row>
    <row r="268" spans="1:16" x14ac:dyDescent="0.35">
      <c r="A268" t="s">
        <v>466</v>
      </c>
      <c r="B268" t="s">
        <v>191</v>
      </c>
      <c r="C268" t="s">
        <v>14</v>
      </c>
      <c r="D268" s="2">
        <v>43516</v>
      </c>
      <c r="E268" s="2">
        <v>43880</v>
      </c>
      <c r="F268" t="s">
        <v>26</v>
      </c>
      <c r="G268" t="s">
        <v>480</v>
      </c>
      <c r="H268" t="s">
        <v>32</v>
      </c>
      <c r="I268" t="s">
        <v>25</v>
      </c>
      <c r="J268" t="s">
        <v>27</v>
      </c>
      <c r="K268">
        <v>7162.88</v>
      </c>
      <c r="L268" s="2">
        <v>43516</v>
      </c>
      <c r="M268" t="s">
        <v>17</v>
      </c>
      <c r="N268" t="s">
        <v>27</v>
      </c>
      <c r="P268" s="2">
        <v>43852</v>
      </c>
    </row>
    <row r="269" spans="1:16" x14ac:dyDescent="0.35">
      <c r="A269" t="s">
        <v>466</v>
      </c>
      <c r="B269" t="s">
        <v>192</v>
      </c>
      <c r="C269" t="s">
        <v>14</v>
      </c>
      <c r="D269" s="2">
        <v>43504</v>
      </c>
      <c r="E269" s="2">
        <v>43868</v>
      </c>
      <c r="F269" t="s">
        <v>24</v>
      </c>
      <c r="G269" t="s">
        <v>481</v>
      </c>
      <c r="H269" t="s">
        <v>32</v>
      </c>
      <c r="I269" t="s">
        <v>25</v>
      </c>
      <c r="J269" t="s">
        <v>435</v>
      </c>
      <c r="K269">
        <v>1569.64</v>
      </c>
      <c r="L269" s="2">
        <v>43504</v>
      </c>
      <c r="M269" t="s">
        <v>17</v>
      </c>
      <c r="N269" t="s">
        <v>15</v>
      </c>
      <c r="P269" s="2">
        <v>43852</v>
      </c>
    </row>
    <row r="270" spans="1:16" x14ac:dyDescent="0.35">
      <c r="A270" t="s">
        <v>466</v>
      </c>
      <c r="B270" t="s">
        <v>193</v>
      </c>
      <c r="C270" t="s">
        <v>14</v>
      </c>
      <c r="D270" s="2">
        <v>43169</v>
      </c>
      <c r="E270" s="2">
        <v>43533</v>
      </c>
      <c r="F270" t="s">
        <v>24</v>
      </c>
      <c r="G270" t="s">
        <v>482</v>
      </c>
      <c r="H270" t="s">
        <v>32</v>
      </c>
      <c r="I270" t="s">
        <v>25</v>
      </c>
      <c r="J270" t="s">
        <v>435</v>
      </c>
      <c r="K270">
        <v>2340.25</v>
      </c>
      <c r="L270" s="2">
        <v>43169</v>
      </c>
      <c r="M270" t="s">
        <v>17</v>
      </c>
      <c r="N270" t="s">
        <v>15</v>
      </c>
      <c r="P270" s="2">
        <v>43852</v>
      </c>
    </row>
    <row r="271" spans="1:16" x14ac:dyDescent="0.35">
      <c r="A271" t="s">
        <v>466</v>
      </c>
      <c r="B271" t="s">
        <v>194</v>
      </c>
      <c r="C271" t="s">
        <v>14</v>
      </c>
      <c r="D271" s="2">
        <v>43169</v>
      </c>
      <c r="E271" s="2">
        <v>43533</v>
      </c>
      <c r="F271" t="s">
        <v>26</v>
      </c>
      <c r="G271" t="s">
        <v>482</v>
      </c>
      <c r="H271" t="s">
        <v>32</v>
      </c>
      <c r="I271" t="s">
        <v>25</v>
      </c>
      <c r="J271" t="s">
        <v>435</v>
      </c>
      <c r="K271">
        <v>125</v>
      </c>
      <c r="L271" s="2">
        <v>43169</v>
      </c>
      <c r="M271" t="s">
        <v>17</v>
      </c>
      <c r="N271" t="s">
        <v>15</v>
      </c>
      <c r="P271" s="2">
        <v>43852</v>
      </c>
    </row>
    <row r="272" spans="1:16" x14ac:dyDescent="0.35">
      <c r="A272" t="s">
        <v>466</v>
      </c>
      <c r="B272" t="s">
        <v>195</v>
      </c>
      <c r="C272" t="s">
        <v>14</v>
      </c>
      <c r="D272" s="2">
        <v>43252</v>
      </c>
      <c r="E272" s="2">
        <v>43616</v>
      </c>
      <c r="F272" t="s">
        <v>16</v>
      </c>
      <c r="G272" t="s">
        <v>478</v>
      </c>
      <c r="H272" t="s">
        <v>32</v>
      </c>
      <c r="I272" t="s">
        <v>16</v>
      </c>
      <c r="J272" t="s">
        <v>435</v>
      </c>
      <c r="K272">
        <v>100000</v>
      </c>
      <c r="L272" s="2">
        <v>43252</v>
      </c>
      <c r="M272" t="s">
        <v>17</v>
      </c>
      <c r="N272" t="s">
        <v>35</v>
      </c>
      <c r="P272" s="2">
        <v>43852</v>
      </c>
    </row>
    <row r="273" spans="1:16" x14ac:dyDescent="0.35">
      <c r="A273" t="s">
        <v>466</v>
      </c>
      <c r="B273" t="s">
        <v>195</v>
      </c>
      <c r="C273" t="s">
        <v>14</v>
      </c>
      <c r="D273" s="2">
        <v>43252</v>
      </c>
      <c r="E273" s="2">
        <v>43616</v>
      </c>
      <c r="F273" t="s">
        <v>16</v>
      </c>
      <c r="G273" t="s">
        <v>478</v>
      </c>
      <c r="H273" t="s">
        <v>32</v>
      </c>
      <c r="I273" t="s">
        <v>16</v>
      </c>
      <c r="J273" t="s">
        <v>435</v>
      </c>
      <c r="L273" s="2">
        <v>43315</v>
      </c>
      <c r="M273" t="s">
        <v>36</v>
      </c>
      <c r="N273" t="s">
        <v>35</v>
      </c>
      <c r="P273" s="2">
        <v>43852</v>
      </c>
    </row>
    <row r="274" spans="1:16" x14ac:dyDescent="0.35">
      <c r="A274" t="s">
        <v>466</v>
      </c>
      <c r="B274" t="s">
        <v>196</v>
      </c>
      <c r="C274" t="s">
        <v>14</v>
      </c>
      <c r="D274" s="2">
        <v>43577</v>
      </c>
      <c r="E274" s="2">
        <v>43942</v>
      </c>
      <c r="F274" t="s">
        <v>16</v>
      </c>
      <c r="G274" t="s">
        <v>478</v>
      </c>
      <c r="H274" t="s">
        <v>32</v>
      </c>
      <c r="I274" t="s">
        <v>16</v>
      </c>
      <c r="J274" t="s">
        <v>436</v>
      </c>
      <c r="K274">
        <v>60025</v>
      </c>
      <c r="L274" s="2">
        <v>43577</v>
      </c>
      <c r="M274" t="s">
        <v>17</v>
      </c>
      <c r="N274" t="s">
        <v>15</v>
      </c>
      <c r="P274" s="2">
        <v>43852</v>
      </c>
    </row>
    <row r="275" spans="1:16" x14ac:dyDescent="0.35">
      <c r="A275" t="s">
        <v>466</v>
      </c>
      <c r="B275">
        <v>2.9992028732742001E+18</v>
      </c>
      <c r="C275" t="s">
        <v>14</v>
      </c>
      <c r="D275" s="2">
        <v>43654</v>
      </c>
      <c r="E275" s="2">
        <v>44019</v>
      </c>
      <c r="F275" t="s">
        <v>16</v>
      </c>
      <c r="G275" t="s">
        <v>478</v>
      </c>
      <c r="H275" t="s">
        <v>32</v>
      </c>
      <c r="I275" t="s">
        <v>16</v>
      </c>
      <c r="J275" t="s">
        <v>436</v>
      </c>
      <c r="K275">
        <v>60025</v>
      </c>
      <c r="L275" s="2">
        <v>43654</v>
      </c>
      <c r="M275" t="s">
        <v>17</v>
      </c>
      <c r="N275" t="s">
        <v>15</v>
      </c>
      <c r="P275" s="2">
        <v>43852</v>
      </c>
    </row>
    <row r="276" spans="1:16" x14ac:dyDescent="0.35">
      <c r="A276" t="s">
        <v>466</v>
      </c>
      <c r="B276">
        <v>2.9992028733097999E+18</v>
      </c>
      <c r="C276" t="s">
        <v>14</v>
      </c>
      <c r="D276" s="2">
        <v>43654</v>
      </c>
      <c r="E276" s="2">
        <v>44019</v>
      </c>
      <c r="F276" t="s">
        <v>16</v>
      </c>
      <c r="G276" t="s">
        <v>478</v>
      </c>
      <c r="H276" t="s">
        <v>32</v>
      </c>
      <c r="I276" t="s">
        <v>16</v>
      </c>
      <c r="J276" t="s">
        <v>436</v>
      </c>
      <c r="K276">
        <v>60025</v>
      </c>
      <c r="L276" s="2">
        <v>43654</v>
      </c>
      <c r="M276" t="s">
        <v>17</v>
      </c>
      <c r="N276" t="s">
        <v>15</v>
      </c>
      <c r="P276" s="2">
        <v>43852</v>
      </c>
    </row>
    <row r="277" spans="1:16" x14ac:dyDescent="0.35">
      <c r="A277" t="s">
        <v>466</v>
      </c>
      <c r="B277" t="s">
        <v>197</v>
      </c>
      <c r="C277" t="s">
        <v>18</v>
      </c>
      <c r="D277" s="2">
        <v>43280</v>
      </c>
      <c r="E277" s="2">
        <v>43644</v>
      </c>
      <c r="F277" t="s">
        <v>19</v>
      </c>
      <c r="G277" t="s">
        <v>473</v>
      </c>
      <c r="H277" t="s">
        <v>32</v>
      </c>
      <c r="I277" t="s">
        <v>20</v>
      </c>
      <c r="J277" t="s">
        <v>27</v>
      </c>
      <c r="K277">
        <v>5839.35</v>
      </c>
      <c r="L277" s="2">
        <v>43280</v>
      </c>
      <c r="M277" t="s">
        <v>17</v>
      </c>
      <c r="N277" t="s">
        <v>21</v>
      </c>
      <c r="O277" t="s">
        <v>40</v>
      </c>
      <c r="P277" s="2">
        <v>43852</v>
      </c>
    </row>
    <row r="278" spans="1:16" x14ac:dyDescent="0.35">
      <c r="A278" t="s">
        <v>466</v>
      </c>
      <c r="B278" t="s">
        <v>198</v>
      </c>
      <c r="C278" t="s">
        <v>14</v>
      </c>
      <c r="D278" s="2">
        <v>43466</v>
      </c>
      <c r="E278" s="2">
        <v>43830</v>
      </c>
      <c r="F278" t="s">
        <v>23</v>
      </c>
      <c r="G278" t="s">
        <v>474</v>
      </c>
      <c r="H278" t="s">
        <v>32</v>
      </c>
      <c r="I278" t="s">
        <v>29</v>
      </c>
      <c r="J278" t="s">
        <v>27</v>
      </c>
      <c r="K278">
        <v>36833.85</v>
      </c>
      <c r="L278" s="2">
        <v>43466</v>
      </c>
      <c r="M278" t="s">
        <v>17</v>
      </c>
      <c r="N278" t="s">
        <v>27</v>
      </c>
      <c r="P278" s="2">
        <v>43852</v>
      </c>
    </row>
    <row r="279" spans="1:16" x14ac:dyDescent="0.35">
      <c r="A279" t="s">
        <v>466</v>
      </c>
      <c r="B279" t="s">
        <v>199</v>
      </c>
      <c r="C279" t="s">
        <v>14</v>
      </c>
      <c r="D279" s="2">
        <v>43282</v>
      </c>
      <c r="E279" s="2">
        <v>43646</v>
      </c>
      <c r="F279" t="s">
        <v>26</v>
      </c>
      <c r="G279" t="s">
        <v>474</v>
      </c>
      <c r="H279" t="s">
        <v>32</v>
      </c>
      <c r="I279" t="s">
        <v>29</v>
      </c>
      <c r="J279" t="s">
        <v>27</v>
      </c>
      <c r="K279">
        <v>6268.75</v>
      </c>
      <c r="L279" s="2">
        <v>43646</v>
      </c>
      <c r="M279" t="s">
        <v>17</v>
      </c>
      <c r="N279" t="s">
        <v>15</v>
      </c>
      <c r="P279" s="2">
        <v>43852</v>
      </c>
    </row>
    <row r="280" spans="1:16" x14ac:dyDescent="0.35">
      <c r="A280" t="s">
        <v>466</v>
      </c>
      <c r="B280" t="s">
        <v>200</v>
      </c>
      <c r="C280" t="s">
        <v>14</v>
      </c>
      <c r="D280" s="2">
        <v>43282</v>
      </c>
      <c r="E280" s="2">
        <v>43646</v>
      </c>
      <c r="F280" t="s">
        <v>24</v>
      </c>
      <c r="G280" t="s">
        <v>474</v>
      </c>
      <c r="H280" t="s">
        <v>32</v>
      </c>
      <c r="I280" t="s">
        <v>29</v>
      </c>
      <c r="J280" t="s">
        <v>27</v>
      </c>
      <c r="K280">
        <v>45473.07</v>
      </c>
      <c r="L280" s="2">
        <v>43646</v>
      </c>
      <c r="M280" t="s">
        <v>17</v>
      </c>
      <c r="N280" t="s">
        <v>15</v>
      </c>
      <c r="P280" s="2">
        <v>43852</v>
      </c>
    </row>
    <row r="281" spans="1:16" x14ac:dyDescent="0.35">
      <c r="A281" t="s">
        <v>466</v>
      </c>
      <c r="B281" t="s">
        <v>201</v>
      </c>
      <c r="C281" t="s">
        <v>14</v>
      </c>
      <c r="D281" s="2">
        <v>43282</v>
      </c>
      <c r="E281" s="2">
        <v>43646</v>
      </c>
      <c r="F281" t="s">
        <v>26</v>
      </c>
      <c r="G281" t="s">
        <v>474</v>
      </c>
      <c r="H281" t="s">
        <v>32</v>
      </c>
      <c r="I281" t="s">
        <v>29</v>
      </c>
      <c r="J281" t="s">
        <v>27</v>
      </c>
      <c r="K281">
        <v>9436.56</v>
      </c>
      <c r="L281" s="2">
        <v>43646</v>
      </c>
      <c r="M281" t="s">
        <v>17</v>
      </c>
      <c r="N281" t="s">
        <v>15</v>
      </c>
      <c r="P281" s="2">
        <v>43852</v>
      </c>
    </row>
    <row r="282" spans="1:16" x14ac:dyDescent="0.35">
      <c r="A282" t="s">
        <v>466</v>
      </c>
      <c r="B282" t="s">
        <v>202</v>
      </c>
      <c r="C282" t="s">
        <v>14</v>
      </c>
      <c r="D282" s="2">
        <v>43282</v>
      </c>
      <c r="E282" s="2">
        <v>43646</v>
      </c>
      <c r="F282" t="s">
        <v>16</v>
      </c>
      <c r="G282" t="s">
        <v>474</v>
      </c>
      <c r="H282" t="s">
        <v>32</v>
      </c>
      <c r="I282" t="s">
        <v>29</v>
      </c>
      <c r="J282" t="s">
        <v>27</v>
      </c>
      <c r="K282">
        <v>30030.63</v>
      </c>
      <c r="L282" s="2">
        <v>43646</v>
      </c>
      <c r="M282" t="s">
        <v>17</v>
      </c>
      <c r="N282" t="s">
        <v>15</v>
      </c>
      <c r="P282" s="2">
        <v>43852</v>
      </c>
    </row>
    <row r="283" spans="1:16" x14ac:dyDescent="0.35">
      <c r="A283" t="s">
        <v>466</v>
      </c>
      <c r="B283" t="s">
        <v>203</v>
      </c>
      <c r="C283" t="s">
        <v>14</v>
      </c>
      <c r="D283" s="2">
        <v>43369</v>
      </c>
      <c r="E283" s="2">
        <v>43733</v>
      </c>
      <c r="F283" t="s">
        <v>23</v>
      </c>
      <c r="G283" t="s">
        <v>482</v>
      </c>
      <c r="H283" t="s">
        <v>32</v>
      </c>
      <c r="I283" t="s">
        <v>23</v>
      </c>
      <c r="J283" t="s">
        <v>436</v>
      </c>
      <c r="K283">
        <v>2722.5</v>
      </c>
      <c r="L283" s="2">
        <v>43369</v>
      </c>
      <c r="M283" t="s">
        <v>17</v>
      </c>
      <c r="N283" t="s">
        <v>15</v>
      </c>
      <c r="P283" s="2">
        <v>43852</v>
      </c>
    </row>
    <row r="284" spans="1:16" x14ac:dyDescent="0.35">
      <c r="A284" t="s">
        <v>466</v>
      </c>
      <c r="B284">
        <v>9.1000036171699995E+19</v>
      </c>
      <c r="C284" t="s">
        <v>18</v>
      </c>
      <c r="D284" s="2">
        <v>43081</v>
      </c>
      <c r="E284" s="2">
        <v>43445</v>
      </c>
      <c r="F284" t="s">
        <v>16</v>
      </c>
      <c r="G284" t="s">
        <v>476</v>
      </c>
      <c r="H284" t="s">
        <v>32</v>
      </c>
      <c r="I284" t="s">
        <v>16</v>
      </c>
      <c r="J284" t="s">
        <v>435</v>
      </c>
      <c r="K284">
        <v>71875</v>
      </c>
      <c r="L284" s="2">
        <v>43081</v>
      </c>
      <c r="M284" t="s">
        <v>17</v>
      </c>
      <c r="N284" t="s">
        <v>15</v>
      </c>
      <c r="P284" s="2">
        <v>43852</v>
      </c>
    </row>
    <row r="285" spans="1:16" x14ac:dyDescent="0.35">
      <c r="A285" t="s">
        <v>466</v>
      </c>
      <c r="B285">
        <v>9.1000036181700002E+19</v>
      </c>
      <c r="C285" t="s">
        <v>14</v>
      </c>
      <c r="D285" s="2">
        <v>43446</v>
      </c>
      <c r="E285" s="2">
        <v>43810</v>
      </c>
      <c r="F285" t="s">
        <v>16</v>
      </c>
      <c r="G285" t="s">
        <v>476</v>
      </c>
      <c r="H285" t="s">
        <v>32</v>
      </c>
      <c r="I285" t="s">
        <v>16</v>
      </c>
      <c r="J285" t="s">
        <v>27</v>
      </c>
      <c r="K285">
        <v>62500</v>
      </c>
      <c r="L285" s="2">
        <v>43446</v>
      </c>
      <c r="M285" t="s">
        <v>17</v>
      </c>
      <c r="N285" t="s">
        <v>27</v>
      </c>
      <c r="P285" s="2">
        <v>43852</v>
      </c>
    </row>
    <row r="286" spans="1:16" x14ac:dyDescent="0.35">
      <c r="A286" t="s">
        <v>466</v>
      </c>
      <c r="B286">
        <v>304001140</v>
      </c>
      <c r="C286" t="s">
        <v>14</v>
      </c>
      <c r="D286" s="2">
        <v>43313</v>
      </c>
      <c r="E286" s="2">
        <v>43677</v>
      </c>
      <c r="F286" t="s">
        <v>16</v>
      </c>
      <c r="G286" t="s">
        <v>476</v>
      </c>
      <c r="H286" t="s">
        <v>32</v>
      </c>
      <c r="I286" t="s">
        <v>16</v>
      </c>
      <c r="J286" t="s">
        <v>27</v>
      </c>
      <c r="K286">
        <v>84375</v>
      </c>
      <c r="L286" s="2">
        <v>43313</v>
      </c>
      <c r="M286" t="s">
        <v>17</v>
      </c>
      <c r="N286" t="s">
        <v>15</v>
      </c>
      <c r="P286" s="2">
        <v>43852</v>
      </c>
    </row>
    <row r="287" spans="1:16" x14ac:dyDescent="0.35">
      <c r="A287" t="s">
        <v>466</v>
      </c>
      <c r="B287">
        <v>635003567</v>
      </c>
      <c r="C287" t="s">
        <v>18</v>
      </c>
      <c r="D287" s="2">
        <v>43070</v>
      </c>
      <c r="E287" s="2">
        <v>43434</v>
      </c>
      <c r="F287" t="s">
        <v>26</v>
      </c>
      <c r="G287" t="s">
        <v>474</v>
      </c>
      <c r="H287" t="s">
        <v>32</v>
      </c>
      <c r="I287" t="s">
        <v>29</v>
      </c>
      <c r="J287" t="s">
        <v>435</v>
      </c>
      <c r="K287">
        <v>55107.13</v>
      </c>
      <c r="L287" s="2">
        <v>43070</v>
      </c>
      <c r="M287" t="s">
        <v>17</v>
      </c>
      <c r="N287" t="s">
        <v>15</v>
      </c>
      <c r="P287" s="2">
        <v>43852</v>
      </c>
    </row>
    <row r="288" spans="1:16" x14ac:dyDescent="0.35">
      <c r="A288" t="s">
        <v>466</v>
      </c>
      <c r="B288" t="s">
        <v>204</v>
      </c>
      <c r="C288" t="s">
        <v>14</v>
      </c>
      <c r="D288" s="2">
        <v>43435</v>
      </c>
      <c r="E288" s="2">
        <v>43799</v>
      </c>
      <c r="F288" t="s">
        <v>26</v>
      </c>
      <c r="G288" t="s">
        <v>472</v>
      </c>
      <c r="H288" t="s">
        <v>32</v>
      </c>
      <c r="I288" t="s">
        <v>29</v>
      </c>
      <c r="J288" t="s">
        <v>27</v>
      </c>
      <c r="K288">
        <v>231094.04</v>
      </c>
      <c r="L288" s="2">
        <v>43435</v>
      </c>
      <c r="M288" t="s">
        <v>17</v>
      </c>
      <c r="N288" t="s">
        <v>27</v>
      </c>
      <c r="P288" s="2">
        <v>43852</v>
      </c>
    </row>
    <row r="289" spans="1:16" x14ac:dyDescent="0.35">
      <c r="A289" t="s">
        <v>466</v>
      </c>
      <c r="B289" t="s">
        <v>205</v>
      </c>
      <c r="C289" t="s">
        <v>14</v>
      </c>
      <c r="D289" s="2">
        <v>43245</v>
      </c>
      <c r="E289" s="2">
        <v>43609</v>
      </c>
      <c r="F289" t="s">
        <v>26</v>
      </c>
      <c r="G289" t="s">
        <v>482</v>
      </c>
      <c r="H289" t="s">
        <v>32</v>
      </c>
      <c r="I289" t="s">
        <v>16</v>
      </c>
      <c r="J289" t="s">
        <v>436</v>
      </c>
      <c r="K289">
        <v>943.5</v>
      </c>
      <c r="L289" s="2">
        <v>43246</v>
      </c>
      <c r="M289" t="s">
        <v>17</v>
      </c>
      <c r="N289" t="s">
        <v>15</v>
      </c>
      <c r="P289" s="2">
        <v>43852</v>
      </c>
    </row>
    <row r="290" spans="1:16" x14ac:dyDescent="0.35">
      <c r="A290" t="s">
        <v>466</v>
      </c>
      <c r="B290" t="s">
        <v>206</v>
      </c>
      <c r="C290" t="s">
        <v>14</v>
      </c>
      <c r="D290" s="2">
        <v>43245</v>
      </c>
      <c r="E290" s="2">
        <v>43609</v>
      </c>
      <c r="F290" t="s">
        <v>26</v>
      </c>
      <c r="G290" t="s">
        <v>482</v>
      </c>
      <c r="H290" t="s">
        <v>32</v>
      </c>
      <c r="I290" t="s">
        <v>16</v>
      </c>
      <c r="J290" t="s">
        <v>436</v>
      </c>
      <c r="K290">
        <v>2809.13</v>
      </c>
      <c r="L290" s="2">
        <v>43245</v>
      </c>
      <c r="M290" t="s">
        <v>17</v>
      </c>
      <c r="N290" t="s">
        <v>15</v>
      </c>
      <c r="P290" s="2">
        <v>43852</v>
      </c>
    </row>
    <row r="291" spans="1:16" x14ac:dyDescent="0.35">
      <c r="A291" t="s">
        <v>466</v>
      </c>
      <c r="B291" t="s">
        <v>207</v>
      </c>
      <c r="C291" t="s">
        <v>14</v>
      </c>
      <c r="D291" s="2">
        <v>43245</v>
      </c>
      <c r="E291" s="2">
        <v>43609</v>
      </c>
      <c r="F291" t="s">
        <v>26</v>
      </c>
      <c r="G291" t="s">
        <v>482</v>
      </c>
      <c r="H291" t="s">
        <v>32</v>
      </c>
      <c r="I291" t="s">
        <v>16</v>
      </c>
      <c r="J291" t="s">
        <v>27</v>
      </c>
      <c r="K291">
        <v>2809.25</v>
      </c>
      <c r="L291" s="2">
        <v>43245</v>
      </c>
      <c r="M291" t="s">
        <v>17</v>
      </c>
      <c r="N291" t="s">
        <v>15</v>
      </c>
      <c r="P291" s="2">
        <v>43852</v>
      </c>
    </row>
    <row r="292" spans="1:16" x14ac:dyDescent="0.35">
      <c r="A292" t="s">
        <v>468</v>
      </c>
      <c r="B292">
        <v>15552994</v>
      </c>
      <c r="C292" t="s">
        <v>14</v>
      </c>
      <c r="D292" s="2">
        <v>43801</v>
      </c>
      <c r="E292" s="2">
        <v>44166</v>
      </c>
      <c r="F292" t="s">
        <v>23</v>
      </c>
      <c r="G292" t="s">
        <v>483</v>
      </c>
      <c r="H292" t="s">
        <v>32</v>
      </c>
      <c r="I292" t="s">
        <v>23</v>
      </c>
      <c r="J292" t="s">
        <v>435</v>
      </c>
      <c r="K292">
        <v>20625</v>
      </c>
      <c r="L292" s="2">
        <v>43801</v>
      </c>
      <c r="M292" t="s">
        <v>17</v>
      </c>
      <c r="N292" t="s">
        <v>15</v>
      </c>
      <c r="P292" s="2">
        <v>43852</v>
      </c>
    </row>
    <row r="293" spans="1:16" x14ac:dyDescent="0.35">
      <c r="A293" t="s">
        <v>468</v>
      </c>
      <c r="B293">
        <v>9.9000011190100001E+19</v>
      </c>
      <c r="C293" t="s">
        <v>14</v>
      </c>
      <c r="D293" s="2">
        <v>43675</v>
      </c>
      <c r="E293" s="2">
        <v>44040</v>
      </c>
      <c r="F293" t="s">
        <v>24</v>
      </c>
      <c r="G293" t="s">
        <v>483</v>
      </c>
      <c r="H293" t="s">
        <v>32</v>
      </c>
      <c r="I293" t="s">
        <v>44</v>
      </c>
      <c r="J293" t="s">
        <v>435</v>
      </c>
      <c r="K293">
        <v>32683</v>
      </c>
      <c r="L293" s="2">
        <v>43675</v>
      </c>
      <c r="M293" t="s">
        <v>17</v>
      </c>
      <c r="N293" t="s">
        <v>15</v>
      </c>
      <c r="P293" s="2">
        <v>43852</v>
      </c>
    </row>
    <row r="294" spans="1:16" x14ac:dyDescent="0.35">
      <c r="A294" t="s">
        <v>468</v>
      </c>
      <c r="B294">
        <v>9.9000011190100001E+19</v>
      </c>
      <c r="C294" t="s">
        <v>14</v>
      </c>
      <c r="D294" s="2">
        <v>43675</v>
      </c>
      <c r="E294" s="2">
        <v>44040</v>
      </c>
      <c r="F294" t="s">
        <v>24</v>
      </c>
      <c r="G294" t="s">
        <v>483</v>
      </c>
      <c r="H294" t="s">
        <v>32</v>
      </c>
      <c r="I294" t="s">
        <v>44</v>
      </c>
      <c r="J294" t="s">
        <v>435</v>
      </c>
      <c r="K294">
        <v>84590.55</v>
      </c>
      <c r="L294" s="2">
        <v>43675</v>
      </c>
      <c r="M294" t="s">
        <v>17</v>
      </c>
      <c r="N294" t="s">
        <v>15</v>
      </c>
      <c r="P294" s="2">
        <v>43852</v>
      </c>
    </row>
    <row r="295" spans="1:16" x14ac:dyDescent="0.35">
      <c r="A295" t="s">
        <v>468</v>
      </c>
      <c r="B295">
        <v>9.9000046190100005E+19</v>
      </c>
      <c r="C295" t="s">
        <v>14</v>
      </c>
      <c r="D295" s="2">
        <v>43675</v>
      </c>
      <c r="E295" s="2">
        <v>44040</v>
      </c>
      <c r="F295" t="s">
        <v>26</v>
      </c>
      <c r="G295" t="s">
        <v>483</v>
      </c>
      <c r="H295" t="s">
        <v>32</v>
      </c>
      <c r="I295" t="s">
        <v>44</v>
      </c>
      <c r="J295" t="s">
        <v>435</v>
      </c>
      <c r="K295">
        <v>10547.63</v>
      </c>
      <c r="L295" s="2">
        <v>43675</v>
      </c>
      <c r="M295" t="s">
        <v>17</v>
      </c>
      <c r="N295" t="s">
        <v>15</v>
      </c>
      <c r="P295" s="2">
        <v>43852</v>
      </c>
    </row>
    <row r="296" spans="1:16" x14ac:dyDescent="0.35">
      <c r="A296" t="s">
        <v>468</v>
      </c>
      <c r="B296">
        <v>14055133</v>
      </c>
      <c r="C296" t="s">
        <v>14</v>
      </c>
      <c r="D296" s="2">
        <v>43672</v>
      </c>
      <c r="E296" s="2">
        <v>44037</v>
      </c>
      <c r="F296" t="s">
        <v>16</v>
      </c>
      <c r="G296" t="s">
        <v>483</v>
      </c>
      <c r="H296" t="s">
        <v>32</v>
      </c>
      <c r="I296" t="s">
        <v>16</v>
      </c>
      <c r="J296" t="s">
        <v>436</v>
      </c>
      <c r="K296">
        <v>63000</v>
      </c>
      <c r="L296" s="2">
        <v>43672</v>
      </c>
      <c r="M296" t="s">
        <v>17</v>
      </c>
      <c r="N296" t="s">
        <v>15</v>
      </c>
      <c r="P296" s="2">
        <v>43852</v>
      </c>
    </row>
    <row r="297" spans="1:16" x14ac:dyDescent="0.35">
      <c r="A297" t="s">
        <v>468</v>
      </c>
      <c r="B297">
        <v>2000010048</v>
      </c>
      <c r="C297" t="s">
        <v>18</v>
      </c>
      <c r="D297" s="2">
        <v>43309</v>
      </c>
      <c r="E297" s="2">
        <v>43673</v>
      </c>
      <c r="F297" t="s">
        <v>26</v>
      </c>
      <c r="G297" t="s">
        <v>479</v>
      </c>
      <c r="H297" t="s">
        <v>32</v>
      </c>
      <c r="I297" t="s">
        <v>41</v>
      </c>
      <c r="J297" t="s">
        <v>27</v>
      </c>
      <c r="K297">
        <v>121875</v>
      </c>
      <c r="L297" s="2">
        <v>43309</v>
      </c>
      <c r="M297" t="s">
        <v>17</v>
      </c>
      <c r="N297" t="s">
        <v>35</v>
      </c>
      <c r="P297" s="2">
        <v>43852</v>
      </c>
    </row>
    <row r="298" spans="1:16" x14ac:dyDescent="0.35">
      <c r="A298" t="s">
        <v>468</v>
      </c>
      <c r="B298">
        <v>2000010048</v>
      </c>
      <c r="C298" t="s">
        <v>18</v>
      </c>
      <c r="D298" s="2">
        <v>43309</v>
      </c>
      <c r="E298" s="2">
        <v>43673</v>
      </c>
      <c r="F298" t="s">
        <v>26</v>
      </c>
      <c r="G298" t="s">
        <v>479</v>
      </c>
      <c r="H298" t="s">
        <v>32</v>
      </c>
      <c r="I298" t="s">
        <v>41</v>
      </c>
      <c r="J298" t="s">
        <v>27</v>
      </c>
      <c r="K298">
        <v>8174.5</v>
      </c>
      <c r="L298" s="2">
        <v>43664</v>
      </c>
      <c r="M298" t="s">
        <v>36</v>
      </c>
      <c r="N298" t="s">
        <v>35</v>
      </c>
      <c r="P298" s="2">
        <v>43852</v>
      </c>
    </row>
    <row r="299" spans="1:16" x14ac:dyDescent="0.35">
      <c r="A299" t="s">
        <v>468</v>
      </c>
      <c r="B299">
        <v>2000010048</v>
      </c>
      <c r="C299" t="s">
        <v>14</v>
      </c>
      <c r="D299" s="2">
        <v>43674</v>
      </c>
      <c r="E299" s="2">
        <v>44039</v>
      </c>
      <c r="F299" t="s">
        <v>26</v>
      </c>
      <c r="G299" t="s">
        <v>475</v>
      </c>
      <c r="H299" t="s">
        <v>32</v>
      </c>
      <c r="I299" t="s">
        <v>41</v>
      </c>
      <c r="J299" t="s">
        <v>27</v>
      </c>
      <c r="K299">
        <v>115781.25</v>
      </c>
      <c r="L299" s="2">
        <v>43674</v>
      </c>
      <c r="M299" t="s">
        <v>17</v>
      </c>
      <c r="N299" t="s">
        <v>27</v>
      </c>
      <c r="P299" s="2">
        <v>43852</v>
      </c>
    </row>
    <row r="300" spans="1:16" x14ac:dyDescent="0.35">
      <c r="A300" t="s">
        <v>468</v>
      </c>
      <c r="B300">
        <v>304001925</v>
      </c>
      <c r="C300" t="s">
        <v>18</v>
      </c>
      <c r="D300" s="2">
        <v>43191</v>
      </c>
      <c r="E300" s="2">
        <v>43555</v>
      </c>
      <c r="F300" t="s">
        <v>16</v>
      </c>
      <c r="G300" t="s">
        <v>474</v>
      </c>
      <c r="H300" t="s">
        <v>32</v>
      </c>
      <c r="I300" t="s">
        <v>29</v>
      </c>
      <c r="J300" t="s">
        <v>27</v>
      </c>
      <c r="K300">
        <v>318411.5</v>
      </c>
      <c r="L300" s="2">
        <v>43555</v>
      </c>
      <c r="M300" t="s">
        <v>17</v>
      </c>
      <c r="N300" t="s">
        <v>15</v>
      </c>
      <c r="P300" s="2">
        <v>43852</v>
      </c>
    </row>
    <row r="301" spans="1:16" x14ac:dyDescent="0.35">
      <c r="A301" t="s">
        <v>468</v>
      </c>
      <c r="B301">
        <v>304003763</v>
      </c>
      <c r="C301" t="s">
        <v>14</v>
      </c>
      <c r="D301" s="2">
        <v>43556</v>
      </c>
      <c r="E301" s="2">
        <v>43921</v>
      </c>
      <c r="F301" t="s">
        <v>16</v>
      </c>
      <c r="G301" t="s">
        <v>474</v>
      </c>
      <c r="H301" t="s">
        <v>32</v>
      </c>
      <c r="I301" t="s">
        <v>29</v>
      </c>
      <c r="J301" t="s">
        <v>27</v>
      </c>
      <c r="K301">
        <v>344794.13</v>
      </c>
      <c r="L301" s="2">
        <v>43556</v>
      </c>
      <c r="M301" t="s">
        <v>17</v>
      </c>
      <c r="N301" t="s">
        <v>27</v>
      </c>
      <c r="P301" s="2">
        <v>43852</v>
      </c>
    </row>
    <row r="302" spans="1:16" x14ac:dyDescent="0.35">
      <c r="A302" t="s">
        <v>468</v>
      </c>
      <c r="B302" t="s">
        <v>208</v>
      </c>
      <c r="C302" t="s">
        <v>14</v>
      </c>
      <c r="D302" s="2">
        <v>43291</v>
      </c>
      <c r="E302" s="2">
        <v>43655</v>
      </c>
      <c r="F302" t="s">
        <v>26</v>
      </c>
      <c r="G302" t="s">
        <v>474</v>
      </c>
      <c r="H302" t="s">
        <v>32</v>
      </c>
      <c r="I302" t="s">
        <v>29</v>
      </c>
      <c r="J302" t="s">
        <v>27</v>
      </c>
      <c r="K302">
        <v>140949.5</v>
      </c>
      <c r="L302" s="2">
        <v>43291</v>
      </c>
      <c r="M302" t="s">
        <v>17</v>
      </c>
      <c r="N302" t="s">
        <v>15</v>
      </c>
      <c r="P302" s="2">
        <v>43852</v>
      </c>
    </row>
    <row r="303" spans="1:16" x14ac:dyDescent="0.35">
      <c r="A303" t="s">
        <v>468</v>
      </c>
      <c r="B303" t="s">
        <v>209</v>
      </c>
      <c r="C303" t="s">
        <v>18</v>
      </c>
      <c r="D303" s="2">
        <v>43101</v>
      </c>
      <c r="E303" s="2">
        <v>43465</v>
      </c>
      <c r="F303" t="s">
        <v>24</v>
      </c>
      <c r="G303" t="s">
        <v>474</v>
      </c>
      <c r="H303" t="s">
        <v>32</v>
      </c>
      <c r="I303" t="s">
        <v>29</v>
      </c>
      <c r="J303" t="s">
        <v>27</v>
      </c>
      <c r="K303">
        <v>460832.14</v>
      </c>
      <c r="L303" s="2">
        <v>43101</v>
      </c>
      <c r="M303" t="s">
        <v>17</v>
      </c>
      <c r="N303" t="s">
        <v>15</v>
      </c>
      <c r="P303" s="2">
        <v>43852</v>
      </c>
    </row>
    <row r="304" spans="1:16" x14ac:dyDescent="0.35">
      <c r="A304" t="s">
        <v>468</v>
      </c>
      <c r="B304" t="s">
        <v>210</v>
      </c>
      <c r="C304" t="s">
        <v>14</v>
      </c>
      <c r="D304" s="2">
        <v>43466</v>
      </c>
      <c r="E304" s="2">
        <v>43555</v>
      </c>
      <c r="F304" t="s">
        <v>24</v>
      </c>
      <c r="G304" t="s">
        <v>474</v>
      </c>
      <c r="H304" t="s">
        <v>32</v>
      </c>
      <c r="I304" t="s">
        <v>29</v>
      </c>
      <c r="J304" t="s">
        <v>27</v>
      </c>
      <c r="K304">
        <v>257590.8</v>
      </c>
      <c r="L304" s="2">
        <v>43466</v>
      </c>
      <c r="M304" t="s">
        <v>17</v>
      </c>
      <c r="N304" t="s">
        <v>35</v>
      </c>
      <c r="P304" s="2">
        <v>43852</v>
      </c>
    </row>
    <row r="305" spans="1:16" x14ac:dyDescent="0.35">
      <c r="A305" t="s">
        <v>468</v>
      </c>
      <c r="B305" t="s">
        <v>210</v>
      </c>
      <c r="C305" t="s">
        <v>14</v>
      </c>
      <c r="D305" s="2">
        <v>43466</v>
      </c>
      <c r="E305" s="2">
        <v>43555</v>
      </c>
      <c r="F305" t="s">
        <v>24</v>
      </c>
      <c r="G305" t="s">
        <v>474</v>
      </c>
      <c r="H305" t="s">
        <v>32</v>
      </c>
      <c r="I305" t="s">
        <v>29</v>
      </c>
      <c r="J305" t="s">
        <v>27</v>
      </c>
      <c r="K305">
        <v>-98802.02</v>
      </c>
      <c r="L305" s="2">
        <v>43466</v>
      </c>
      <c r="M305" t="s">
        <v>36</v>
      </c>
      <c r="N305" t="s">
        <v>35</v>
      </c>
      <c r="P305" s="2">
        <v>43852</v>
      </c>
    </row>
    <row r="306" spans="1:16" x14ac:dyDescent="0.35">
      <c r="A306" t="s">
        <v>468</v>
      </c>
      <c r="B306">
        <v>11988092</v>
      </c>
      <c r="C306" t="s">
        <v>14</v>
      </c>
      <c r="D306" s="2">
        <v>43138</v>
      </c>
      <c r="E306" s="2">
        <v>43143</v>
      </c>
      <c r="F306" t="s">
        <v>26</v>
      </c>
      <c r="G306" t="s">
        <v>474</v>
      </c>
      <c r="H306" t="s">
        <v>32</v>
      </c>
      <c r="I306" t="s">
        <v>29</v>
      </c>
      <c r="J306" t="s">
        <v>436</v>
      </c>
      <c r="K306">
        <v>338.55</v>
      </c>
      <c r="L306" s="2">
        <v>43138</v>
      </c>
      <c r="M306" t="s">
        <v>17</v>
      </c>
      <c r="N306" t="s">
        <v>15</v>
      </c>
      <c r="P306" s="2">
        <v>43852</v>
      </c>
    </row>
    <row r="307" spans="1:16" x14ac:dyDescent="0.35">
      <c r="A307" t="s">
        <v>468</v>
      </c>
      <c r="B307">
        <v>2304001082</v>
      </c>
      <c r="C307" t="s">
        <v>18</v>
      </c>
      <c r="D307" s="2">
        <v>43191</v>
      </c>
      <c r="E307" s="2">
        <v>43555</v>
      </c>
      <c r="F307" t="s">
        <v>16</v>
      </c>
      <c r="G307" t="s">
        <v>474</v>
      </c>
      <c r="H307" t="s">
        <v>32</v>
      </c>
      <c r="I307" t="s">
        <v>29</v>
      </c>
      <c r="J307" t="s">
        <v>27</v>
      </c>
      <c r="K307">
        <v>40625</v>
      </c>
      <c r="L307" s="2">
        <v>43555</v>
      </c>
      <c r="M307" t="s">
        <v>17</v>
      </c>
      <c r="N307" t="s">
        <v>15</v>
      </c>
      <c r="P307" s="2">
        <v>43852</v>
      </c>
    </row>
    <row r="308" spans="1:16" x14ac:dyDescent="0.35">
      <c r="A308" t="s">
        <v>468</v>
      </c>
      <c r="B308" t="s">
        <v>211</v>
      </c>
      <c r="C308" t="s">
        <v>14</v>
      </c>
      <c r="D308" s="2">
        <v>43556</v>
      </c>
      <c r="E308" s="2">
        <v>43921</v>
      </c>
      <c r="F308" t="s">
        <v>16</v>
      </c>
      <c r="G308" t="s">
        <v>474</v>
      </c>
      <c r="H308" t="s">
        <v>32</v>
      </c>
      <c r="I308" t="s">
        <v>29</v>
      </c>
      <c r="J308" t="s">
        <v>27</v>
      </c>
      <c r="K308">
        <v>37500</v>
      </c>
      <c r="L308" s="2">
        <v>43556</v>
      </c>
      <c r="M308" t="s">
        <v>17</v>
      </c>
      <c r="N308" t="s">
        <v>27</v>
      </c>
      <c r="P308" s="2">
        <v>43852</v>
      </c>
    </row>
    <row r="309" spans="1:16" x14ac:dyDescent="0.35">
      <c r="A309" t="s">
        <v>468</v>
      </c>
      <c r="B309">
        <v>2.4142020928135997E+18</v>
      </c>
      <c r="C309" t="s">
        <v>18</v>
      </c>
      <c r="D309" s="2">
        <v>43101</v>
      </c>
      <c r="E309" s="2">
        <v>43465</v>
      </c>
      <c r="F309" t="s">
        <v>23</v>
      </c>
      <c r="G309" t="s">
        <v>474</v>
      </c>
      <c r="H309" t="s">
        <v>32</v>
      </c>
      <c r="I309" t="s">
        <v>29</v>
      </c>
      <c r="J309" t="s">
        <v>27</v>
      </c>
      <c r="K309">
        <v>55361.599999999999</v>
      </c>
      <c r="L309" s="2">
        <v>43101</v>
      </c>
      <c r="M309" t="s">
        <v>17</v>
      </c>
      <c r="N309" t="s">
        <v>15</v>
      </c>
      <c r="P309" s="2">
        <v>43852</v>
      </c>
    </row>
    <row r="310" spans="1:16" x14ac:dyDescent="0.35">
      <c r="A310" t="s">
        <v>468</v>
      </c>
      <c r="B310">
        <v>2.4142020928135997E+18</v>
      </c>
      <c r="C310" t="s">
        <v>18</v>
      </c>
      <c r="D310" s="2">
        <v>43466</v>
      </c>
      <c r="E310" s="2">
        <v>43830</v>
      </c>
      <c r="F310" t="s">
        <v>23</v>
      </c>
      <c r="G310" t="s">
        <v>474</v>
      </c>
      <c r="H310" t="s">
        <v>32</v>
      </c>
      <c r="I310" t="s">
        <v>29</v>
      </c>
      <c r="J310" t="s">
        <v>27</v>
      </c>
      <c r="K310">
        <v>86723.5</v>
      </c>
      <c r="L310" s="2">
        <v>43466</v>
      </c>
      <c r="M310" t="s">
        <v>17</v>
      </c>
      <c r="N310" t="s">
        <v>27</v>
      </c>
      <c r="P310" s="2">
        <v>43852</v>
      </c>
    </row>
    <row r="311" spans="1:16" x14ac:dyDescent="0.35">
      <c r="A311" t="s">
        <v>468</v>
      </c>
      <c r="B311">
        <v>2.4142020928135997E+18</v>
      </c>
      <c r="C311" t="s">
        <v>14</v>
      </c>
      <c r="D311" s="2">
        <v>43831</v>
      </c>
      <c r="E311" s="2">
        <v>43921</v>
      </c>
      <c r="F311" t="s">
        <v>23</v>
      </c>
      <c r="G311" t="s">
        <v>474</v>
      </c>
      <c r="H311" t="s">
        <v>32</v>
      </c>
      <c r="I311" t="s">
        <v>29</v>
      </c>
      <c r="J311" t="s">
        <v>27</v>
      </c>
      <c r="K311">
        <v>21680.799999999999</v>
      </c>
      <c r="L311" s="2">
        <v>43831</v>
      </c>
      <c r="M311" t="s">
        <v>17</v>
      </c>
      <c r="N311" t="s">
        <v>27</v>
      </c>
      <c r="P311" s="2">
        <v>43852</v>
      </c>
    </row>
    <row r="312" spans="1:16" x14ac:dyDescent="0.35">
      <c r="A312" t="s">
        <v>468</v>
      </c>
      <c r="B312" t="s">
        <v>212</v>
      </c>
      <c r="C312" t="s">
        <v>14</v>
      </c>
      <c r="D312" s="2">
        <v>43301</v>
      </c>
      <c r="E312" s="2">
        <v>43392</v>
      </c>
      <c r="F312" t="s">
        <v>28</v>
      </c>
      <c r="G312" t="s">
        <v>474</v>
      </c>
      <c r="H312" t="s">
        <v>32</v>
      </c>
      <c r="I312" t="s">
        <v>29</v>
      </c>
      <c r="J312" t="s">
        <v>436</v>
      </c>
      <c r="K312">
        <v>17419.13</v>
      </c>
      <c r="L312" s="2">
        <v>43301</v>
      </c>
      <c r="M312" t="s">
        <v>17</v>
      </c>
      <c r="N312" t="s">
        <v>15</v>
      </c>
      <c r="P312" s="2">
        <v>43852</v>
      </c>
    </row>
    <row r="313" spans="1:16" x14ac:dyDescent="0.35">
      <c r="A313" t="s">
        <v>468</v>
      </c>
      <c r="B313" t="s">
        <v>213</v>
      </c>
      <c r="C313" t="s">
        <v>14</v>
      </c>
      <c r="D313" s="2">
        <v>43348</v>
      </c>
      <c r="E313" s="2">
        <v>43438</v>
      </c>
      <c r="F313" t="s">
        <v>28</v>
      </c>
      <c r="G313" t="s">
        <v>474</v>
      </c>
      <c r="H313" t="s">
        <v>32</v>
      </c>
      <c r="I313" t="s">
        <v>29</v>
      </c>
      <c r="J313" t="s">
        <v>436</v>
      </c>
      <c r="K313">
        <v>5165.63</v>
      </c>
      <c r="L313" s="2">
        <v>43348</v>
      </c>
      <c r="M313" t="s">
        <v>17</v>
      </c>
      <c r="N313" t="s">
        <v>15</v>
      </c>
      <c r="P313" s="2">
        <v>43852</v>
      </c>
    </row>
    <row r="314" spans="1:16" x14ac:dyDescent="0.35">
      <c r="A314" t="s">
        <v>468</v>
      </c>
      <c r="B314" t="s">
        <v>214</v>
      </c>
      <c r="C314" t="s">
        <v>14</v>
      </c>
      <c r="D314" s="2">
        <v>43608</v>
      </c>
      <c r="E314" s="2">
        <v>43921</v>
      </c>
      <c r="F314" t="s">
        <v>28</v>
      </c>
      <c r="G314" t="s">
        <v>474</v>
      </c>
      <c r="H314" t="s">
        <v>32</v>
      </c>
      <c r="I314" t="s">
        <v>29</v>
      </c>
      <c r="J314" t="s">
        <v>436</v>
      </c>
      <c r="K314">
        <v>9990.15</v>
      </c>
      <c r="L314" s="2">
        <v>43608</v>
      </c>
      <c r="M314" t="s">
        <v>17</v>
      </c>
      <c r="N314" t="s">
        <v>15</v>
      </c>
      <c r="P314" s="2">
        <v>43852</v>
      </c>
    </row>
    <row r="315" spans="1:16" x14ac:dyDescent="0.35">
      <c r="A315" t="s">
        <v>468</v>
      </c>
      <c r="B315">
        <v>2640011190</v>
      </c>
      <c r="C315" t="s">
        <v>14</v>
      </c>
      <c r="D315" s="2">
        <v>43262</v>
      </c>
      <c r="E315" s="2">
        <v>43353</v>
      </c>
      <c r="F315" t="s">
        <v>28</v>
      </c>
      <c r="G315" t="s">
        <v>474</v>
      </c>
      <c r="H315" t="s">
        <v>32</v>
      </c>
      <c r="I315" t="s">
        <v>29</v>
      </c>
      <c r="J315" t="s">
        <v>436</v>
      </c>
      <c r="K315">
        <v>10625</v>
      </c>
      <c r="L315" s="2">
        <v>43262</v>
      </c>
      <c r="M315" t="s">
        <v>17</v>
      </c>
      <c r="N315" t="s">
        <v>15</v>
      </c>
      <c r="P315" s="2">
        <v>43852</v>
      </c>
    </row>
    <row r="316" spans="1:16" x14ac:dyDescent="0.35">
      <c r="A316" t="s">
        <v>468</v>
      </c>
      <c r="B316">
        <v>3.1142011248201999E+18</v>
      </c>
      <c r="C316" t="s">
        <v>18</v>
      </c>
      <c r="D316" s="2">
        <v>42917</v>
      </c>
      <c r="E316" s="2">
        <v>43281</v>
      </c>
      <c r="F316" t="s">
        <v>26</v>
      </c>
      <c r="G316" t="s">
        <v>474</v>
      </c>
      <c r="H316" t="s">
        <v>32</v>
      </c>
      <c r="I316" t="s">
        <v>29</v>
      </c>
      <c r="J316" t="s">
        <v>27</v>
      </c>
      <c r="K316">
        <v>14399.88</v>
      </c>
      <c r="L316" s="2">
        <v>42917</v>
      </c>
      <c r="M316" t="s">
        <v>17</v>
      </c>
      <c r="N316" t="s">
        <v>15</v>
      </c>
      <c r="P316" s="2">
        <v>43852</v>
      </c>
    </row>
    <row r="317" spans="1:16" x14ac:dyDescent="0.35">
      <c r="A317" t="s">
        <v>468</v>
      </c>
      <c r="B317">
        <v>3.1142011248201999E+18</v>
      </c>
      <c r="C317" t="s">
        <v>14</v>
      </c>
      <c r="D317" s="2">
        <v>43647</v>
      </c>
      <c r="E317" s="2">
        <v>44012</v>
      </c>
      <c r="F317" t="s">
        <v>26</v>
      </c>
      <c r="G317" t="s">
        <v>474</v>
      </c>
      <c r="H317" t="s">
        <v>32</v>
      </c>
      <c r="I317" t="s">
        <v>29</v>
      </c>
      <c r="J317" t="s">
        <v>27</v>
      </c>
      <c r="K317">
        <v>20165.5</v>
      </c>
      <c r="L317" s="2">
        <v>43647</v>
      </c>
      <c r="M317" t="s">
        <v>17</v>
      </c>
      <c r="N317" t="s">
        <v>27</v>
      </c>
      <c r="P317" s="2">
        <v>43852</v>
      </c>
    </row>
    <row r="318" spans="1:16" x14ac:dyDescent="0.35">
      <c r="A318" t="s">
        <v>468</v>
      </c>
      <c r="B318">
        <v>32119154</v>
      </c>
      <c r="C318" t="s">
        <v>14</v>
      </c>
      <c r="D318" s="2">
        <v>43556</v>
      </c>
      <c r="E318" s="2">
        <v>43616</v>
      </c>
      <c r="F318" t="s">
        <v>28</v>
      </c>
      <c r="G318" t="s">
        <v>474</v>
      </c>
      <c r="H318" t="s">
        <v>32</v>
      </c>
      <c r="I318" t="s">
        <v>29</v>
      </c>
      <c r="J318" t="s">
        <v>436</v>
      </c>
      <c r="K318">
        <v>11593.27</v>
      </c>
      <c r="L318" s="2">
        <v>43556</v>
      </c>
      <c r="M318" t="s">
        <v>17</v>
      </c>
      <c r="N318" t="s">
        <v>15</v>
      </c>
      <c r="P318" s="2">
        <v>43852</v>
      </c>
    </row>
    <row r="319" spans="1:16" x14ac:dyDescent="0.35">
      <c r="A319" t="s">
        <v>468</v>
      </c>
      <c r="B319" t="s">
        <v>215</v>
      </c>
      <c r="C319" t="s">
        <v>18</v>
      </c>
      <c r="D319" s="2">
        <v>43221</v>
      </c>
      <c r="E319" s="2">
        <v>43585</v>
      </c>
      <c r="F319" t="s">
        <v>26</v>
      </c>
      <c r="G319" t="s">
        <v>474</v>
      </c>
      <c r="H319" t="s">
        <v>32</v>
      </c>
      <c r="I319" t="s">
        <v>29</v>
      </c>
      <c r="J319" t="s">
        <v>27</v>
      </c>
      <c r="K319">
        <v>1185.9000000000001</v>
      </c>
      <c r="L319" s="2">
        <v>43221</v>
      </c>
      <c r="M319" t="s">
        <v>17</v>
      </c>
      <c r="N319" t="s">
        <v>15</v>
      </c>
      <c r="P319" s="2">
        <v>43852</v>
      </c>
    </row>
    <row r="320" spans="1:16" x14ac:dyDescent="0.35">
      <c r="A320" t="s">
        <v>468</v>
      </c>
      <c r="B320" t="s">
        <v>216</v>
      </c>
      <c r="C320" t="s">
        <v>14</v>
      </c>
      <c r="D320" s="2">
        <v>43586</v>
      </c>
      <c r="E320" s="2">
        <v>43951</v>
      </c>
      <c r="F320" t="s">
        <v>26</v>
      </c>
      <c r="G320" t="s">
        <v>474</v>
      </c>
      <c r="H320" t="s">
        <v>32</v>
      </c>
      <c r="I320" t="s">
        <v>29</v>
      </c>
      <c r="J320" t="s">
        <v>27</v>
      </c>
      <c r="K320">
        <v>1005</v>
      </c>
      <c r="L320" s="2">
        <v>43586</v>
      </c>
      <c r="M320" t="s">
        <v>17</v>
      </c>
      <c r="N320" t="s">
        <v>27</v>
      </c>
      <c r="P320" s="2">
        <v>43852</v>
      </c>
    </row>
    <row r="321" spans="1:16" x14ac:dyDescent="0.35">
      <c r="A321" t="s">
        <v>468</v>
      </c>
      <c r="B321" t="s">
        <v>217</v>
      </c>
      <c r="C321" t="s">
        <v>18</v>
      </c>
      <c r="D321" s="2">
        <v>43006</v>
      </c>
      <c r="E321" s="2">
        <v>43370</v>
      </c>
      <c r="F321" t="s">
        <v>26</v>
      </c>
      <c r="G321" t="s">
        <v>474</v>
      </c>
      <c r="H321" t="s">
        <v>32</v>
      </c>
      <c r="I321" t="s">
        <v>29</v>
      </c>
      <c r="J321" t="s">
        <v>27</v>
      </c>
      <c r="K321">
        <v>1050.3800000000001</v>
      </c>
      <c r="L321" s="2">
        <v>43006</v>
      </c>
      <c r="M321" t="s">
        <v>17</v>
      </c>
      <c r="N321" t="s">
        <v>15</v>
      </c>
      <c r="P321" s="2">
        <v>43852</v>
      </c>
    </row>
    <row r="322" spans="1:16" x14ac:dyDescent="0.35">
      <c r="A322" t="s">
        <v>468</v>
      </c>
      <c r="B322" t="s">
        <v>218</v>
      </c>
      <c r="C322" t="s">
        <v>14</v>
      </c>
      <c r="D322" s="2">
        <v>43371</v>
      </c>
      <c r="E322" s="2">
        <v>43735</v>
      </c>
      <c r="F322" t="s">
        <v>26</v>
      </c>
      <c r="G322" t="s">
        <v>474</v>
      </c>
      <c r="H322" t="s">
        <v>32</v>
      </c>
      <c r="I322" t="s">
        <v>29</v>
      </c>
      <c r="J322" t="s">
        <v>27</v>
      </c>
      <c r="K322">
        <v>6250</v>
      </c>
      <c r="L322" s="2">
        <v>43371</v>
      </c>
      <c r="M322" t="s">
        <v>17</v>
      </c>
      <c r="N322" t="s">
        <v>35</v>
      </c>
      <c r="P322" s="2">
        <v>43852</v>
      </c>
    </row>
    <row r="323" spans="1:16" x14ac:dyDescent="0.35">
      <c r="A323" t="s">
        <v>468</v>
      </c>
      <c r="B323" t="s">
        <v>218</v>
      </c>
      <c r="C323" t="s">
        <v>14</v>
      </c>
      <c r="D323" s="2">
        <v>43371</v>
      </c>
      <c r="E323" s="2">
        <v>43735</v>
      </c>
      <c r="F323" t="s">
        <v>26</v>
      </c>
      <c r="G323" t="s">
        <v>474</v>
      </c>
      <c r="H323" t="s">
        <v>32</v>
      </c>
      <c r="I323" t="s">
        <v>29</v>
      </c>
      <c r="J323" t="s">
        <v>27</v>
      </c>
      <c r="L323" s="2">
        <v>43402</v>
      </c>
      <c r="M323" t="s">
        <v>36</v>
      </c>
      <c r="N323" t="s">
        <v>35</v>
      </c>
      <c r="P323" s="2">
        <v>43852</v>
      </c>
    </row>
    <row r="324" spans="1:16" x14ac:dyDescent="0.35">
      <c r="A324" t="s">
        <v>468</v>
      </c>
      <c r="B324" t="s">
        <v>219</v>
      </c>
      <c r="C324" t="s">
        <v>18</v>
      </c>
      <c r="D324" s="2">
        <v>43371</v>
      </c>
      <c r="E324" s="2">
        <v>43735</v>
      </c>
      <c r="F324" t="s">
        <v>26</v>
      </c>
      <c r="G324" t="s">
        <v>474</v>
      </c>
      <c r="H324" t="s">
        <v>32</v>
      </c>
      <c r="I324" t="s">
        <v>29</v>
      </c>
      <c r="J324" t="s">
        <v>27</v>
      </c>
      <c r="K324">
        <v>6250</v>
      </c>
      <c r="L324" s="2">
        <v>43371</v>
      </c>
      <c r="M324" t="s">
        <v>17</v>
      </c>
      <c r="N324" t="s">
        <v>27</v>
      </c>
      <c r="P324" s="2">
        <v>43852</v>
      </c>
    </row>
    <row r="325" spans="1:16" x14ac:dyDescent="0.35">
      <c r="A325" t="s">
        <v>468</v>
      </c>
      <c r="B325" t="s">
        <v>220</v>
      </c>
      <c r="C325" t="s">
        <v>14</v>
      </c>
      <c r="D325" s="2">
        <v>43736</v>
      </c>
      <c r="E325" s="2">
        <v>44101</v>
      </c>
      <c r="F325" t="s">
        <v>26</v>
      </c>
      <c r="G325" t="s">
        <v>474</v>
      </c>
      <c r="H325" t="s">
        <v>32</v>
      </c>
      <c r="I325" t="s">
        <v>29</v>
      </c>
      <c r="J325" t="s">
        <v>27</v>
      </c>
      <c r="K325">
        <v>18814.25</v>
      </c>
      <c r="L325" s="2">
        <v>43736</v>
      </c>
      <c r="M325" t="s">
        <v>17</v>
      </c>
      <c r="N325" t="s">
        <v>27</v>
      </c>
      <c r="P325" s="2">
        <v>43852</v>
      </c>
    </row>
    <row r="326" spans="1:16" x14ac:dyDescent="0.35">
      <c r="A326" t="s">
        <v>468</v>
      </c>
      <c r="B326" t="s">
        <v>221</v>
      </c>
      <c r="C326" t="s">
        <v>18</v>
      </c>
      <c r="D326" s="2">
        <v>43199</v>
      </c>
      <c r="E326" s="2">
        <v>43548</v>
      </c>
      <c r="F326" t="s">
        <v>16</v>
      </c>
      <c r="G326" t="s">
        <v>474</v>
      </c>
      <c r="H326" t="s">
        <v>32</v>
      </c>
      <c r="I326" t="s">
        <v>29</v>
      </c>
      <c r="J326" t="s">
        <v>27</v>
      </c>
      <c r="K326">
        <v>200659.63</v>
      </c>
      <c r="L326" s="2">
        <v>43555</v>
      </c>
      <c r="M326" t="s">
        <v>17</v>
      </c>
      <c r="N326" t="s">
        <v>15</v>
      </c>
      <c r="P326" s="2">
        <v>43852</v>
      </c>
    </row>
    <row r="327" spans="1:16" x14ac:dyDescent="0.35">
      <c r="A327" t="s">
        <v>468</v>
      </c>
      <c r="B327" t="s">
        <v>222</v>
      </c>
      <c r="C327" t="s">
        <v>14</v>
      </c>
      <c r="D327" s="2">
        <v>43556</v>
      </c>
      <c r="E327" s="2">
        <v>43921</v>
      </c>
      <c r="F327" t="s">
        <v>16</v>
      </c>
      <c r="G327" t="s">
        <v>474</v>
      </c>
      <c r="H327" t="s">
        <v>32</v>
      </c>
      <c r="I327" t="s">
        <v>29</v>
      </c>
      <c r="J327" t="s">
        <v>27</v>
      </c>
      <c r="K327">
        <v>215165</v>
      </c>
      <c r="L327" s="2">
        <v>43556</v>
      </c>
      <c r="M327" t="s">
        <v>17</v>
      </c>
      <c r="N327" t="s">
        <v>27</v>
      </c>
      <c r="P327" s="2">
        <v>43852</v>
      </c>
    </row>
    <row r="328" spans="1:16" x14ac:dyDescent="0.35">
      <c r="A328" t="s">
        <v>468</v>
      </c>
      <c r="B328">
        <v>44180169</v>
      </c>
      <c r="C328" t="s">
        <v>14</v>
      </c>
      <c r="D328" s="2">
        <v>43119</v>
      </c>
      <c r="E328" s="2">
        <v>43483</v>
      </c>
      <c r="F328" t="s">
        <v>26</v>
      </c>
      <c r="G328" t="s">
        <v>474</v>
      </c>
      <c r="H328" t="s">
        <v>32</v>
      </c>
      <c r="I328" t="s">
        <v>29</v>
      </c>
      <c r="J328" t="s">
        <v>436</v>
      </c>
      <c r="K328">
        <v>97.35</v>
      </c>
      <c r="L328" s="2">
        <v>43138</v>
      </c>
      <c r="M328" t="s">
        <v>17</v>
      </c>
      <c r="N328" t="s">
        <v>15</v>
      </c>
      <c r="P328" s="2">
        <v>43852</v>
      </c>
    </row>
    <row r="329" spans="1:16" x14ac:dyDescent="0.35">
      <c r="A329" t="s">
        <v>468</v>
      </c>
      <c r="B329" t="s">
        <v>223</v>
      </c>
      <c r="C329" t="s">
        <v>14</v>
      </c>
      <c r="D329" s="2">
        <v>43585</v>
      </c>
      <c r="E329" s="2">
        <v>43646</v>
      </c>
      <c r="F329" t="s">
        <v>28</v>
      </c>
      <c r="G329" t="s">
        <v>474</v>
      </c>
      <c r="H329" t="s">
        <v>32</v>
      </c>
      <c r="I329" t="s">
        <v>29</v>
      </c>
      <c r="J329" t="s">
        <v>436</v>
      </c>
      <c r="K329">
        <v>3854.23</v>
      </c>
      <c r="L329" s="2">
        <v>43585</v>
      </c>
      <c r="M329" t="s">
        <v>17</v>
      </c>
      <c r="N329" t="s">
        <v>15</v>
      </c>
      <c r="P329" s="2">
        <v>43852</v>
      </c>
    </row>
    <row r="330" spans="1:16" x14ac:dyDescent="0.35">
      <c r="A330" t="s">
        <v>468</v>
      </c>
      <c r="B330" t="s">
        <v>224</v>
      </c>
      <c r="C330" t="s">
        <v>14</v>
      </c>
      <c r="D330" s="2">
        <v>43513</v>
      </c>
      <c r="E330" s="2">
        <v>43518</v>
      </c>
      <c r="F330" t="s">
        <v>23</v>
      </c>
      <c r="G330" t="s">
        <v>474</v>
      </c>
      <c r="H330" t="s">
        <v>32</v>
      </c>
      <c r="I330" t="s">
        <v>29</v>
      </c>
      <c r="J330" t="s">
        <v>27</v>
      </c>
      <c r="K330">
        <v>6739.76</v>
      </c>
      <c r="L330" s="2">
        <v>43513</v>
      </c>
      <c r="M330" t="s">
        <v>17</v>
      </c>
      <c r="N330" t="s">
        <v>15</v>
      </c>
      <c r="P330" s="2">
        <v>43852</v>
      </c>
    </row>
    <row r="331" spans="1:16" x14ac:dyDescent="0.35">
      <c r="A331" t="s">
        <v>468</v>
      </c>
      <c r="B331" t="s">
        <v>225</v>
      </c>
      <c r="C331" t="s">
        <v>14</v>
      </c>
      <c r="D331" s="2">
        <v>43528</v>
      </c>
      <c r="E331" s="2">
        <v>43534</v>
      </c>
      <c r="F331" t="s">
        <v>26</v>
      </c>
      <c r="G331" t="s">
        <v>474</v>
      </c>
      <c r="H331" t="s">
        <v>32</v>
      </c>
      <c r="I331" t="s">
        <v>29</v>
      </c>
      <c r="J331" t="s">
        <v>436</v>
      </c>
      <c r="K331">
        <v>6739.76</v>
      </c>
      <c r="L331" s="2">
        <v>43528</v>
      </c>
      <c r="M331" t="s">
        <v>17</v>
      </c>
      <c r="N331" t="s">
        <v>15</v>
      </c>
      <c r="P331" s="2">
        <v>43852</v>
      </c>
    </row>
    <row r="332" spans="1:16" x14ac:dyDescent="0.35">
      <c r="A332" t="s">
        <v>468</v>
      </c>
      <c r="B332" t="s">
        <v>226</v>
      </c>
      <c r="C332" t="s">
        <v>14</v>
      </c>
      <c r="D332" s="2">
        <v>43514</v>
      </c>
      <c r="E332" s="2">
        <v>43529</v>
      </c>
      <c r="F332" t="s">
        <v>26</v>
      </c>
      <c r="G332" t="s">
        <v>474</v>
      </c>
      <c r="H332" t="s">
        <v>32</v>
      </c>
      <c r="I332" t="s">
        <v>29</v>
      </c>
      <c r="J332" t="s">
        <v>436</v>
      </c>
      <c r="K332">
        <v>8468.49</v>
      </c>
      <c r="L332" s="2">
        <v>43514</v>
      </c>
      <c r="M332" t="s">
        <v>17</v>
      </c>
      <c r="N332" t="s">
        <v>15</v>
      </c>
      <c r="P332" s="2">
        <v>43852</v>
      </c>
    </row>
    <row r="333" spans="1:16" x14ac:dyDescent="0.35">
      <c r="A333" t="s">
        <v>468</v>
      </c>
      <c r="B333" t="s">
        <v>227</v>
      </c>
      <c r="C333" t="s">
        <v>14</v>
      </c>
      <c r="D333" s="2">
        <v>43514</v>
      </c>
      <c r="E333" s="2">
        <v>43529</v>
      </c>
      <c r="F333" t="s">
        <v>26</v>
      </c>
      <c r="G333" t="s">
        <v>474</v>
      </c>
      <c r="H333" t="s">
        <v>32</v>
      </c>
      <c r="I333" t="s">
        <v>29</v>
      </c>
      <c r="J333" t="s">
        <v>436</v>
      </c>
      <c r="K333">
        <v>529.13</v>
      </c>
      <c r="L333" s="2">
        <v>43514</v>
      </c>
      <c r="M333" t="s">
        <v>17</v>
      </c>
      <c r="N333" t="s">
        <v>15</v>
      </c>
      <c r="P333" s="2">
        <v>43852</v>
      </c>
    </row>
    <row r="334" spans="1:16" x14ac:dyDescent="0.35">
      <c r="A334" t="s">
        <v>468</v>
      </c>
      <c r="B334" t="s">
        <v>228</v>
      </c>
      <c r="C334" t="s">
        <v>14</v>
      </c>
      <c r="D334" s="2">
        <v>43560</v>
      </c>
      <c r="E334" s="2">
        <v>46116</v>
      </c>
      <c r="F334" t="s">
        <v>16</v>
      </c>
      <c r="G334" t="s">
        <v>482</v>
      </c>
      <c r="H334" t="s">
        <v>32</v>
      </c>
      <c r="I334" t="s">
        <v>16</v>
      </c>
      <c r="J334" t="s">
        <v>436</v>
      </c>
      <c r="K334">
        <v>162500</v>
      </c>
      <c r="L334" s="2">
        <v>43560</v>
      </c>
      <c r="M334" t="s">
        <v>17</v>
      </c>
      <c r="N334" t="s">
        <v>15</v>
      </c>
      <c r="P334" s="2">
        <v>43852</v>
      </c>
    </row>
    <row r="335" spans="1:16" x14ac:dyDescent="0.35">
      <c r="A335" t="s">
        <v>468</v>
      </c>
      <c r="B335" t="s">
        <v>229</v>
      </c>
      <c r="C335" t="s">
        <v>14</v>
      </c>
      <c r="D335" s="2">
        <v>43573</v>
      </c>
      <c r="E335" s="2">
        <v>45947</v>
      </c>
      <c r="F335" t="s">
        <v>16</v>
      </c>
      <c r="G335" t="s">
        <v>482</v>
      </c>
      <c r="H335" t="s">
        <v>32</v>
      </c>
      <c r="I335" t="s">
        <v>16</v>
      </c>
      <c r="J335" t="s">
        <v>436</v>
      </c>
      <c r="K335">
        <v>250000</v>
      </c>
      <c r="L335" s="2">
        <v>43573</v>
      </c>
      <c r="M335" t="s">
        <v>17</v>
      </c>
      <c r="N335" t="s">
        <v>15</v>
      </c>
      <c r="P335" s="2">
        <v>43852</v>
      </c>
    </row>
    <row r="336" spans="1:16" x14ac:dyDescent="0.35">
      <c r="A336" t="s">
        <v>468</v>
      </c>
      <c r="B336" t="s">
        <v>230</v>
      </c>
      <c r="C336" t="s">
        <v>18</v>
      </c>
      <c r="D336" s="2">
        <v>42949</v>
      </c>
      <c r="E336" s="2">
        <v>43313</v>
      </c>
      <c r="F336" t="s">
        <v>24</v>
      </c>
      <c r="G336" t="s">
        <v>482</v>
      </c>
      <c r="H336" t="s">
        <v>32</v>
      </c>
      <c r="I336" t="s">
        <v>39</v>
      </c>
      <c r="J336" t="s">
        <v>436</v>
      </c>
      <c r="K336">
        <v>78837.100000000006</v>
      </c>
      <c r="L336" s="2">
        <v>42949</v>
      </c>
      <c r="M336" t="s">
        <v>17</v>
      </c>
      <c r="N336" t="s">
        <v>21</v>
      </c>
      <c r="O336" t="s">
        <v>78</v>
      </c>
      <c r="P336" s="2">
        <v>43852</v>
      </c>
    </row>
    <row r="337" spans="1:16" x14ac:dyDescent="0.35">
      <c r="A337" t="s">
        <v>468</v>
      </c>
      <c r="B337">
        <v>1.1120036171000001E+19</v>
      </c>
      <c r="C337" t="s">
        <v>18</v>
      </c>
      <c r="D337" s="2">
        <v>43182</v>
      </c>
      <c r="E337" s="2">
        <v>43546</v>
      </c>
      <c r="F337" t="s">
        <v>16</v>
      </c>
      <c r="G337" t="s">
        <v>482</v>
      </c>
      <c r="H337" t="s">
        <v>32</v>
      </c>
      <c r="I337" t="s">
        <v>16</v>
      </c>
      <c r="J337" t="s">
        <v>27</v>
      </c>
      <c r="K337">
        <v>21875</v>
      </c>
      <c r="L337" s="2">
        <v>43182</v>
      </c>
      <c r="M337" t="s">
        <v>17</v>
      </c>
      <c r="N337" t="s">
        <v>15</v>
      </c>
      <c r="P337" s="2">
        <v>43852</v>
      </c>
    </row>
    <row r="338" spans="1:16" x14ac:dyDescent="0.35">
      <c r="A338" t="s">
        <v>468</v>
      </c>
      <c r="B338" t="s">
        <v>231</v>
      </c>
      <c r="C338" t="s">
        <v>14</v>
      </c>
      <c r="D338" s="2">
        <v>43547</v>
      </c>
      <c r="E338" s="2">
        <v>43912</v>
      </c>
      <c r="F338" t="s">
        <v>16</v>
      </c>
      <c r="G338" t="s">
        <v>482</v>
      </c>
      <c r="H338" t="s">
        <v>32</v>
      </c>
      <c r="I338" t="s">
        <v>16</v>
      </c>
      <c r="J338" t="s">
        <v>27</v>
      </c>
      <c r="K338">
        <v>59322</v>
      </c>
      <c r="L338" s="2">
        <v>43577</v>
      </c>
      <c r="M338" t="s">
        <v>17</v>
      </c>
      <c r="N338" t="s">
        <v>27</v>
      </c>
      <c r="P338" s="2">
        <v>43852</v>
      </c>
    </row>
    <row r="339" spans="1:16" x14ac:dyDescent="0.35">
      <c r="A339" t="s">
        <v>468</v>
      </c>
      <c r="B339" t="s">
        <v>232</v>
      </c>
      <c r="C339" t="s">
        <v>14</v>
      </c>
      <c r="D339" s="2">
        <v>43182</v>
      </c>
      <c r="E339" s="2">
        <v>44096</v>
      </c>
      <c r="F339" t="s">
        <v>28</v>
      </c>
      <c r="G339" t="s">
        <v>482</v>
      </c>
      <c r="H339" t="s">
        <v>32</v>
      </c>
      <c r="I339" t="s">
        <v>39</v>
      </c>
      <c r="J339" t="s">
        <v>436</v>
      </c>
      <c r="K339">
        <v>26763.4</v>
      </c>
      <c r="L339" s="2">
        <v>43822</v>
      </c>
      <c r="M339" t="s">
        <v>17</v>
      </c>
      <c r="N339" t="s">
        <v>15</v>
      </c>
      <c r="P339" s="2">
        <v>43852</v>
      </c>
    </row>
    <row r="340" spans="1:16" x14ac:dyDescent="0.35">
      <c r="A340" t="s">
        <v>468</v>
      </c>
      <c r="B340" t="s">
        <v>232</v>
      </c>
      <c r="C340" t="s">
        <v>14</v>
      </c>
      <c r="D340" s="2">
        <v>43182</v>
      </c>
      <c r="E340" s="2">
        <v>44096</v>
      </c>
      <c r="F340" t="s">
        <v>28</v>
      </c>
      <c r="G340" t="s">
        <v>482</v>
      </c>
      <c r="H340" t="s">
        <v>32</v>
      </c>
      <c r="I340" t="s">
        <v>39</v>
      </c>
      <c r="J340" t="s">
        <v>436</v>
      </c>
      <c r="K340">
        <v>26763.4</v>
      </c>
      <c r="L340" s="2">
        <v>43913</v>
      </c>
      <c r="M340" t="s">
        <v>17</v>
      </c>
      <c r="N340" t="s">
        <v>15</v>
      </c>
      <c r="P340" s="2">
        <v>43852</v>
      </c>
    </row>
    <row r="341" spans="1:16" x14ac:dyDescent="0.35">
      <c r="A341" t="s">
        <v>468</v>
      </c>
      <c r="B341" t="s">
        <v>232</v>
      </c>
      <c r="C341" t="s">
        <v>14</v>
      </c>
      <c r="D341" s="2">
        <v>43182</v>
      </c>
      <c r="E341" s="2">
        <v>44096</v>
      </c>
      <c r="F341" t="s">
        <v>28</v>
      </c>
      <c r="G341" t="s">
        <v>482</v>
      </c>
      <c r="H341" t="s">
        <v>32</v>
      </c>
      <c r="I341" t="s">
        <v>39</v>
      </c>
      <c r="J341" t="s">
        <v>436</v>
      </c>
      <c r="K341">
        <v>26763.439999999999</v>
      </c>
      <c r="L341" s="2">
        <v>43274</v>
      </c>
      <c r="M341" t="s">
        <v>17</v>
      </c>
      <c r="N341" t="s">
        <v>15</v>
      </c>
      <c r="P341" s="2">
        <v>43852</v>
      </c>
    </row>
    <row r="342" spans="1:16" x14ac:dyDescent="0.35">
      <c r="A342" t="s">
        <v>468</v>
      </c>
      <c r="B342" t="s">
        <v>232</v>
      </c>
      <c r="C342" t="s">
        <v>14</v>
      </c>
      <c r="D342" s="2">
        <v>43182</v>
      </c>
      <c r="E342" s="2">
        <v>44096</v>
      </c>
      <c r="F342" t="s">
        <v>28</v>
      </c>
      <c r="G342" t="s">
        <v>482</v>
      </c>
      <c r="H342" t="s">
        <v>32</v>
      </c>
      <c r="I342" t="s">
        <v>39</v>
      </c>
      <c r="J342" t="s">
        <v>436</v>
      </c>
      <c r="K342">
        <v>26763.439999999999</v>
      </c>
      <c r="L342" s="2">
        <v>43366</v>
      </c>
      <c r="M342" t="s">
        <v>17</v>
      </c>
      <c r="N342" t="s">
        <v>15</v>
      </c>
      <c r="P342" s="2">
        <v>43852</v>
      </c>
    </row>
    <row r="343" spans="1:16" x14ac:dyDescent="0.35">
      <c r="A343" t="s">
        <v>468</v>
      </c>
      <c r="B343" t="s">
        <v>232</v>
      </c>
      <c r="C343" t="s">
        <v>14</v>
      </c>
      <c r="D343" s="2">
        <v>43182</v>
      </c>
      <c r="E343" s="2">
        <v>44096</v>
      </c>
      <c r="F343" t="s">
        <v>28</v>
      </c>
      <c r="G343" t="s">
        <v>482</v>
      </c>
      <c r="H343" t="s">
        <v>32</v>
      </c>
      <c r="I343" t="s">
        <v>39</v>
      </c>
      <c r="J343" t="s">
        <v>436</v>
      </c>
      <c r="K343">
        <v>26763.439999999999</v>
      </c>
      <c r="L343" s="2">
        <v>43457</v>
      </c>
      <c r="M343" t="s">
        <v>17</v>
      </c>
      <c r="N343" t="s">
        <v>15</v>
      </c>
      <c r="P343" s="2">
        <v>43852</v>
      </c>
    </row>
    <row r="344" spans="1:16" x14ac:dyDescent="0.35">
      <c r="A344" t="s">
        <v>468</v>
      </c>
      <c r="B344" t="s">
        <v>232</v>
      </c>
      <c r="C344" t="s">
        <v>14</v>
      </c>
      <c r="D344" s="2">
        <v>43182</v>
      </c>
      <c r="E344" s="2">
        <v>44096</v>
      </c>
      <c r="F344" t="s">
        <v>28</v>
      </c>
      <c r="G344" t="s">
        <v>482</v>
      </c>
      <c r="H344" t="s">
        <v>32</v>
      </c>
      <c r="I344" t="s">
        <v>39</v>
      </c>
      <c r="J344" t="s">
        <v>436</v>
      </c>
      <c r="K344">
        <v>26763.439999999999</v>
      </c>
      <c r="L344" s="2">
        <v>43547</v>
      </c>
      <c r="M344" t="s">
        <v>17</v>
      </c>
      <c r="N344" t="s">
        <v>15</v>
      </c>
      <c r="P344" s="2">
        <v>43852</v>
      </c>
    </row>
    <row r="345" spans="1:16" x14ac:dyDescent="0.35">
      <c r="A345" t="s">
        <v>468</v>
      </c>
      <c r="B345" t="s">
        <v>232</v>
      </c>
      <c r="C345" t="s">
        <v>14</v>
      </c>
      <c r="D345" s="2">
        <v>43182</v>
      </c>
      <c r="E345" s="2">
        <v>44096</v>
      </c>
      <c r="F345" t="s">
        <v>28</v>
      </c>
      <c r="G345" t="s">
        <v>482</v>
      </c>
      <c r="H345" t="s">
        <v>32</v>
      </c>
      <c r="I345" t="s">
        <v>39</v>
      </c>
      <c r="J345" t="s">
        <v>436</v>
      </c>
      <c r="K345">
        <v>26763.439999999999</v>
      </c>
      <c r="L345" s="2">
        <v>43639</v>
      </c>
      <c r="M345" t="s">
        <v>17</v>
      </c>
      <c r="N345" t="s">
        <v>15</v>
      </c>
      <c r="P345" s="2">
        <v>43852</v>
      </c>
    </row>
    <row r="346" spans="1:16" x14ac:dyDescent="0.35">
      <c r="A346" t="s">
        <v>468</v>
      </c>
      <c r="B346" t="s">
        <v>232</v>
      </c>
      <c r="C346" t="s">
        <v>14</v>
      </c>
      <c r="D346" s="2">
        <v>43182</v>
      </c>
      <c r="E346" s="2">
        <v>44096</v>
      </c>
      <c r="F346" t="s">
        <v>28</v>
      </c>
      <c r="G346" t="s">
        <v>482</v>
      </c>
      <c r="H346" t="s">
        <v>32</v>
      </c>
      <c r="I346" t="s">
        <v>39</v>
      </c>
      <c r="J346" t="s">
        <v>436</v>
      </c>
      <c r="K346">
        <v>26763.439999999999</v>
      </c>
      <c r="L346" s="2">
        <v>43731</v>
      </c>
      <c r="M346" t="s">
        <v>17</v>
      </c>
      <c r="N346" t="s">
        <v>15</v>
      </c>
      <c r="P346" s="2">
        <v>43852</v>
      </c>
    </row>
    <row r="347" spans="1:16" x14ac:dyDescent="0.35">
      <c r="A347" t="s">
        <v>468</v>
      </c>
      <c r="B347" t="s">
        <v>232</v>
      </c>
      <c r="C347" t="s">
        <v>14</v>
      </c>
      <c r="D347" s="2">
        <v>43182</v>
      </c>
      <c r="E347" s="2">
        <v>44096</v>
      </c>
      <c r="F347" t="s">
        <v>28</v>
      </c>
      <c r="G347" t="s">
        <v>482</v>
      </c>
      <c r="H347" t="s">
        <v>32</v>
      </c>
      <c r="I347" t="s">
        <v>39</v>
      </c>
      <c r="J347" t="s">
        <v>436</v>
      </c>
      <c r="K347">
        <v>39440.839999999997</v>
      </c>
      <c r="L347" s="2">
        <v>43182</v>
      </c>
      <c r="M347" t="s">
        <v>17</v>
      </c>
      <c r="N347" t="s">
        <v>15</v>
      </c>
      <c r="P347" s="2">
        <v>43852</v>
      </c>
    </row>
    <row r="348" spans="1:16" x14ac:dyDescent="0.35">
      <c r="A348" t="s">
        <v>468</v>
      </c>
      <c r="B348" t="s">
        <v>233</v>
      </c>
      <c r="C348" t="s">
        <v>14</v>
      </c>
      <c r="D348" s="2">
        <v>43321</v>
      </c>
      <c r="E348" s="2">
        <v>44416</v>
      </c>
      <c r="F348" t="s">
        <v>28</v>
      </c>
      <c r="G348" t="s">
        <v>482</v>
      </c>
      <c r="H348" t="s">
        <v>32</v>
      </c>
      <c r="I348" t="s">
        <v>39</v>
      </c>
      <c r="J348" t="s">
        <v>436</v>
      </c>
      <c r="K348">
        <v>14274.76</v>
      </c>
      <c r="L348" s="2">
        <v>43778</v>
      </c>
      <c r="M348" t="s">
        <v>17</v>
      </c>
      <c r="N348" t="s">
        <v>15</v>
      </c>
      <c r="P348" s="2">
        <v>43852</v>
      </c>
    </row>
    <row r="349" spans="1:16" x14ac:dyDescent="0.35">
      <c r="A349" t="s">
        <v>468</v>
      </c>
      <c r="B349" t="s">
        <v>233</v>
      </c>
      <c r="C349" t="s">
        <v>14</v>
      </c>
      <c r="D349" s="2">
        <v>43321</v>
      </c>
      <c r="E349" s="2">
        <v>44416</v>
      </c>
      <c r="F349" t="s">
        <v>28</v>
      </c>
      <c r="G349" t="s">
        <v>482</v>
      </c>
      <c r="H349" t="s">
        <v>32</v>
      </c>
      <c r="I349" t="s">
        <v>39</v>
      </c>
      <c r="J349" t="s">
        <v>436</v>
      </c>
      <c r="K349">
        <v>14274.76</v>
      </c>
      <c r="L349" s="2">
        <v>43870</v>
      </c>
      <c r="M349" t="s">
        <v>17</v>
      </c>
      <c r="N349" t="s">
        <v>15</v>
      </c>
      <c r="P349" s="2">
        <v>43852</v>
      </c>
    </row>
    <row r="350" spans="1:16" x14ac:dyDescent="0.35">
      <c r="A350" t="s">
        <v>468</v>
      </c>
      <c r="B350" t="s">
        <v>233</v>
      </c>
      <c r="C350" t="s">
        <v>14</v>
      </c>
      <c r="D350" s="2">
        <v>43321</v>
      </c>
      <c r="E350" s="2">
        <v>44416</v>
      </c>
      <c r="F350" t="s">
        <v>28</v>
      </c>
      <c r="G350" t="s">
        <v>482</v>
      </c>
      <c r="H350" t="s">
        <v>32</v>
      </c>
      <c r="I350" t="s">
        <v>39</v>
      </c>
      <c r="J350" t="s">
        <v>436</v>
      </c>
      <c r="K350">
        <v>14274.76</v>
      </c>
      <c r="L350" s="2">
        <v>43960</v>
      </c>
      <c r="M350" t="s">
        <v>17</v>
      </c>
      <c r="N350" t="s">
        <v>15</v>
      </c>
      <c r="P350" s="2">
        <v>43852</v>
      </c>
    </row>
    <row r="351" spans="1:16" x14ac:dyDescent="0.35">
      <c r="A351" t="s">
        <v>468</v>
      </c>
      <c r="B351" t="s">
        <v>233</v>
      </c>
      <c r="C351" t="s">
        <v>14</v>
      </c>
      <c r="D351" s="2">
        <v>43321</v>
      </c>
      <c r="E351" s="2">
        <v>44416</v>
      </c>
      <c r="F351" t="s">
        <v>28</v>
      </c>
      <c r="G351" t="s">
        <v>482</v>
      </c>
      <c r="H351" t="s">
        <v>32</v>
      </c>
      <c r="I351" t="s">
        <v>39</v>
      </c>
      <c r="J351" t="s">
        <v>436</v>
      </c>
      <c r="K351">
        <v>14274.76</v>
      </c>
      <c r="L351" s="2">
        <v>44052</v>
      </c>
      <c r="M351" t="s">
        <v>17</v>
      </c>
      <c r="N351" t="s">
        <v>15</v>
      </c>
      <c r="P351" s="2">
        <v>43852</v>
      </c>
    </row>
    <row r="352" spans="1:16" x14ac:dyDescent="0.35">
      <c r="A352" t="s">
        <v>468</v>
      </c>
      <c r="B352" t="s">
        <v>233</v>
      </c>
      <c r="C352" t="s">
        <v>14</v>
      </c>
      <c r="D352" s="2">
        <v>43321</v>
      </c>
      <c r="E352" s="2">
        <v>44416</v>
      </c>
      <c r="F352" t="s">
        <v>28</v>
      </c>
      <c r="G352" t="s">
        <v>482</v>
      </c>
      <c r="H352" t="s">
        <v>32</v>
      </c>
      <c r="I352" t="s">
        <v>39</v>
      </c>
      <c r="J352" t="s">
        <v>436</v>
      </c>
      <c r="K352">
        <v>14274.76</v>
      </c>
      <c r="L352" s="2">
        <v>44144</v>
      </c>
      <c r="M352" t="s">
        <v>17</v>
      </c>
      <c r="N352" t="s">
        <v>15</v>
      </c>
      <c r="P352" s="2">
        <v>43852</v>
      </c>
    </row>
    <row r="353" spans="1:16" x14ac:dyDescent="0.35">
      <c r="A353" t="s">
        <v>468</v>
      </c>
      <c r="B353" t="s">
        <v>233</v>
      </c>
      <c r="C353" t="s">
        <v>14</v>
      </c>
      <c r="D353" s="2">
        <v>43321</v>
      </c>
      <c r="E353" s="2">
        <v>44416</v>
      </c>
      <c r="F353" t="s">
        <v>28</v>
      </c>
      <c r="G353" t="s">
        <v>482</v>
      </c>
      <c r="H353" t="s">
        <v>32</v>
      </c>
      <c r="I353" t="s">
        <v>39</v>
      </c>
      <c r="J353" t="s">
        <v>436</v>
      </c>
      <c r="K353">
        <v>14274.76</v>
      </c>
      <c r="L353" s="2">
        <v>44236</v>
      </c>
      <c r="M353" t="s">
        <v>17</v>
      </c>
      <c r="N353" t="s">
        <v>15</v>
      </c>
      <c r="P353" s="2">
        <v>43852</v>
      </c>
    </row>
    <row r="354" spans="1:16" x14ac:dyDescent="0.35">
      <c r="A354" t="s">
        <v>468</v>
      </c>
      <c r="B354" t="s">
        <v>233</v>
      </c>
      <c r="C354" t="s">
        <v>14</v>
      </c>
      <c r="D354" s="2">
        <v>43321</v>
      </c>
      <c r="E354" s="2">
        <v>44416</v>
      </c>
      <c r="F354" t="s">
        <v>28</v>
      </c>
      <c r="G354" t="s">
        <v>482</v>
      </c>
      <c r="H354" t="s">
        <v>32</v>
      </c>
      <c r="I354" t="s">
        <v>39</v>
      </c>
      <c r="J354" t="s">
        <v>436</v>
      </c>
      <c r="K354">
        <v>14274.76</v>
      </c>
      <c r="L354" s="2">
        <v>43505</v>
      </c>
      <c r="M354" t="s">
        <v>17</v>
      </c>
      <c r="N354" t="s">
        <v>15</v>
      </c>
      <c r="P354" s="2">
        <v>43852</v>
      </c>
    </row>
    <row r="355" spans="1:16" x14ac:dyDescent="0.35">
      <c r="A355" t="s">
        <v>468</v>
      </c>
      <c r="B355" t="s">
        <v>233</v>
      </c>
      <c r="C355" t="s">
        <v>14</v>
      </c>
      <c r="D355" s="2">
        <v>43321</v>
      </c>
      <c r="E355" s="2">
        <v>44416</v>
      </c>
      <c r="F355" t="s">
        <v>28</v>
      </c>
      <c r="G355" t="s">
        <v>482</v>
      </c>
      <c r="H355" t="s">
        <v>32</v>
      </c>
      <c r="I355" t="s">
        <v>39</v>
      </c>
      <c r="J355" t="s">
        <v>436</v>
      </c>
      <c r="K355">
        <v>14274.76</v>
      </c>
      <c r="L355" s="2">
        <v>43505</v>
      </c>
      <c r="M355" t="s">
        <v>17</v>
      </c>
      <c r="N355" t="s">
        <v>15</v>
      </c>
      <c r="P355" s="2">
        <v>43852</v>
      </c>
    </row>
    <row r="356" spans="1:16" x14ac:dyDescent="0.35">
      <c r="A356" t="s">
        <v>468</v>
      </c>
      <c r="B356" t="s">
        <v>233</v>
      </c>
      <c r="C356" t="s">
        <v>14</v>
      </c>
      <c r="D356" s="2">
        <v>43321</v>
      </c>
      <c r="E356" s="2">
        <v>44416</v>
      </c>
      <c r="F356" t="s">
        <v>28</v>
      </c>
      <c r="G356" t="s">
        <v>482</v>
      </c>
      <c r="H356" t="s">
        <v>32</v>
      </c>
      <c r="I356" t="s">
        <v>39</v>
      </c>
      <c r="J356" t="s">
        <v>436</v>
      </c>
      <c r="K356">
        <v>14274.76</v>
      </c>
      <c r="L356" s="2">
        <v>43594</v>
      </c>
      <c r="M356" t="s">
        <v>17</v>
      </c>
      <c r="N356" t="s">
        <v>15</v>
      </c>
      <c r="P356" s="2">
        <v>43852</v>
      </c>
    </row>
    <row r="357" spans="1:16" x14ac:dyDescent="0.35">
      <c r="A357" t="s">
        <v>468</v>
      </c>
      <c r="B357" t="s">
        <v>233</v>
      </c>
      <c r="C357" t="s">
        <v>14</v>
      </c>
      <c r="D357" s="2">
        <v>43321</v>
      </c>
      <c r="E357" s="2">
        <v>44416</v>
      </c>
      <c r="F357" t="s">
        <v>28</v>
      </c>
      <c r="G357" t="s">
        <v>482</v>
      </c>
      <c r="H357" t="s">
        <v>32</v>
      </c>
      <c r="I357" t="s">
        <v>39</v>
      </c>
      <c r="J357" t="s">
        <v>436</v>
      </c>
      <c r="K357">
        <v>14274.76</v>
      </c>
      <c r="L357" s="2">
        <v>43686</v>
      </c>
      <c r="M357" t="s">
        <v>17</v>
      </c>
      <c r="N357" t="s">
        <v>15</v>
      </c>
      <c r="P357" s="2">
        <v>43852</v>
      </c>
    </row>
    <row r="358" spans="1:16" x14ac:dyDescent="0.35">
      <c r="A358" t="s">
        <v>468</v>
      </c>
      <c r="B358" t="s">
        <v>233</v>
      </c>
      <c r="C358" t="s">
        <v>14</v>
      </c>
      <c r="D358" s="2">
        <v>43321</v>
      </c>
      <c r="E358" s="2">
        <v>44416</v>
      </c>
      <c r="F358" t="s">
        <v>28</v>
      </c>
      <c r="G358" t="s">
        <v>482</v>
      </c>
      <c r="H358" t="s">
        <v>32</v>
      </c>
      <c r="I358" t="s">
        <v>39</v>
      </c>
      <c r="J358" t="s">
        <v>436</v>
      </c>
      <c r="K358">
        <v>14274.8</v>
      </c>
      <c r="L358" s="2">
        <v>43413</v>
      </c>
      <c r="M358" t="s">
        <v>17</v>
      </c>
      <c r="N358" t="s">
        <v>15</v>
      </c>
      <c r="P358" s="2">
        <v>43852</v>
      </c>
    </row>
    <row r="359" spans="1:16" x14ac:dyDescent="0.35">
      <c r="A359" t="s">
        <v>468</v>
      </c>
      <c r="B359" t="s">
        <v>233</v>
      </c>
      <c r="C359" t="s">
        <v>14</v>
      </c>
      <c r="D359" s="2">
        <v>43321</v>
      </c>
      <c r="E359" s="2">
        <v>44416</v>
      </c>
      <c r="F359" t="s">
        <v>28</v>
      </c>
      <c r="G359" t="s">
        <v>482</v>
      </c>
      <c r="H359" t="s">
        <v>32</v>
      </c>
      <c r="I359" t="s">
        <v>39</v>
      </c>
      <c r="J359" t="s">
        <v>436</v>
      </c>
      <c r="K359">
        <v>22539.08</v>
      </c>
      <c r="L359" s="2">
        <v>43321</v>
      </c>
      <c r="M359" t="s">
        <v>17</v>
      </c>
      <c r="N359" t="s">
        <v>15</v>
      </c>
      <c r="P359" s="2">
        <v>43852</v>
      </c>
    </row>
    <row r="360" spans="1:16" x14ac:dyDescent="0.35">
      <c r="A360" t="s">
        <v>468</v>
      </c>
      <c r="B360" t="s">
        <v>234</v>
      </c>
      <c r="C360" t="s">
        <v>14</v>
      </c>
      <c r="D360" s="2">
        <v>43447</v>
      </c>
      <c r="E360" s="2">
        <v>44359</v>
      </c>
      <c r="F360" t="s">
        <v>28</v>
      </c>
      <c r="G360" t="s">
        <v>482</v>
      </c>
      <c r="H360" t="s">
        <v>32</v>
      </c>
      <c r="I360" t="s">
        <v>39</v>
      </c>
      <c r="J360" t="s">
        <v>436</v>
      </c>
      <c r="K360">
        <v>24072.23</v>
      </c>
      <c r="L360" s="2">
        <v>43812</v>
      </c>
      <c r="M360" t="s">
        <v>17</v>
      </c>
      <c r="N360" t="s">
        <v>15</v>
      </c>
      <c r="P360" s="2">
        <v>43852</v>
      </c>
    </row>
    <row r="361" spans="1:16" x14ac:dyDescent="0.35">
      <c r="A361" t="s">
        <v>468</v>
      </c>
      <c r="B361" t="s">
        <v>234</v>
      </c>
      <c r="C361" t="s">
        <v>14</v>
      </c>
      <c r="D361" s="2">
        <v>43447</v>
      </c>
      <c r="E361" s="2">
        <v>44359</v>
      </c>
      <c r="F361" t="s">
        <v>28</v>
      </c>
      <c r="G361" t="s">
        <v>482</v>
      </c>
      <c r="H361" t="s">
        <v>32</v>
      </c>
      <c r="I361" t="s">
        <v>39</v>
      </c>
      <c r="J361" t="s">
        <v>436</v>
      </c>
      <c r="K361">
        <v>24072.23</v>
      </c>
      <c r="L361" s="2">
        <v>43903</v>
      </c>
      <c r="M361" t="s">
        <v>17</v>
      </c>
      <c r="N361" t="s">
        <v>15</v>
      </c>
      <c r="P361" s="2">
        <v>43852</v>
      </c>
    </row>
    <row r="362" spans="1:16" x14ac:dyDescent="0.35">
      <c r="A362" t="s">
        <v>468</v>
      </c>
      <c r="B362" t="s">
        <v>234</v>
      </c>
      <c r="C362" t="s">
        <v>14</v>
      </c>
      <c r="D362" s="2">
        <v>43447</v>
      </c>
      <c r="E362" s="2">
        <v>44359</v>
      </c>
      <c r="F362" t="s">
        <v>28</v>
      </c>
      <c r="G362" t="s">
        <v>482</v>
      </c>
      <c r="H362" t="s">
        <v>32</v>
      </c>
      <c r="I362" t="s">
        <v>39</v>
      </c>
      <c r="J362" t="s">
        <v>436</v>
      </c>
      <c r="K362">
        <v>24072.23</v>
      </c>
      <c r="L362" s="2">
        <v>43995</v>
      </c>
      <c r="M362" t="s">
        <v>17</v>
      </c>
      <c r="N362" t="s">
        <v>15</v>
      </c>
      <c r="P362" s="2">
        <v>43852</v>
      </c>
    </row>
    <row r="363" spans="1:16" x14ac:dyDescent="0.35">
      <c r="A363" t="s">
        <v>468</v>
      </c>
      <c r="B363" t="s">
        <v>234</v>
      </c>
      <c r="C363" t="s">
        <v>14</v>
      </c>
      <c r="D363" s="2">
        <v>43447</v>
      </c>
      <c r="E363" s="2">
        <v>44359</v>
      </c>
      <c r="F363" t="s">
        <v>28</v>
      </c>
      <c r="G363" t="s">
        <v>482</v>
      </c>
      <c r="H363" t="s">
        <v>32</v>
      </c>
      <c r="I363" t="s">
        <v>39</v>
      </c>
      <c r="J363" t="s">
        <v>436</v>
      </c>
      <c r="K363">
        <v>24072.23</v>
      </c>
      <c r="L363" s="2">
        <v>44087</v>
      </c>
      <c r="M363" t="s">
        <v>17</v>
      </c>
      <c r="N363" t="s">
        <v>15</v>
      </c>
      <c r="P363" s="2">
        <v>43852</v>
      </c>
    </row>
    <row r="364" spans="1:16" x14ac:dyDescent="0.35">
      <c r="A364" t="s">
        <v>468</v>
      </c>
      <c r="B364" t="s">
        <v>234</v>
      </c>
      <c r="C364" t="s">
        <v>14</v>
      </c>
      <c r="D364" s="2">
        <v>43447</v>
      </c>
      <c r="E364" s="2">
        <v>44359</v>
      </c>
      <c r="F364" t="s">
        <v>28</v>
      </c>
      <c r="G364" t="s">
        <v>482</v>
      </c>
      <c r="H364" t="s">
        <v>32</v>
      </c>
      <c r="I364" t="s">
        <v>39</v>
      </c>
      <c r="J364" t="s">
        <v>436</v>
      </c>
      <c r="K364">
        <v>24072.23</v>
      </c>
      <c r="L364" s="2">
        <v>44178</v>
      </c>
      <c r="M364" t="s">
        <v>17</v>
      </c>
      <c r="N364" t="s">
        <v>15</v>
      </c>
      <c r="P364" s="2">
        <v>43852</v>
      </c>
    </row>
    <row r="365" spans="1:16" x14ac:dyDescent="0.35">
      <c r="A365" t="s">
        <v>468</v>
      </c>
      <c r="B365" t="s">
        <v>234</v>
      </c>
      <c r="C365" t="s">
        <v>14</v>
      </c>
      <c r="D365" s="2">
        <v>43447</v>
      </c>
      <c r="E365" s="2">
        <v>44359</v>
      </c>
      <c r="F365" t="s">
        <v>28</v>
      </c>
      <c r="G365" t="s">
        <v>482</v>
      </c>
      <c r="H365" t="s">
        <v>32</v>
      </c>
      <c r="I365" t="s">
        <v>39</v>
      </c>
      <c r="J365" t="s">
        <v>436</v>
      </c>
      <c r="K365">
        <v>24072.23</v>
      </c>
      <c r="L365" s="2">
        <v>43629</v>
      </c>
      <c r="M365" t="s">
        <v>17</v>
      </c>
      <c r="N365" t="s">
        <v>15</v>
      </c>
      <c r="P365" s="2">
        <v>43852</v>
      </c>
    </row>
    <row r="366" spans="1:16" x14ac:dyDescent="0.35">
      <c r="A366" t="s">
        <v>468</v>
      </c>
      <c r="B366" t="s">
        <v>234</v>
      </c>
      <c r="C366" t="s">
        <v>14</v>
      </c>
      <c r="D366" s="2">
        <v>43447</v>
      </c>
      <c r="E366" s="2">
        <v>44359</v>
      </c>
      <c r="F366" t="s">
        <v>28</v>
      </c>
      <c r="G366" t="s">
        <v>482</v>
      </c>
      <c r="H366" t="s">
        <v>32</v>
      </c>
      <c r="I366" t="s">
        <v>39</v>
      </c>
      <c r="J366" t="s">
        <v>436</v>
      </c>
      <c r="K366">
        <v>24072.23</v>
      </c>
      <c r="L366" s="2">
        <v>43721</v>
      </c>
      <c r="M366" t="s">
        <v>17</v>
      </c>
      <c r="N366" t="s">
        <v>15</v>
      </c>
      <c r="P366" s="2">
        <v>43852</v>
      </c>
    </row>
    <row r="367" spans="1:16" x14ac:dyDescent="0.35">
      <c r="A367" t="s">
        <v>468</v>
      </c>
      <c r="B367" t="s">
        <v>234</v>
      </c>
      <c r="C367" t="s">
        <v>14</v>
      </c>
      <c r="D367" s="2">
        <v>43447</v>
      </c>
      <c r="E367" s="2">
        <v>44359</v>
      </c>
      <c r="F367" t="s">
        <v>28</v>
      </c>
      <c r="G367" t="s">
        <v>482</v>
      </c>
      <c r="H367" t="s">
        <v>32</v>
      </c>
      <c r="I367" t="s">
        <v>39</v>
      </c>
      <c r="J367" t="s">
        <v>436</v>
      </c>
      <c r="K367">
        <v>24072.26</v>
      </c>
      <c r="L367" s="2">
        <v>43537</v>
      </c>
      <c r="M367" t="s">
        <v>17</v>
      </c>
      <c r="N367" t="s">
        <v>15</v>
      </c>
      <c r="P367" s="2">
        <v>43852</v>
      </c>
    </row>
    <row r="368" spans="1:16" x14ac:dyDescent="0.35">
      <c r="A368" t="s">
        <v>468</v>
      </c>
      <c r="B368" t="s">
        <v>234</v>
      </c>
      <c r="C368" t="s">
        <v>14</v>
      </c>
      <c r="D368" s="2">
        <v>43447</v>
      </c>
      <c r="E368" s="2">
        <v>44359</v>
      </c>
      <c r="F368" t="s">
        <v>28</v>
      </c>
      <c r="G368" t="s">
        <v>482</v>
      </c>
      <c r="H368" t="s">
        <v>32</v>
      </c>
      <c r="I368" t="s">
        <v>39</v>
      </c>
      <c r="J368" t="s">
        <v>436</v>
      </c>
      <c r="K368">
        <v>24072.26</v>
      </c>
      <c r="L368" s="2">
        <v>43537</v>
      </c>
      <c r="M368" t="s">
        <v>17</v>
      </c>
      <c r="N368" t="s">
        <v>15</v>
      </c>
      <c r="P368" s="2">
        <v>43852</v>
      </c>
    </row>
    <row r="369" spans="1:16" x14ac:dyDescent="0.35">
      <c r="A369" t="s">
        <v>468</v>
      </c>
      <c r="B369" t="s">
        <v>234</v>
      </c>
      <c r="C369" t="s">
        <v>14</v>
      </c>
      <c r="D369" s="2">
        <v>43447</v>
      </c>
      <c r="E369" s="2">
        <v>44359</v>
      </c>
      <c r="F369" t="s">
        <v>28</v>
      </c>
      <c r="G369" t="s">
        <v>482</v>
      </c>
      <c r="H369" t="s">
        <v>32</v>
      </c>
      <c r="I369" t="s">
        <v>39</v>
      </c>
      <c r="J369" t="s">
        <v>436</v>
      </c>
      <c r="K369">
        <v>35521.53</v>
      </c>
      <c r="L369" s="2">
        <v>43447</v>
      </c>
      <c r="M369" t="s">
        <v>17</v>
      </c>
      <c r="N369" t="s">
        <v>15</v>
      </c>
      <c r="P369" s="2">
        <v>43852</v>
      </c>
    </row>
    <row r="370" spans="1:16" x14ac:dyDescent="0.35">
      <c r="A370" t="s">
        <v>468</v>
      </c>
      <c r="B370" t="s">
        <v>235</v>
      </c>
      <c r="C370" t="s">
        <v>14</v>
      </c>
      <c r="D370" s="2">
        <v>43445</v>
      </c>
      <c r="E370" s="2">
        <v>44357</v>
      </c>
      <c r="F370" t="s">
        <v>28</v>
      </c>
      <c r="G370" t="s">
        <v>482</v>
      </c>
      <c r="H370" t="s">
        <v>32</v>
      </c>
      <c r="I370" t="s">
        <v>39</v>
      </c>
      <c r="J370" t="s">
        <v>436</v>
      </c>
      <c r="K370">
        <v>31816.79</v>
      </c>
      <c r="L370" s="2">
        <v>43810</v>
      </c>
      <c r="M370" t="s">
        <v>17</v>
      </c>
      <c r="N370" t="s">
        <v>15</v>
      </c>
      <c r="P370" s="2">
        <v>43852</v>
      </c>
    </row>
    <row r="371" spans="1:16" x14ac:dyDescent="0.35">
      <c r="A371" t="s">
        <v>468</v>
      </c>
      <c r="B371" t="s">
        <v>235</v>
      </c>
      <c r="C371" t="s">
        <v>14</v>
      </c>
      <c r="D371" s="2">
        <v>43445</v>
      </c>
      <c r="E371" s="2">
        <v>44357</v>
      </c>
      <c r="F371" t="s">
        <v>28</v>
      </c>
      <c r="G371" t="s">
        <v>482</v>
      </c>
      <c r="H371" t="s">
        <v>32</v>
      </c>
      <c r="I371" t="s">
        <v>39</v>
      </c>
      <c r="J371" t="s">
        <v>436</v>
      </c>
      <c r="K371">
        <v>31816.79</v>
      </c>
      <c r="L371" s="2">
        <v>43901</v>
      </c>
      <c r="M371" t="s">
        <v>17</v>
      </c>
      <c r="N371" t="s">
        <v>15</v>
      </c>
      <c r="P371" s="2">
        <v>43852</v>
      </c>
    </row>
    <row r="372" spans="1:16" x14ac:dyDescent="0.35">
      <c r="A372" t="s">
        <v>468</v>
      </c>
      <c r="B372" t="s">
        <v>235</v>
      </c>
      <c r="C372" t="s">
        <v>14</v>
      </c>
      <c r="D372" s="2">
        <v>43445</v>
      </c>
      <c r="E372" s="2">
        <v>44357</v>
      </c>
      <c r="F372" t="s">
        <v>28</v>
      </c>
      <c r="G372" t="s">
        <v>482</v>
      </c>
      <c r="H372" t="s">
        <v>32</v>
      </c>
      <c r="I372" t="s">
        <v>39</v>
      </c>
      <c r="J372" t="s">
        <v>436</v>
      </c>
      <c r="K372">
        <v>31816.79</v>
      </c>
      <c r="L372" s="2">
        <v>43993</v>
      </c>
      <c r="M372" t="s">
        <v>17</v>
      </c>
      <c r="N372" t="s">
        <v>15</v>
      </c>
      <c r="P372" s="2">
        <v>43852</v>
      </c>
    </row>
    <row r="373" spans="1:16" x14ac:dyDescent="0.35">
      <c r="A373" t="s">
        <v>468</v>
      </c>
      <c r="B373" t="s">
        <v>235</v>
      </c>
      <c r="C373" t="s">
        <v>14</v>
      </c>
      <c r="D373" s="2">
        <v>43445</v>
      </c>
      <c r="E373" s="2">
        <v>44357</v>
      </c>
      <c r="F373" t="s">
        <v>28</v>
      </c>
      <c r="G373" t="s">
        <v>482</v>
      </c>
      <c r="H373" t="s">
        <v>32</v>
      </c>
      <c r="I373" t="s">
        <v>39</v>
      </c>
      <c r="J373" t="s">
        <v>436</v>
      </c>
      <c r="K373">
        <v>31816.79</v>
      </c>
      <c r="L373" s="2">
        <v>44085</v>
      </c>
      <c r="M373" t="s">
        <v>17</v>
      </c>
      <c r="N373" t="s">
        <v>15</v>
      </c>
      <c r="P373" s="2">
        <v>43852</v>
      </c>
    </row>
    <row r="374" spans="1:16" x14ac:dyDescent="0.35">
      <c r="A374" t="s">
        <v>468</v>
      </c>
      <c r="B374" t="s">
        <v>235</v>
      </c>
      <c r="C374" t="s">
        <v>14</v>
      </c>
      <c r="D374" s="2">
        <v>43445</v>
      </c>
      <c r="E374" s="2">
        <v>44357</v>
      </c>
      <c r="F374" t="s">
        <v>28</v>
      </c>
      <c r="G374" t="s">
        <v>482</v>
      </c>
      <c r="H374" t="s">
        <v>32</v>
      </c>
      <c r="I374" t="s">
        <v>39</v>
      </c>
      <c r="J374" t="s">
        <v>436</v>
      </c>
      <c r="K374">
        <v>31816.79</v>
      </c>
      <c r="L374" s="2">
        <v>44176</v>
      </c>
      <c r="M374" t="s">
        <v>17</v>
      </c>
      <c r="N374" t="s">
        <v>15</v>
      </c>
      <c r="P374" s="2">
        <v>43852</v>
      </c>
    </row>
    <row r="375" spans="1:16" x14ac:dyDescent="0.35">
      <c r="A375" t="s">
        <v>468</v>
      </c>
      <c r="B375" t="s">
        <v>235</v>
      </c>
      <c r="C375" t="s">
        <v>14</v>
      </c>
      <c r="D375" s="2">
        <v>43445</v>
      </c>
      <c r="E375" s="2">
        <v>44357</v>
      </c>
      <c r="F375" t="s">
        <v>28</v>
      </c>
      <c r="G375" t="s">
        <v>482</v>
      </c>
      <c r="H375" t="s">
        <v>32</v>
      </c>
      <c r="I375" t="s">
        <v>39</v>
      </c>
      <c r="J375" t="s">
        <v>436</v>
      </c>
      <c r="K375">
        <v>31816.79</v>
      </c>
      <c r="L375" s="2">
        <v>43719</v>
      </c>
      <c r="M375" t="s">
        <v>17</v>
      </c>
      <c r="N375" t="s">
        <v>15</v>
      </c>
      <c r="P375" s="2">
        <v>43852</v>
      </c>
    </row>
    <row r="376" spans="1:16" x14ac:dyDescent="0.35">
      <c r="A376" t="s">
        <v>468</v>
      </c>
      <c r="B376" t="s">
        <v>235</v>
      </c>
      <c r="C376" t="s">
        <v>14</v>
      </c>
      <c r="D376" s="2">
        <v>43445</v>
      </c>
      <c r="E376" s="2">
        <v>44357</v>
      </c>
      <c r="F376" t="s">
        <v>28</v>
      </c>
      <c r="G376" t="s">
        <v>482</v>
      </c>
      <c r="H376" t="s">
        <v>32</v>
      </c>
      <c r="I376" t="s">
        <v>39</v>
      </c>
      <c r="J376" t="s">
        <v>436</v>
      </c>
      <c r="K376">
        <v>31816.79</v>
      </c>
      <c r="L376" s="2">
        <v>43719</v>
      </c>
      <c r="M376" t="s">
        <v>17</v>
      </c>
      <c r="N376" t="s">
        <v>15</v>
      </c>
      <c r="P376" s="2">
        <v>43852</v>
      </c>
    </row>
    <row r="377" spans="1:16" x14ac:dyDescent="0.35">
      <c r="A377" t="s">
        <v>468</v>
      </c>
      <c r="B377" t="s">
        <v>235</v>
      </c>
      <c r="C377" t="s">
        <v>14</v>
      </c>
      <c r="D377" s="2">
        <v>43445</v>
      </c>
      <c r="E377" s="2">
        <v>44357</v>
      </c>
      <c r="F377" t="s">
        <v>28</v>
      </c>
      <c r="G377" t="s">
        <v>482</v>
      </c>
      <c r="H377" t="s">
        <v>32</v>
      </c>
      <c r="I377" t="s">
        <v>39</v>
      </c>
      <c r="J377" t="s">
        <v>436</v>
      </c>
      <c r="K377">
        <v>31816.83</v>
      </c>
      <c r="L377" s="2">
        <v>43535</v>
      </c>
      <c r="M377" t="s">
        <v>17</v>
      </c>
      <c r="N377" t="s">
        <v>15</v>
      </c>
      <c r="P377" s="2">
        <v>43852</v>
      </c>
    </row>
    <row r="378" spans="1:16" x14ac:dyDescent="0.35">
      <c r="A378" t="s">
        <v>468</v>
      </c>
      <c r="B378" t="s">
        <v>235</v>
      </c>
      <c r="C378" t="s">
        <v>14</v>
      </c>
      <c r="D378" s="2">
        <v>43445</v>
      </c>
      <c r="E378" s="2">
        <v>44357</v>
      </c>
      <c r="F378" t="s">
        <v>28</v>
      </c>
      <c r="G378" t="s">
        <v>482</v>
      </c>
      <c r="H378" t="s">
        <v>32</v>
      </c>
      <c r="I378" t="s">
        <v>39</v>
      </c>
      <c r="J378" t="s">
        <v>436</v>
      </c>
      <c r="K378">
        <v>31816.83</v>
      </c>
      <c r="L378" s="2">
        <v>43535</v>
      </c>
      <c r="M378" t="s">
        <v>17</v>
      </c>
      <c r="N378" t="s">
        <v>15</v>
      </c>
      <c r="P378" s="2">
        <v>43852</v>
      </c>
    </row>
    <row r="379" spans="1:16" x14ac:dyDescent="0.35">
      <c r="A379" t="s">
        <v>468</v>
      </c>
      <c r="B379" t="s">
        <v>235</v>
      </c>
      <c r="C379" t="s">
        <v>14</v>
      </c>
      <c r="D379" s="2">
        <v>43445</v>
      </c>
      <c r="E379" s="2">
        <v>44357</v>
      </c>
      <c r="F379" t="s">
        <v>28</v>
      </c>
      <c r="G379" t="s">
        <v>482</v>
      </c>
      <c r="H379" t="s">
        <v>32</v>
      </c>
      <c r="I379" t="s">
        <v>39</v>
      </c>
      <c r="J379" t="s">
        <v>436</v>
      </c>
      <c r="K379">
        <v>31816.83</v>
      </c>
      <c r="L379" s="2">
        <v>43535</v>
      </c>
      <c r="M379" t="s">
        <v>17</v>
      </c>
      <c r="N379" t="s">
        <v>15</v>
      </c>
      <c r="P379" s="2">
        <v>43852</v>
      </c>
    </row>
    <row r="380" spans="1:16" x14ac:dyDescent="0.35">
      <c r="A380" t="s">
        <v>468</v>
      </c>
      <c r="B380" t="s">
        <v>235</v>
      </c>
      <c r="C380" t="s">
        <v>14</v>
      </c>
      <c r="D380" s="2">
        <v>43445</v>
      </c>
      <c r="E380" s="2">
        <v>44357</v>
      </c>
      <c r="F380" t="s">
        <v>28</v>
      </c>
      <c r="G380" t="s">
        <v>482</v>
      </c>
      <c r="H380" t="s">
        <v>32</v>
      </c>
      <c r="I380" t="s">
        <v>39</v>
      </c>
      <c r="J380" t="s">
        <v>436</v>
      </c>
      <c r="K380">
        <v>31816.83</v>
      </c>
      <c r="L380" s="2">
        <v>43627</v>
      </c>
      <c r="M380" t="s">
        <v>17</v>
      </c>
      <c r="N380" t="s">
        <v>15</v>
      </c>
      <c r="P380" s="2">
        <v>43852</v>
      </c>
    </row>
    <row r="381" spans="1:16" x14ac:dyDescent="0.35">
      <c r="A381" t="s">
        <v>468</v>
      </c>
      <c r="B381" t="s">
        <v>235</v>
      </c>
      <c r="C381" t="s">
        <v>14</v>
      </c>
      <c r="D381" s="2">
        <v>43445</v>
      </c>
      <c r="E381" s="2">
        <v>44357</v>
      </c>
      <c r="F381" t="s">
        <v>28</v>
      </c>
      <c r="G381" t="s">
        <v>482</v>
      </c>
      <c r="H381" t="s">
        <v>32</v>
      </c>
      <c r="I381" t="s">
        <v>39</v>
      </c>
      <c r="J381" t="s">
        <v>436</v>
      </c>
      <c r="K381">
        <v>31816.83</v>
      </c>
      <c r="L381" s="2">
        <v>43627</v>
      </c>
      <c r="M381" t="s">
        <v>17</v>
      </c>
      <c r="N381" t="s">
        <v>15</v>
      </c>
      <c r="P381" s="2">
        <v>43852</v>
      </c>
    </row>
    <row r="382" spans="1:16" x14ac:dyDescent="0.35">
      <c r="A382" t="s">
        <v>468</v>
      </c>
      <c r="B382" t="s">
        <v>235</v>
      </c>
      <c r="C382" t="s">
        <v>14</v>
      </c>
      <c r="D382" s="2">
        <v>43445</v>
      </c>
      <c r="E382" s="2">
        <v>44357</v>
      </c>
      <c r="F382" t="s">
        <v>28</v>
      </c>
      <c r="G382" t="s">
        <v>482</v>
      </c>
      <c r="H382" t="s">
        <v>32</v>
      </c>
      <c r="I382" t="s">
        <v>39</v>
      </c>
      <c r="J382" t="s">
        <v>436</v>
      </c>
      <c r="K382">
        <v>46888.34</v>
      </c>
      <c r="L382" s="2">
        <v>43445</v>
      </c>
      <c r="M382" t="s">
        <v>17</v>
      </c>
      <c r="N382" t="s">
        <v>15</v>
      </c>
      <c r="P382" s="2">
        <v>43852</v>
      </c>
    </row>
    <row r="383" spans="1:16" x14ac:dyDescent="0.35">
      <c r="A383" t="s">
        <v>468</v>
      </c>
      <c r="B383" t="s">
        <v>235</v>
      </c>
      <c r="C383" t="s">
        <v>14</v>
      </c>
      <c r="D383" s="2">
        <v>43445</v>
      </c>
      <c r="E383" s="2">
        <v>44357</v>
      </c>
      <c r="F383" t="s">
        <v>28</v>
      </c>
      <c r="G383" t="s">
        <v>482</v>
      </c>
      <c r="H383" t="s">
        <v>32</v>
      </c>
      <c r="I383" t="s">
        <v>39</v>
      </c>
      <c r="J383" t="s">
        <v>436</v>
      </c>
      <c r="K383">
        <v>46888.34</v>
      </c>
      <c r="L383" s="2">
        <v>43445</v>
      </c>
      <c r="M383" t="s">
        <v>17</v>
      </c>
      <c r="N383" t="s">
        <v>15</v>
      </c>
      <c r="P383" s="2">
        <v>43852</v>
      </c>
    </row>
    <row r="384" spans="1:16" x14ac:dyDescent="0.35">
      <c r="A384" t="s">
        <v>468</v>
      </c>
      <c r="B384" t="s">
        <v>235</v>
      </c>
      <c r="C384" t="s">
        <v>14</v>
      </c>
      <c r="D384" s="2">
        <v>43445</v>
      </c>
      <c r="E384" s="2">
        <v>44357</v>
      </c>
      <c r="F384" t="s">
        <v>28</v>
      </c>
      <c r="G384" t="s">
        <v>482</v>
      </c>
      <c r="H384" t="s">
        <v>32</v>
      </c>
      <c r="I384" t="s">
        <v>39</v>
      </c>
      <c r="J384" t="s">
        <v>436</v>
      </c>
      <c r="K384">
        <v>46888.34</v>
      </c>
      <c r="L384" s="2">
        <v>43445</v>
      </c>
      <c r="M384" t="s">
        <v>17</v>
      </c>
      <c r="N384" t="s">
        <v>15</v>
      </c>
      <c r="P384" s="2">
        <v>43852</v>
      </c>
    </row>
    <row r="385" spans="1:16" x14ac:dyDescent="0.35">
      <c r="A385" t="s">
        <v>468</v>
      </c>
      <c r="B385" t="s">
        <v>235</v>
      </c>
      <c r="C385" t="s">
        <v>14</v>
      </c>
      <c r="D385" s="2">
        <v>43445</v>
      </c>
      <c r="E385" s="2">
        <v>44357</v>
      </c>
      <c r="F385" t="s">
        <v>28</v>
      </c>
      <c r="G385" t="s">
        <v>482</v>
      </c>
      <c r="H385" t="s">
        <v>32</v>
      </c>
      <c r="I385" t="s">
        <v>39</v>
      </c>
      <c r="J385" t="s">
        <v>436</v>
      </c>
      <c r="K385">
        <v>46888.34</v>
      </c>
      <c r="L385" s="2">
        <v>43445</v>
      </c>
      <c r="M385" t="s">
        <v>17</v>
      </c>
      <c r="N385" t="s">
        <v>15</v>
      </c>
      <c r="P385" s="2">
        <v>43852</v>
      </c>
    </row>
    <row r="386" spans="1:16" x14ac:dyDescent="0.35">
      <c r="A386" t="s">
        <v>468</v>
      </c>
      <c r="B386" t="s">
        <v>236</v>
      </c>
      <c r="C386" t="s">
        <v>14</v>
      </c>
      <c r="D386" s="2">
        <v>43295</v>
      </c>
      <c r="E386" s="2">
        <v>44574</v>
      </c>
      <c r="F386" t="s">
        <v>28</v>
      </c>
      <c r="G386" t="s">
        <v>482</v>
      </c>
      <c r="H386" t="s">
        <v>32</v>
      </c>
      <c r="I386" t="s">
        <v>39</v>
      </c>
      <c r="J386" t="s">
        <v>436</v>
      </c>
      <c r="K386">
        <v>5712.04</v>
      </c>
      <c r="L386" s="2">
        <v>43752</v>
      </c>
      <c r="M386" t="s">
        <v>17</v>
      </c>
      <c r="N386" t="s">
        <v>15</v>
      </c>
      <c r="P386" s="2">
        <v>43852</v>
      </c>
    </row>
    <row r="387" spans="1:16" x14ac:dyDescent="0.35">
      <c r="A387" t="s">
        <v>468</v>
      </c>
      <c r="B387" t="s">
        <v>236</v>
      </c>
      <c r="C387" t="s">
        <v>14</v>
      </c>
      <c r="D387" s="2">
        <v>43295</v>
      </c>
      <c r="E387" s="2">
        <v>44574</v>
      </c>
      <c r="F387" t="s">
        <v>28</v>
      </c>
      <c r="G387" t="s">
        <v>482</v>
      </c>
      <c r="H387" t="s">
        <v>32</v>
      </c>
      <c r="I387" t="s">
        <v>39</v>
      </c>
      <c r="J387" t="s">
        <v>436</v>
      </c>
      <c r="K387">
        <v>5712.04</v>
      </c>
      <c r="L387" s="2">
        <v>43844</v>
      </c>
      <c r="M387" t="s">
        <v>17</v>
      </c>
      <c r="N387" t="s">
        <v>15</v>
      </c>
      <c r="P387" s="2">
        <v>43852</v>
      </c>
    </row>
    <row r="388" spans="1:16" x14ac:dyDescent="0.35">
      <c r="A388" t="s">
        <v>468</v>
      </c>
      <c r="B388" t="s">
        <v>236</v>
      </c>
      <c r="C388" t="s">
        <v>14</v>
      </c>
      <c r="D388" s="2">
        <v>43295</v>
      </c>
      <c r="E388" s="2">
        <v>44574</v>
      </c>
      <c r="F388" t="s">
        <v>28</v>
      </c>
      <c r="G388" t="s">
        <v>482</v>
      </c>
      <c r="H388" t="s">
        <v>32</v>
      </c>
      <c r="I388" t="s">
        <v>39</v>
      </c>
      <c r="J388" t="s">
        <v>436</v>
      </c>
      <c r="K388">
        <v>5712.04</v>
      </c>
      <c r="L388" s="2">
        <v>43935</v>
      </c>
      <c r="M388" t="s">
        <v>17</v>
      </c>
      <c r="N388" t="s">
        <v>15</v>
      </c>
      <c r="P388" s="2">
        <v>43852</v>
      </c>
    </row>
    <row r="389" spans="1:16" x14ac:dyDescent="0.35">
      <c r="A389" t="s">
        <v>468</v>
      </c>
      <c r="B389" t="s">
        <v>236</v>
      </c>
      <c r="C389" t="s">
        <v>14</v>
      </c>
      <c r="D389" s="2">
        <v>43295</v>
      </c>
      <c r="E389" s="2">
        <v>44574</v>
      </c>
      <c r="F389" t="s">
        <v>28</v>
      </c>
      <c r="G389" t="s">
        <v>482</v>
      </c>
      <c r="H389" t="s">
        <v>32</v>
      </c>
      <c r="I389" t="s">
        <v>39</v>
      </c>
      <c r="J389" t="s">
        <v>436</v>
      </c>
      <c r="K389">
        <v>5712.04</v>
      </c>
      <c r="L389" s="2">
        <v>44026</v>
      </c>
      <c r="M389" t="s">
        <v>17</v>
      </c>
      <c r="N389" t="s">
        <v>15</v>
      </c>
      <c r="P389" s="2">
        <v>43852</v>
      </c>
    </row>
    <row r="390" spans="1:16" x14ac:dyDescent="0.35">
      <c r="A390" t="s">
        <v>468</v>
      </c>
      <c r="B390" t="s">
        <v>236</v>
      </c>
      <c r="C390" t="s">
        <v>14</v>
      </c>
      <c r="D390" s="2">
        <v>43295</v>
      </c>
      <c r="E390" s="2">
        <v>44574</v>
      </c>
      <c r="F390" t="s">
        <v>28</v>
      </c>
      <c r="G390" t="s">
        <v>482</v>
      </c>
      <c r="H390" t="s">
        <v>32</v>
      </c>
      <c r="I390" t="s">
        <v>39</v>
      </c>
      <c r="J390" t="s">
        <v>436</v>
      </c>
      <c r="K390">
        <v>5712.04</v>
      </c>
      <c r="L390" s="2">
        <v>44118</v>
      </c>
      <c r="M390" t="s">
        <v>17</v>
      </c>
      <c r="N390" t="s">
        <v>15</v>
      </c>
      <c r="P390" s="2">
        <v>43852</v>
      </c>
    </row>
    <row r="391" spans="1:16" x14ac:dyDescent="0.35">
      <c r="A391" t="s">
        <v>468</v>
      </c>
      <c r="B391" t="s">
        <v>236</v>
      </c>
      <c r="C391" t="s">
        <v>14</v>
      </c>
      <c r="D391" s="2">
        <v>43295</v>
      </c>
      <c r="E391" s="2">
        <v>44574</v>
      </c>
      <c r="F391" t="s">
        <v>28</v>
      </c>
      <c r="G391" t="s">
        <v>482</v>
      </c>
      <c r="H391" t="s">
        <v>32</v>
      </c>
      <c r="I391" t="s">
        <v>39</v>
      </c>
      <c r="J391" t="s">
        <v>436</v>
      </c>
      <c r="K391">
        <v>5712.04</v>
      </c>
      <c r="L391" s="2">
        <v>44210</v>
      </c>
      <c r="M391" t="s">
        <v>17</v>
      </c>
      <c r="N391" t="s">
        <v>15</v>
      </c>
      <c r="P391" s="2">
        <v>43852</v>
      </c>
    </row>
    <row r="392" spans="1:16" x14ac:dyDescent="0.35">
      <c r="A392" t="s">
        <v>468</v>
      </c>
      <c r="B392" t="s">
        <v>236</v>
      </c>
      <c r="C392" t="s">
        <v>14</v>
      </c>
      <c r="D392" s="2">
        <v>43295</v>
      </c>
      <c r="E392" s="2">
        <v>44574</v>
      </c>
      <c r="F392" t="s">
        <v>28</v>
      </c>
      <c r="G392" t="s">
        <v>482</v>
      </c>
      <c r="H392" t="s">
        <v>32</v>
      </c>
      <c r="I392" t="s">
        <v>39</v>
      </c>
      <c r="J392" t="s">
        <v>436</v>
      </c>
      <c r="K392">
        <v>5712.04</v>
      </c>
      <c r="L392" s="2">
        <v>44300</v>
      </c>
      <c r="M392" t="s">
        <v>17</v>
      </c>
      <c r="N392" t="s">
        <v>15</v>
      </c>
      <c r="P392" s="2">
        <v>43852</v>
      </c>
    </row>
    <row r="393" spans="1:16" x14ac:dyDescent="0.35">
      <c r="A393" t="s">
        <v>468</v>
      </c>
      <c r="B393" t="s">
        <v>236</v>
      </c>
      <c r="C393" t="s">
        <v>14</v>
      </c>
      <c r="D393" s="2">
        <v>43295</v>
      </c>
      <c r="E393" s="2">
        <v>44574</v>
      </c>
      <c r="F393" t="s">
        <v>28</v>
      </c>
      <c r="G393" t="s">
        <v>482</v>
      </c>
      <c r="H393" t="s">
        <v>32</v>
      </c>
      <c r="I393" t="s">
        <v>39</v>
      </c>
      <c r="J393" t="s">
        <v>436</v>
      </c>
      <c r="K393">
        <v>5712.04</v>
      </c>
      <c r="L393" s="2">
        <v>44391</v>
      </c>
      <c r="M393" t="s">
        <v>17</v>
      </c>
      <c r="N393" t="s">
        <v>15</v>
      </c>
      <c r="P393" s="2">
        <v>43852</v>
      </c>
    </row>
    <row r="394" spans="1:16" x14ac:dyDescent="0.35">
      <c r="A394" t="s">
        <v>468</v>
      </c>
      <c r="B394" t="s">
        <v>236</v>
      </c>
      <c r="C394" t="s">
        <v>14</v>
      </c>
      <c r="D394" s="2">
        <v>43295</v>
      </c>
      <c r="E394" s="2">
        <v>44574</v>
      </c>
      <c r="F394" t="s">
        <v>28</v>
      </c>
      <c r="G394" t="s">
        <v>482</v>
      </c>
      <c r="H394" t="s">
        <v>32</v>
      </c>
      <c r="I394" t="s">
        <v>39</v>
      </c>
      <c r="J394" t="s">
        <v>436</v>
      </c>
      <c r="K394">
        <v>5712.04</v>
      </c>
      <c r="L394" s="2">
        <v>44391</v>
      </c>
      <c r="M394" t="s">
        <v>17</v>
      </c>
      <c r="N394" t="s">
        <v>15</v>
      </c>
      <c r="P394" s="2">
        <v>43852</v>
      </c>
    </row>
    <row r="395" spans="1:16" x14ac:dyDescent="0.35">
      <c r="A395" t="s">
        <v>468</v>
      </c>
      <c r="B395" t="s">
        <v>236</v>
      </c>
      <c r="C395" t="s">
        <v>14</v>
      </c>
      <c r="D395" s="2">
        <v>43295</v>
      </c>
      <c r="E395" s="2">
        <v>44574</v>
      </c>
      <c r="F395" t="s">
        <v>28</v>
      </c>
      <c r="G395" t="s">
        <v>482</v>
      </c>
      <c r="H395" t="s">
        <v>32</v>
      </c>
      <c r="I395" t="s">
        <v>39</v>
      </c>
      <c r="J395" t="s">
        <v>436</v>
      </c>
      <c r="K395">
        <v>5712.04</v>
      </c>
      <c r="L395" s="2">
        <v>44391</v>
      </c>
      <c r="M395" t="s">
        <v>17</v>
      </c>
      <c r="N395" t="s">
        <v>15</v>
      </c>
      <c r="P395" s="2">
        <v>43852</v>
      </c>
    </row>
    <row r="396" spans="1:16" x14ac:dyDescent="0.35">
      <c r="A396" t="s">
        <v>468</v>
      </c>
      <c r="B396" t="s">
        <v>236</v>
      </c>
      <c r="C396" t="s">
        <v>14</v>
      </c>
      <c r="D396" s="2">
        <v>43295</v>
      </c>
      <c r="E396" s="2">
        <v>44574</v>
      </c>
      <c r="F396" t="s">
        <v>28</v>
      </c>
      <c r="G396" t="s">
        <v>482</v>
      </c>
      <c r="H396" t="s">
        <v>32</v>
      </c>
      <c r="I396" t="s">
        <v>39</v>
      </c>
      <c r="J396" t="s">
        <v>436</v>
      </c>
      <c r="K396">
        <v>5712.04</v>
      </c>
      <c r="L396" s="2">
        <v>44391</v>
      </c>
      <c r="M396" t="s">
        <v>17</v>
      </c>
      <c r="N396" t="s">
        <v>15</v>
      </c>
      <c r="P396" s="2">
        <v>43852</v>
      </c>
    </row>
    <row r="397" spans="1:16" x14ac:dyDescent="0.35">
      <c r="A397" t="s">
        <v>468</v>
      </c>
      <c r="B397" t="s">
        <v>236</v>
      </c>
      <c r="C397" t="s">
        <v>14</v>
      </c>
      <c r="D397" s="2">
        <v>43295</v>
      </c>
      <c r="E397" s="2">
        <v>44574</v>
      </c>
      <c r="F397" t="s">
        <v>28</v>
      </c>
      <c r="G397" t="s">
        <v>482</v>
      </c>
      <c r="H397" t="s">
        <v>32</v>
      </c>
      <c r="I397" t="s">
        <v>39</v>
      </c>
      <c r="J397" t="s">
        <v>436</v>
      </c>
      <c r="K397">
        <v>5712.04</v>
      </c>
      <c r="L397" s="2">
        <v>43387</v>
      </c>
      <c r="M397" t="s">
        <v>17</v>
      </c>
      <c r="N397" t="s">
        <v>15</v>
      </c>
      <c r="P397" s="2">
        <v>43852</v>
      </c>
    </row>
    <row r="398" spans="1:16" x14ac:dyDescent="0.35">
      <c r="A398" t="s">
        <v>468</v>
      </c>
      <c r="B398" t="s">
        <v>236</v>
      </c>
      <c r="C398" t="s">
        <v>14</v>
      </c>
      <c r="D398" s="2">
        <v>43295</v>
      </c>
      <c r="E398" s="2">
        <v>44574</v>
      </c>
      <c r="F398" t="s">
        <v>28</v>
      </c>
      <c r="G398" t="s">
        <v>482</v>
      </c>
      <c r="H398" t="s">
        <v>32</v>
      </c>
      <c r="I398" t="s">
        <v>39</v>
      </c>
      <c r="J398" t="s">
        <v>436</v>
      </c>
      <c r="K398">
        <v>5712.04</v>
      </c>
      <c r="L398" s="2">
        <v>43479</v>
      </c>
      <c r="M398" t="s">
        <v>17</v>
      </c>
      <c r="N398" t="s">
        <v>15</v>
      </c>
      <c r="P398" s="2">
        <v>43852</v>
      </c>
    </row>
    <row r="399" spans="1:16" x14ac:dyDescent="0.35">
      <c r="A399" t="s">
        <v>468</v>
      </c>
      <c r="B399" t="s">
        <v>236</v>
      </c>
      <c r="C399" t="s">
        <v>14</v>
      </c>
      <c r="D399" s="2">
        <v>43295</v>
      </c>
      <c r="E399" s="2">
        <v>44574</v>
      </c>
      <c r="F399" t="s">
        <v>28</v>
      </c>
      <c r="G399" t="s">
        <v>482</v>
      </c>
      <c r="H399" t="s">
        <v>32</v>
      </c>
      <c r="I399" t="s">
        <v>39</v>
      </c>
      <c r="J399" t="s">
        <v>436</v>
      </c>
      <c r="K399">
        <v>5712.04</v>
      </c>
      <c r="L399" s="2">
        <v>43569</v>
      </c>
      <c r="M399" t="s">
        <v>17</v>
      </c>
      <c r="N399" t="s">
        <v>15</v>
      </c>
      <c r="P399" s="2">
        <v>43852</v>
      </c>
    </row>
    <row r="400" spans="1:16" x14ac:dyDescent="0.35">
      <c r="A400" t="s">
        <v>468</v>
      </c>
      <c r="B400" t="s">
        <v>236</v>
      </c>
      <c r="C400" t="s">
        <v>14</v>
      </c>
      <c r="D400" s="2">
        <v>43295</v>
      </c>
      <c r="E400" s="2">
        <v>44574</v>
      </c>
      <c r="F400" t="s">
        <v>28</v>
      </c>
      <c r="G400" t="s">
        <v>482</v>
      </c>
      <c r="H400" t="s">
        <v>32</v>
      </c>
      <c r="I400" t="s">
        <v>39</v>
      </c>
      <c r="J400" t="s">
        <v>436</v>
      </c>
      <c r="K400">
        <v>5712.04</v>
      </c>
      <c r="L400" s="2">
        <v>43660</v>
      </c>
      <c r="M400" t="s">
        <v>17</v>
      </c>
      <c r="N400" t="s">
        <v>15</v>
      </c>
      <c r="P400" s="2">
        <v>43852</v>
      </c>
    </row>
    <row r="401" spans="1:16" x14ac:dyDescent="0.35">
      <c r="A401" t="s">
        <v>468</v>
      </c>
      <c r="B401" t="s">
        <v>236</v>
      </c>
      <c r="C401" t="s">
        <v>14</v>
      </c>
      <c r="D401" s="2">
        <v>43295</v>
      </c>
      <c r="E401" s="2">
        <v>44574</v>
      </c>
      <c r="F401" t="s">
        <v>28</v>
      </c>
      <c r="G401" t="s">
        <v>482</v>
      </c>
      <c r="H401" t="s">
        <v>32</v>
      </c>
      <c r="I401" t="s">
        <v>39</v>
      </c>
      <c r="J401" t="s">
        <v>436</v>
      </c>
      <c r="K401">
        <v>15832.08</v>
      </c>
      <c r="L401" s="2">
        <v>43295</v>
      </c>
      <c r="M401" t="s">
        <v>17</v>
      </c>
      <c r="N401" t="s">
        <v>15</v>
      </c>
      <c r="P401" s="2">
        <v>43852</v>
      </c>
    </row>
    <row r="402" spans="1:16" x14ac:dyDescent="0.35">
      <c r="A402" t="s">
        <v>468</v>
      </c>
      <c r="B402" t="s">
        <v>237</v>
      </c>
      <c r="C402" t="s">
        <v>14</v>
      </c>
      <c r="D402" s="2">
        <v>43295</v>
      </c>
      <c r="E402" s="2">
        <v>44574</v>
      </c>
      <c r="F402" t="s">
        <v>28</v>
      </c>
      <c r="G402" t="s">
        <v>482</v>
      </c>
      <c r="H402" t="s">
        <v>32</v>
      </c>
      <c r="I402" t="s">
        <v>39</v>
      </c>
      <c r="J402" t="s">
        <v>436</v>
      </c>
      <c r="K402">
        <v>11198.33</v>
      </c>
      <c r="L402" s="2">
        <v>44391</v>
      </c>
      <c r="M402" t="s">
        <v>17</v>
      </c>
      <c r="N402" t="s">
        <v>15</v>
      </c>
      <c r="P402" s="2">
        <v>43852</v>
      </c>
    </row>
    <row r="403" spans="1:16" x14ac:dyDescent="0.35">
      <c r="A403" t="s">
        <v>468</v>
      </c>
      <c r="B403" t="s">
        <v>237</v>
      </c>
      <c r="C403" t="s">
        <v>14</v>
      </c>
      <c r="D403" s="2">
        <v>43295</v>
      </c>
      <c r="E403" s="2">
        <v>44574</v>
      </c>
      <c r="F403" t="s">
        <v>28</v>
      </c>
      <c r="G403" t="s">
        <v>482</v>
      </c>
      <c r="H403" t="s">
        <v>32</v>
      </c>
      <c r="I403" t="s">
        <v>39</v>
      </c>
      <c r="J403" t="s">
        <v>436</v>
      </c>
      <c r="K403">
        <v>11279.55</v>
      </c>
      <c r="L403" s="2">
        <v>43844</v>
      </c>
      <c r="M403" t="s">
        <v>17</v>
      </c>
      <c r="N403" t="s">
        <v>15</v>
      </c>
      <c r="P403" s="2">
        <v>43852</v>
      </c>
    </row>
    <row r="404" spans="1:16" x14ac:dyDescent="0.35">
      <c r="A404" t="s">
        <v>468</v>
      </c>
      <c r="B404" t="s">
        <v>237</v>
      </c>
      <c r="C404" t="s">
        <v>14</v>
      </c>
      <c r="D404" s="2">
        <v>43295</v>
      </c>
      <c r="E404" s="2">
        <v>44574</v>
      </c>
      <c r="F404" t="s">
        <v>28</v>
      </c>
      <c r="G404" t="s">
        <v>482</v>
      </c>
      <c r="H404" t="s">
        <v>32</v>
      </c>
      <c r="I404" t="s">
        <v>39</v>
      </c>
      <c r="J404" t="s">
        <v>436</v>
      </c>
      <c r="K404">
        <v>11279.55</v>
      </c>
      <c r="L404" s="2">
        <v>43935</v>
      </c>
      <c r="M404" t="s">
        <v>17</v>
      </c>
      <c r="N404" t="s">
        <v>15</v>
      </c>
      <c r="P404" s="2">
        <v>43852</v>
      </c>
    </row>
    <row r="405" spans="1:16" x14ac:dyDescent="0.35">
      <c r="A405" t="s">
        <v>468</v>
      </c>
      <c r="B405" t="s">
        <v>237</v>
      </c>
      <c r="C405" t="s">
        <v>14</v>
      </c>
      <c r="D405" s="2">
        <v>43295</v>
      </c>
      <c r="E405" s="2">
        <v>44574</v>
      </c>
      <c r="F405" t="s">
        <v>28</v>
      </c>
      <c r="G405" t="s">
        <v>482</v>
      </c>
      <c r="H405" t="s">
        <v>32</v>
      </c>
      <c r="I405" t="s">
        <v>39</v>
      </c>
      <c r="J405" t="s">
        <v>436</v>
      </c>
      <c r="K405">
        <v>11279.55</v>
      </c>
      <c r="L405" s="2">
        <v>44026</v>
      </c>
      <c r="M405" t="s">
        <v>17</v>
      </c>
      <c r="N405" t="s">
        <v>15</v>
      </c>
      <c r="P405" s="2">
        <v>43852</v>
      </c>
    </row>
    <row r="406" spans="1:16" x14ac:dyDescent="0.35">
      <c r="A406" t="s">
        <v>468</v>
      </c>
      <c r="B406" t="s">
        <v>237</v>
      </c>
      <c r="C406" t="s">
        <v>14</v>
      </c>
      <c r="D406" s="2">
        <v>43295</v>
      </c>
      <c r="E406" s="2">
        <v>44574</v>
      </c>
      <c r="F406" t="s">
        <v>28</v>
      </c>
      <c r="G406" t="s">
        <v>482</v>
      </c>
      <c r="H406" t="s">
        <v>32</v>
      </c>
      <c r="I406" t="s">
        <v>39</v>
      </c>
      <c r="J406" t="s">
        <v>436</v>
      </c>
      <c r="K406">
        <v>11279.55</v>
      </c>
      <c r="L406" s="2">
        <v>44118</v>
      </c>
      <c r="M406" t="s">
        <v>17</v>
      </c>
      <c r="N406" t="s">
        <v>15</v>
      </c>
      <c r="P406" s="2">
        <v>43852</v>
      </c>
    </row>
    <row r="407" spans="1:16" x14ac:dyDescent="0.35">
      <c r="A407" t="s">
        <v>468</v>
      </c>
      <c r="B407" t="s">
        <v>237</v>
      </c>
      <c r="C407" t="s">
        <v>14</v>
      </c>
      <c r="D407" s="2">
        <v>43295</v>
      </c>
      <c r="E407" s="2">
        <v>44574</v>
      </c>
      <c r="F407" t="s">
        <v>28</v>
      </c>
      <c r="G407" t="s">
        <v>482</v>
      </c>
      <c r="H407" t="s">
        <v>32</v>
      </c>
      <c r="I407" t="s">
        <v>39</v>
      </c>
      <c r="J407" t="s">
        <v>436</v>
      </c>
      <c r="K407">
        <v>11279.55</v>
      </c>
      <c r="L407" s="2">
        <v>44210</v>
      </c>
      <c r="M407" t="s">
        <v>17</v>
      </c>
      <c r="N407" t="s">
        <v>15</v>
      </c>
      <c r="P407" s="2">
        <v>43852</v>
      </c>
    </row>
    <row r="408" spans="1:16" x14ac:dyDescent="0.35">
      <c r="A408" t="s">
        <v>468</v>
      </c>
      <c r="B408" t="s">
        <v>237</v>
      </c>
      <c r="C408" t="s">
        <v>14</v>
      </c>
      <c r="D408" s="2">
        <v>43295</v>
      </c>
      <c r="E408" s="2">
        <v>44574</v>
      </c>
      <c r="F408" t="s">
        <v>28</v>
      </c>
      <c r="G408" t="s">
        <v>482</v>
      </c>
      <c r="H408" t="s">
        <v>32</v>
      </c>
      <c r="I408" t="s">
        <v>39</v>
      </c>
      <c r="J408" t="s">
        <v>436</v>
      </c>
      <c r="K408">
        <v>11279.55</v>
      </c>
      <c r="L408" s="2">
        <v>44300</v>
      </c>
      <c r="M408" t="s">
        <v>17</v>
      </c>
      <c r="N408" t="s">
        <v>15</v>
      </c>
      <c r="P408" s="2">
        <v>43852</v>
      </c>
    </row>
    <row r="409" spans="1:16" x14ac:dyDescent="0.35">
      <c r="A409" t="s">
        <v>468</v>
      </c>
      <c r="B409" t="s">
        <v>237</v>
      </c>
      <c r="C409" t="s">
        <v>14</v>
      </c>
      <c r="D409" s="2">
        <v>43295</v>
      </c>
      <c r="E409" s="2">
        <v>44574</v>
      </c>
      <c r="F409" t="s">
        <v>28</v>
      </c>
      <c r="G409" t="s">
        <v>482</v>
      </c>
      <c r="H409" t="s">
        <v>32</v>
      </c>
      <c r="I409" t="s">
        <v>39</v>
      </c>
      <c r="J409" t="s">
        <v>436</v>
      </c>
      <c r="K409">
        <v>11279.55</v>
      </c>
      <c r="L409" s="2">
        <v>43387</v>
      </c>
      <c r="M409" t="s">
        <v>17</v>
      </c>
      <c r="N409" t="s">
        <v>15</v>
      </c>
      <c r="P409" s="2">
        <v>43852</v>
      </c>
    </row>
    <row r="410" spans="1:16" x14ac:dyDescent="0.35">
      <c r="A410" t="s">
        <v>468</v>
      </c>
      <c r="B410" t="s">
        <v>237</v>
      </c>
      <c r="C410" t="s">
        <v>14</v>
      </c>
      <c r="D410" s="2">
        <v>43295</v>
      </c>
      <c r="E410" s="2">
        <v>44574</v>
      </c>
      <c r="F410" t="s">
        <v>28</v>
      </c>
      <c r="G410" t="s">
        <v>482</v>
      </c>
      <c r="H410" t="s">
        <v>32</v>
      </c>
      <c r="I410" t="s">
        <v>39</v>
      </c>
      <c r="J410" t="s">
        <v>436</v>
      </c>
      <c r="K410">
        <v>11279.55</v>
      </c>
      <c r="L410" s="2">
        <v>43479</v>
      </c>
      <c r="M410" t="s">
        <v>17</v>
      </c>
      <c r="N410" t="s">
        <v>15</v>
      </c>
      <c r="P410" s="2">
        <v>43852</v>
      </c>
    </row>
    <row r="411" spans="1:16" x14ac:dyDescent="0.35">
      <c r="A411" t="s">
        <v>468</v>
      </c>
      <c r="B411" t="s">
        <v>237</v>
      </c>
      <c r="C411" t="s">
        <v>14</v>
      </c>
      <c r="D411" s="2">
        <v>43295</v>
      </c>
      <c r="E411" s="2">
        <v>44574</v>
      </c>
      <c r="F411" t="s">
        <v>28</v>
      </c>
      <c r="G411" t="s">
        <v>482</v>
      </c>
      <c r="H411" t="s">
        <v>32</v>
      </c>
      <c r="I411" t="s">
        <v>39</v>
      </c>
      <c r="J411" t="s">
        <v>436</v>
      </c>
      <c r="K411">
        <v>11279.55</v>
      </c>
      <c r="L411" s="2">
        <v>43569</v>
      </c>
      <c r="M411" t="s">
        <v>17</v>
      </c>
      <c r="N411" t="s">
        <v>15</v>
      </c>
      <c r="P411" s="2">
        <v>43852</v>
      </c>
    </row>
    <row r="412" spans="1:16" x14ac:dyDescent="0.35">
      <c r="A412" t="s">
        <v>468</v>
      </c>
      <c r="B412" t="s">
        <v>237</v>
      </c>
      <c r="C412" t="s">
        <v>14</v>
      </c>
      <c r="D412" s="2">
        <v>43295</v>
      </c>
      <c r="E412" s="2">
        <v>44574</v>
      </c>
      <c r="F412" t="s">
        <v>28</v>
      </c>
      <c r="G412" t="s">
        <v>482</v>
      </c>
      <c r="H412" t="s">
        <v>32</v>
      </c>
      <c r="I412" t="s">
        <v>39</v>
      </c>
      <c r="J412" t="s">
        <v>436</v>
      </c>
      <c r="K412">
        <v>11279.55</v>
      </c>
      <c r="L412" s="2">
        <v>43660</v>
      </c>
      <c r="M412" t="s">
        <v>17</v>
      </c>
      <c r="N412" t="s">
        <v>15</v>
      </c>
      <c r="P412" s="2">
        <v>43852</v>
      </c>
    </row>
    <row r="413" spans="1:16" x14ac:dyDescent="0.35">
      <c r="A413" t="s">
        <v>468</v>
      </c>
      <c r="B413" t="s">
        <v>237</v>
      </c>
      <c r="C413" t="s">
        <v>14</v>
      </c>
      <c r="D413" s="2">
        <v>43295</v>
      </c>
      <c r="E413" s="2">
        <v>44574</v>
      </c>
      <c r="F413" t="s">
        <v>28</v>
      </c>
      <c r="G413" t="s">
        <v>482</v>
      </c>
      <c r="H413" t="s">
        <v>32</v>
      </c>
      <c r="I413" t="s">
        <v>39</v>
      </c>
      <c r="J413" t="s">
        <v>436</v>
      </c>
      <c r="K413">
        <v>11279.55</v>
      </c>
      <c r="L413" s="2">
        <v>43752</v>
      </c>
      <c r="M413" t="s">
        <v>17</v>
      </c>
      <c r="N413" t="s">
        <v>15</v>
      </c>
      <c r="P413" s="2">
        <v>43852</v>
      </c>
    </row>
    <row r="414" spans="1:16" x14ac:dyDescent="0.35">
      <c r="A414" t="s">
        <v>468</v>
      </c>
      <c r="B414" t="s">
        <v>237</v>
      </c>
      <c r="C414" t="s">
        <v>14</v>
      </c>
      <c r="D414" s="2">
        <v>43295</v>
      </c>
      <c r="E414" s="2">
        <v>44574</v>
      </c>
      <c r="F414" t="s">
        <v>28</v>
      </c>
      <c r="G414" t="s">
        <v>482</v>
      </c>
      <c r="H414" t="s">
        <v>32</v>
      </c>
      <c r="I414" t="s">
        <v>39</v>
      </c>
      <c r="J414" t="s">
        <v>436</v>
      </c>
      <c r="K414">
        <v>27256.2</v>
      </c>
      <c r="L414" s="2">
        <v>43295</v>
      </c>
      <c r="M414" t="s">
        <v>17</v>
      </c>
      <c r="N414" t="s">
        <v>15</v>
      </c>
      <c r="P414" s="2">
        <v>43852</v>
      </c>
    </row>
    <row r="415" spans="1:16" x14ac:dyDescent="0.35">
      <c r="A415" t="s">
        <v>468</v>
      </c>
      <c r="B415" t="s">
        <v>238</v>
      </c>
      <c r="C415" t="s">
        <v>14</v>
      </c>
      <c r="D415" s="2">
        <v>43448</v>
      </c>
      <c r="E415" s="2">
        <v>44360</v>
      </c>
      <c r="F415" t="s">
        <v>28</v>
      </c>
      <c r="G415" t="s">
        <v>482</v>
      </c>
      <c r="H415" t="s">
        <v>32</v>
      </c>
      <c r="I415" t="s">
        <v>39</v>
      </c>
      <c r="J415" t="s">
        <v>436</v>
      </c>
      <c r="K415">
        <v>2426.0300000000002</v>
      </c>
      <c r="L415" s="2">
        <v>44179</v>
      </c>
      <c r="M415" t="s">
        <v>17</v>
      </c>
      <c r="N415" t="s">
        <v>15</v>
      </c>
      <c r="P415" s="2">
        <v>43852</v>
      </c>
    </row>
    <row r="416" spans="1:16" x14ac:dyDescent="0.35">
      <c r="A416" t="s">
        <v>468</v>
      </c>
      <c r="B416" t="s">
        <v>238</v>
      </c>
      <c r="C416" t="s">
        <v>14</v>
      </c>
      <c r="D416" s="2">
        <v>43448</v>
      </c>
      <c r="E416" s="2">
        <v>44360</v>
      </c>
      <c r="F416" t="s">
        <v>28</v>
      </c>
      <c r="G416" t="s">
        <v>482</v>
      </c>
      <c r="H416" t="s">
        <v>32</v>
      </c>
      <c r="I416" t="s">
        <v>39</v>
      </c>
      <c r="J416" t="s">
        <v>436</v>
      </c>
      <c r="K416">
        <v>2426.06</v>
      </c>
      <c r="L416" s="2">
        <v>43813</v>
      </c>
      <c r="M416" t="s">
        <v>17</v>
      </c>
      <c r="N416" t="s">
        <v>15</v>
      </c>
      <c r="P416" s="2">
        <v>43852</v>
      </c>
    </row>
    <row r="417" spans="1:16" x14ac:dyDescent="0.35">
      <c r="A417" t="s">
        <v>468</v>
      </c>
      <c r="B417" t="s">
        <v>238</v>
      </c>
      <c r="C417" t="s">
        <v>14</v>
      </c>
      <c r="D417" s="2">
        <v>43448</v>
      </c>
      <c r="E417" s="2">
        <v>44360</v>
      </c>
      <c r="F417" t="s">
        <v>28</v>
      </c>
      <c r="G417" t="s">
        <v>482</v>
      </c>
      <c r="H417" t="s">
        <v>32</v>
      </c>
      <c r="I417" t="s">
        <v>39</v>
      </c>
      <c r="J417" t="s">
        <v>436</v>
      </c>
      <c r="K417">
        <v>2426.06</v>
      </c>
      <c r="L417" s="2">
        <v>43904</v>
      </c>
      <c r="M417" t="s">
        <v>17</v>
      </c>
      <c r="N417" t="s">
        <v>15</v>
      </c>
      <c r="P417" s="2">
        <v>43852</v>
      </c>
    </row>
    <row r="418" spans="1:16" x14ac:dyDescent="0.35">
      <c r="A418" t="s">
        <v>468</v>
      </c>
      <c r="B418" t="s">
        <v>238</v>
      </c>
      <c r="C418" t="s">
        <v>14</v>
      </c>
      <c r="D418" s="2">
        <v>43448</v>
      </c>
      <c r="E418" s="2">
        <v>44360</v>
      </c>
      <c r="F418" t="s">
        <v>28</v>
      </c>
      <c r="G418" t="s">
        <v>482</v>
      </c>
      <c r="H418" t="s">
        <v>32</v>
      </c>
      <c r="I418" t="s">
        <v>39</v>
      </c>
      <c r="J418" t="s">
        <v>436</v>
      </c>
      <c r="K418">
        <v>2426.06</v>
      </c>
      <c r="L418" s="2">
        <v>43996</v>
      </c>
      <c r="M418" t="s">
        <v>17</v>
      </c>
      <c r="N418" t="s">
        <v>15</v>
      </c>
      <c r="P418" s="2">
        <v>43852</v>
      </c>
    </row>
    <row r="419" spans="1:16" x14ac:dyDescent="0.35">
      <c r="A419" t="s">
        <v>468</v>
      </c>
      <c r="B419" t="s">
        <v>238</v>
      </c>
      <c r="C419" t="s">
        <v>14</v>
      </c>
      <c r="D419" s="2">
        <v>43448</v>
      </c>
      <c r="E419" s="2">
        <v>44360</v>
      </c>
      <c r="F419" t="s">
        <v>28</v>
      </c>
      <c r="G419" t="s">
        <v>482</v>
      </c>
      <c r="H419" t="s">
        <v>32</v>
      </c>
      <c r="I419" t="s">
        <v>39</v>
      </c>
      <c r="J419" t="s">
        <v>436</v>
      </c>
      <c r="K419">
        <v>2426.06</v>
      </c>
      <c r="L419" s="2">
        <v>44088</v>
      </c>
      <c r="M419" t="s">
        <v>17</v>
      </c>
      <c r="N419" t="s">
        <v>15</v>
      </c>
      <c r="P419" s="2">
        <v>43852</v>
      </c>
    </row>
    <row r="420" spans="1:16" x14ac:dyDescent="0.35">
      <c r="A420" t="s">
        <v>468</v>
      </c>
      <c r="B420" t="s">
        <v>238</v>
      </c>
      <c r="C420" t="s">
        <v>14</v>
      </c>
      <c r="D420" s="2">
        <v>43448</v>
      </c>
      <c r="E420" s="2">
        <v>44360</v>
      </c>
      <c r="F420" t="s">
        <v>28</v>
      </c>
      <c r="G420" t="s">
        <v>482</v>
      </c>
      <c r="H420" t="s">
        <v>32</v>
      </c>
      <c r="I420" t="s">
        <v>39</v>
      </c>
      <c r="J420" t="s">
        <v>436</v>
      </c>
      <c r="K420">
        <v>2426.06</v>
      </c>
      <c r="L420" s="2">
        <v>43538</v>
      </c>
      <c r="M420" t="s">
        <v>17</v>
      </c>
      <c r="N420" t="s">
        <v>15</v>
      </c>
      <c r="P420" s="2">
        <v>43852</v>
      </c>
    </row>
    <row r="421" spans="1:16" x14ac:dyDescent="0.35">
      <c r="A421" t="s">
        <v>468</v>
      </c>
      <c r="B421" t="s">
        <v>238</v>
      </c>
      <c r="C421" t="s">
        <v>14</v>
      </c>
      <c r="D421" s="2">
        <v>43448</v>
      </c>
      <c r="E421" s="2">
        <v>44360</v>
      </c>
      <c r="F421" t="s">
        <v>28</v>
      </c>
      <c r="G421" t="s">
        <v>482</v>
      </c>
      <c r="H421" t="s">
        <v>32</v>
      </c>
      <c r="I421" t="s">
        <v>39</v>
      </c>
      <c r="J421" t="s">
        <v>436</v>
      </c>
      <c r="K421">
        <v>2426.06</v>
      </c>
      <c r="L421" s="2">
        <v>43630</v>
      </c>
      <c r="M421" t="s">
        <v>17</v>
      </c>
      <c r="N421" t="s">
        <v>15</v>
      </c>
      <c r="P421" s="2">
        <v>43852</v>
      </c>
    </row>
    <row r="422" spans="1:16" x14ac:dyDescent="0.35">
      <c r="A422" t="s">
        <v>468</v>
      </c>
      <c r="B422" t="s">
        <v>238</v>
      </c>
      <c r="C422" t="s">
        <v>14</v>
      </c>
      <c r="D422" s="2">
        <v>43448</v>
      </c>
      <c r="E422" s="2">
        <v>44360</v>
      </c>
      <c r="F422" t="s">
        <v>28</v>
      </c>
      <c r="G422" t="s">
        <v>482</v>
      </c>
      <c r="H422" t="s">
        <v>32</v>
      </c>
      <c r="I422" t="s">
        <v>39</v>
      </c>
      <c r="J422" t="s">
        <v>436</v>
      </c>
      <c r="K422">
        <v>2426.06</v>
      </c>
      <c r="L422" s="2">
        <v>43722</v>
      </c>
      <c r="M422" t="s">
        <v>17</v>
      </c>
      <c r="N422" t="s">
        <v>15</v>
      </c>
      <c r="P422" s="2">
        <v>43852</v>
      </c>
    </row>
    <row r="423" spans="1:16" x14ac:dyDescent="0.35">
      <c r="A423" t="s">
        <v>468</v>
      </c>
      <c r="B423" t="s">
        <v>238</v>
      </c>
      <c r="C423" t="s">
        <v>14</v>
      </c>
      <c r="D423" s="2">
        <v>43448</v>
      </c>
      <c r="E423" s="2">
        <v>44360</v>
      </c>
      <c r="F423" t="s">
        <v>28</v>
      </c>
      <c r="G423" t="s">
        <v>482</v>
      </c>
      <c r="H423" t="s">
        <v>32</v>
      </c>
      <c r="I423" t="s">
        <v>39</v>
      </c>
      <c r="J423" t="s">
        <v>436</v>
      </c>
      <c r="K423">
        <v>6203.49</v>
      </c>
      <c r="L423" s="2">
        <v>43448</v>
      </c>
      <c r="M423" t="s">
        <v>17</v>
      </c>
      <c r="N423" t="s">
        <v>15</v>
      </c>
      <c r="P423" s="2">
        <v>43852</v>
      </c>
    </row>
    <row r="424" spans="1:16" x14ac:dyDescent="0.35">
      <c r="A424" t="s">
        <v>468</v>
      </c>
      <c r="B424" t="s">
        <v>239</v>
      </c>
      <c r="C424" t="s">
        <v>14</v>
      </c>
      <c r="D424" s="2">
        <v>43642</v>
      </c>
      <c r="E424" s="2">
        <v>44007</v>
      </c>
      <c r="F424" t="s">
        <v>24</v>
      </c>
      <c r="G424" t="s">
        <v>478</v>
      </c>
      <c r="H424" t="s">
        <v>32</v>
      </c>
      <c r="I424" t="s">
        <v>39</v>
      </c>
      <c r="J424" t="s">
        <v>436</v>
      </c>
      <c r="K424">
        <v>137712.39000000001</v>
      </c>
      <c r="L424" s="2">
        <v>43642</v>
      </c>
      <c r="M424" t="s">
        <v>17</v>
      </c>
      <c r="N424" t="s">
        <v>15</v>
      </c>
      <c r="P424" s="2">
        <v>43852</v>
      </c>
    </row>
    <row r="425" spans="1:16" x14ac:dyDescent="0.35">
      <c r="A425" t="s">
        <v>468</v>
      </c>
      <c r="B425" t="s">
        <v>240</v>
      </c>
      <c r="C425" t="s">
        <v>14</v>
      </c>
      <c r="D425" s="2">
        <v>43524</v>
      </c>
      <c r="E425" s="2">
        <v>43612</v>
      </c>
      <c r="F425" t="s">
        <v>28</v>
      </c>
      <c r="G425" t="s">
        <v>482</v>
      </c>
      <c r="H425" t="s">
        <v>32</v>
      </c>
      <c r="I425" t="s">
        <v>39</v>
      </c>
      <c r="J425" t="s">
        <v>436</v>
      </c>
      <c r="K425">
        <v>21929.45</v>
      </c>
      <c r="L425" s="2">
        <v>43525</v>
      </c>
      <c r="M425" t="s">
        <v>17</v>
      </c>
      <c r="N425" t="s">
        <v>27</v>
      </c>
      <c r="P425" s="2">
        <v>43852</v>
      </c>
    </row>
    <row r="426" spans="1:16" x14ac:dyDescent="0.35">
      <c r="A426" t="s">
        <v>468</v>
      </c>
      <c r="B426" t="s">
        <v>241</v>
      </c>
      <c r="C426" t="s">
        <v>18</v>
      </c>
      <c r="D426" s="2">
        <v>42611</v>
      </c>
      <c r="E426" s="2">
        <v>43524</v>
      </c>
      <c r="F426" t="s">
        <v>28</v>
      </c>
      <c r="G426" t="s">
        <v>482</v>
      </c>
      <c r="H426" t="s">
        <v>32</v>
      </c>
      <c r="I426" t="s">
        <v>39</v>
      </c>
      <c r="J426" t="s">
        <v>436</v>
      </c>
      <c r="K426">
        <v>55777.3</v>
      </c>
      <c r="L426" s="2">
        <v>42611</v>
      </c>
      <c r="M426" t="s">
        <v>17</v>
      </c>
      <c r="N426" t="s">
        <v>15</v>
      </c>
      <c r="P426" s="2">
        <v>43852</v>
      </c>
    </row>
    <row r="427" spans="1:16" x14ac:dyDescent="0.35">
      <c r="A427" t="s">
        <v>468</v>
      </c>
      <c r="B427" t="s">
        <v>242</v>
      </c>
      <c r="C427" t="s">
        <v>18</v>
      </c>
      <c r="D427" s="2">
        <v>42608</v>
      </c>
      <c r="E427" s="2">
        <v>43337</v>
      </c>
      <c r="F427" t="s">
        <v>28</v>
      </c>
      <c r="G427" t="s">
        <v>482</v>
      </c>
      <c r="H427" t="s">
        <v>32</v>
      </c>
      <c r="I427" t="s">
        <v>39</v>
      </c>
      <c r="J427" t="s">
        <v>436</v>
      </c>
      <c r="K427">
        <v>101109.75</v>
      </c>
      <c r="L427" s="2">
        <v>43337</v>
      </c>
      <c r="M427" t="s">
        <v>17</v>
      </c>
      <c r="N427" t="s">
        <v>21</v>
      </c>
      <c r="O427" t="s">
        <v>22</v>
      </c>
      <c r="P427" s="2">
        <v>43852</v>
      </c>
    </row>
    <row r="428" spans="1:16" x14ac:dyDescent="0.35">
      <c r="A428" t="s">
        <v>468</v>
      </c>
      <c r="B428" t="s">
        <v>243</v>
      </c>
      <c r="C428" t="s">
        <v>14</v>
      </c>
      <c r="D428" s="2">
        <v>42636</v>
      </c>
      <c r="E428" s="2">
        <v>43730</v>
      </c>
      <c r="F428" t="s">
        <v>28</v>
      </c>
      <c r="G428" t="s">
        <v>482</v>
      </c>
      <c r="H428" t="s">
        <v>32</v>
      </c>
      <c r="I428" t="s">
        <v>39</v>
      </c>
      <c r="J428" t="s">
        <v>435</v>
      </c>
      <c r="K428">
        <v>31589.25</v>
      </c>
      <c r="L428" s="2">
        <v>43092</v>
      </c>
      <c r="M428" t="s">
        <v>17</v>
      </c>
      <c r="N428" t="s">
        <v>35</v>
      </c>
      <c r="P428" s="2">
        <v>43852</v>
      </c>
    </row>
    <row r="429" spans="1:16" x14ac:dyDescent="0.35">
      <c r="A429" t="s">
        <v>468</v>
      </c>
      <c r="B429" t="s">
        <v>243</v>
      </c>
      <c r="C429" t="s">
        <v>14</v>
      </c>
      <c r="D429" s="2">
        <v>42636</v>
      </c>
      <c r="E429" s="2">
        <v>43730</v>
      </c>
      <c r="F429" t="s">
        <v>28</v>
      </c>
      <c r="G429" t="s">
        <v>482</v>
      </c>
      <c r="H429" t="s">
        <v>32</v>
      </c>
      <c r="I429" t="s">
        <v>39</v>
      </c>
      <c r="J429" t="s">
        <v>435</v>
      </c>
      <c r="K429">
        <v>31589.25</v>
      </c>
      <c r="L429" s="2">
        <v>43182</v>
      </c>
      <c r="M429" t="s">
        <v>17</v>
      </c>
      <c r="N429" t="s">
        <v>35</v>
      </c>
      <c r="P429" s="2">
        <v>43852</v>
      </c>
    </row>
    <row r="430" spans="1:16" x14ac:dyDescent="0.35">
      <c r="A430" t="s">
        <v>468</v>
      </c>
      <c r="B430" t="s">
        <v>243</v>
      </c>
      <c r="C430" t="s">
        <v>14</v>
      </c>
      <c r="D430" s="2">
        <v>42636</v>
      </c>
      <c r="E430" s="2">
        <v>43730</v>
      </c>
      <c r="F430" t="s">
        <v>28</v>
      </c>
      <c r="G430" t="s">
        <v>482</v>
      </c>
      <c r="H430" t="s">
        <v>32</v>
      </c>
      <c r="I430" t="s">
        <v>39</v>
      </c>
      <c r="J430" t="s">
        <v>435</v>
      </c>
      <c r="K430">
        <v>31589.25</v>
      </c>
      <c r="L430" s="2">
        <v>43274</v>
      </c>
      <c r="M430" t="s">
        <v>17</v>
      </c>
      <c r="N430" t="s">
        <v>35</v>
      </c>
      <c r="P430" s="2">
        <v>43852</v>
      </c>
    </row>
    <row r="431" spans="1:16" x14ac:dyDescent="0.35">
      <c r="A431" t="s">
        <v>468</v>
      </c>
      <c r="B431" t="s">
        <v>243</v>
      </c>
      <c r="C431" t="s">
        <v>14</v>
      </c>
      <c r="D431" s="2">
        <v>42636</v>
      </c>
      <c r="E431" s="2">
        <v>43730</v>
      </c>
      <c r="F431" t="s">
        <v>28</v>
      </c>
      <c r="G431" t="s">
        <v>482</v>
      </c>
      <c r="H431" t="s">
        <v>32</v>
      </c>
      <c r="I431" t="s">
        <v>39</v>
      </c>
      <c r="J431" t="s">
        <v>435</v>
      </c>
      <c r="K431">
        <v>31589.25</v>
      </c>
      <c r="L431" s="2">
        <v>43366</v>
      </c>
      <c r="M431" t="s">
        <v>17</v>
      </c>
      <c r="N431" t="s">
        <v>35</v>
      </c>
      <c r="P431" s="2">
        <v>43852</v>
      </c>
    </row>
    <row r="432" spans="1:16" x14ac:dyDescent="0.35">
      <c r="A432" t="s">
        <v>468</v>
      </c>
      <c r="B432" t="s">
        <v>243</v>
      </c>
      <c r="C432" t="s">
        <v>14</v>
      </c>
      <c r="D432" s="2">
        <v>42636</v>
      </c>
      <c r="E432" s="2">
        <v>43730</v>
      </c>
      <c r="F432" t="s">
        <v>28</v>
      </c>
      <c r="G432" t="s">
        <v>482</v>
      </c>
      <c r="H432" t="s">
        <v>32</v>
      </c>
      <c r="I432" t="s">
        <v>39</v>
      </c>
      <c r="J432" t="s">
        <v>435</v>
      </c>
      <c r="K432">
        <v>31589.25</v>
      </c>
      <c r="L432" s="2">
        <v>43457</v>
      </c>
      <c r="M432" t="s">
        <v>17</v>
      </c>
      <c r="N432" t="s">
        <v>35</v>
      </c>
      <c r="P432" s="2">
        <v>43852</v>
      </c>
    </row>
    <row r="433" spans="1:16" x14ac:dyDescent="0.35">
      <c r="A433" t="s">
        <v>468</v>
      </c>
      <c r="B433" t="s">
        <v>243</v>
      </c>
      <c r="C433" t="s">
        <v>14</v>
      </c>
      <c r="D433" s="2">
        <v>42636</v>
      </c>
      <c r="E433" s="2">
        <v>43730</v>
      </c>
      <c r="F433" t="s">
        <v>28</v>
      </c>
      <c r="G433" t="s">
        <v>482</v>
      </c>
      <c r="H433" t="s">
        <v>32</v>
      </c>
      <c r="I433" t="s">
        <v>39</v>
      </c>
      <c r="J433" t="s">
        <v>435</v>
      </c>
      <c r="K433">
        <v>31589.25</v>
      </c>
      <c r="L433" s="2">
        <v>43547</v>
      </c>
      <c r="M433" t="s">
        <v>17</v>
      </c>
      <c r="N433" t="s">
        <v>35</v>
      </c>
      <c r="P433" s="2">
        <v>43852</v>
      </c>
    </row>
    <row r="434" spans="1:16" x14ac:dyDescent="0.35">
      <c r="A434" t="s">
        <v>468</v>
      </c>
      <c r="B434" t="s">
        <v>243</v>
      </c>
      <c r="C434" t="s">
        <v>14</v>
      </c>
      <c r="D434" s="2">
        <v>42636</v>
      </c>
      <c r="E434" s="2">
        <v>43730</v>
      </c>
      <c r="F434" t="s">
        <v>28</v>
      </c>
      <c r="G434" t="s">
        <v>482</v>
      </c>
      <c r="H434" t="s">
        <v>32</v>
      </c>
      <c r="I434" t="s">
        <v>39</v>
      </c>
      <c r="J434" t="s">
        <v>435</v>
      </c>
      <c r="K434">
        <v>31589.3</v>
      </c>
      <c r="L434" s="2">
        <v>42727</v>
      </c>
      <c r="M434" t="s">
        <v>17</v>
      </c>
      <c r="N434" t="s">
        <v>35</v>
      </c>
      <c r="P434" s="2">
        <v>43852</v>
      </c>
    </row>
    <row r="435" spans="1:16" x14ac:dyDescent="0.35">
      <c r="A435" t="s">
        <v>468</v>
      </c>
      <c r="B435" t="s">
        <v>243</v>
      </c>
      <c r="C435" t="s">
        <v>14</v>
      </c>
      <c r="D435" s="2">
        <v>42636</v>
      </c>
      <c r="E435" s="2">
        <v>43730</v>
      </c>
      <c r="F435" t="s">
        <v>28</v>
      </c>
      <c r="G435" t="s">
        <v>482</v>
      </c>
      <c r="H435" t="s">
        <v>32</v>
      </c>
      <c r="I435" t="s">
        <v>39</v>
      </c>
      <c r="J435" t="s">
        <v>435</v>
      </c>
      <c r="K435">
        <v>31589.3</v>
      </c>
      <c r="L435" s="2">
        <v>42817</v>
      </c>
      <c r="M435" t="s">
        <v>17</v>
      </c>
      <c r="N435" t="s">
        <v>35</v>
      </c>
      <c r="P435" s="2">
        <v>43852</v>
      </c>
    </row>
    <row r="436" spans="1:16" x14ac:dyDescent="0.35">
      <c r="A436" t="s">
        <v>468</v>
      </c>
      <c r="B436" t="s">
        <v>243</v>
      </c>
      <c r="C436" t="s">
        <v>14</v>
      </c>
      <c r="D436" s="2">
        <v>42636</v>
      </c>
      <c r="E436" s="2">
        <v>43730</v>
      </c>
      <c r="F436" t="s">
        <v>28</v>
      </c>
      <c r="G436" t="s">
        <v>482</v>
      </c>
      <c r="H436" t="s">
        <v>32</v>
      </c>
      <c r="I436" t="s">
        <v>39</v>
      </c>
      <c r="J436" t="s">
        <v>435</v>
      </c>
      <c r="K436">
        <v>31589.3</v>
      </c>
      <c r="L436" s="2">
        <v>42909</v>
      </c>
      <c r="M436" t="s">
        <v>17</v>
      </c>
      <c r="N436" t="s">
        <v>35</v>
      </c>
      <c r="P436" s="2">
        <v>43852</v>
      </c>
    </row>
    <row r="437" spans="1:16" x14ac:dyDescent="0.35">
      <c r="A437" t="s">
        <v>468</v>
      </c>
      <c r="B437" t="s">
        <v>243</v>
      </c>
      <c r="C437" t="s">
        <v>14</v>
      </c>
      <c r="D437" s="2">
        <v>42636</v>
      </c>
      <c r="E437" s="2">
        <v>43730</v>
      </c>
      <c r="F437" t="s">
        <v>28</v>
      </c>
      <c r="G437" t="s">
        <v>482</v>
      </c>
      <c r="H437" t="s">
        <v>32</v>
      </c>
      <c r="I437" t="s">
        <v>39</v>
      </c>
      <c r="J437" t="s">
        <v>435</v>
      </c>
      <c r="K437">
        <v>31589.3</v>
      </c>
      <c r="L437" s="2">
        <v>43001</v>
      </c>
      <c r="M437" t="s">
        <v>17</v>
      </c>
      <c r="N437" t="s">
        <v>35</v>
      </c>
      <c r="P437" s="2">
        <v>43852</v>
      </c>
    </row>
    <row r="438" spans="1:16" x14ac:dyDescent="0.35">
      <c r="A438" t="s">
        <v>468</v>
      </c>
      <c r="B438" t="s">
        <v>243</v>
      </c>
      <c r="C438" t="s">
        <v>14</v>
      </c>
      <c r="D438" s="2">
        <v>42636</v>
      </c>
      <c r="E438" s="2">
        <v>43730</v>
      </c>
      <c r="F438" t="s">
        <v>28</v>
      </c>
      <c r="G438" t="s">
        <v>482</v>
      </c>
      <c r="H438" t="s">
        <v>32</v>
      </c>
      <c r="I438" t="s">
        <v>39</v>
      </c>
      <c r="J438" t="s">
        <v>435</v>
      </c>
      <c r="K438">
        <v>183374.9</v>
      </c>
      <c r="L438" s="2">
        <v>42636</v>
      </c>
      <c r="M438" t="s">
        <v>17</v>
      </c>
      <c r="N438" t="s">
        <v>35</v>
      </c>
      <c r="P438" s="2">
        <v>43852</v>
      </c>
    </row>
    <row r="439" spans="1:16" x14ac:dyDescent="0.35">
      <c r="A439" t="s">
        <v>468</v>
      </c>
      <c r="B439" t="s">
        <v>243</v>
      </c>
      <c r="C439" t="s">
        <v>14</v>
      </c>
      <c r="D439" s="2">
        <v>42636</v>
      </c>
      <c r="E439" s="2">
        <v>43730</v>
      </c>
      <c r="F439" t="s">
        <v>28</v>
      </c>
      <c r="G439" t="s">
        <v>482</v>
      </c>
      <c r="H439" t="s">
        <v>32</v>
      </c>
      <c r="I439" t="s">
        <v>39</v>
      </c>
      <c r="J439" t="s">
        <v>435</v>
      </c>
      <c r="K439">
        <v>0</v>
      </c>
      <c r="L439" s="2"/>
      <c r="M439" t="s">
        <v>36</v>
      </c>
      <c r="N439" t="s">
        <v>35</v>
      </c>
      <c r="P439" s="2">
        <v>43852</v>
      </c>
    </row>
    <row r="440" spans="1:16" x14ac:dyDescent="0.35">
      <c r="A440" t="s">
        <v>468</v>
      </c>
      <c r="B440" t="s">
        <v>243</v>
      </c>
      <c r="C440" t="s">
        <v>14</v>
      </c>
      <c r="D440" s="2">
        <v>42636</v>
      </c>
      <c r="E440" s="2">
        <v>43730</v>
      </c>
      <c r="F440" t="s">
        <v>28</v>
      </c>
      <c r="G440" t="s">
        <v>482</v>
      </c>
      <c r="H440" t="s">
        <v>32</v>
      </c>
      <c r="I440" t="s">
        <v>39</v>
      </c>
      <c r="J440" t="s">
        <v>435</v>
      </c>
      <c r="K440">
        <v>0</v>
      </c>
      <c r="L440" s="2"/>
      <c r="M440" t="s">
        <v>36</v>
      </c>
      <c r="N440" t="s">
        <v>35</v>
      </c>
      <c r="P440" s="2">
        <v>43852</v>
      </c>
    </row>
    <row r="441" spans="1:16" x14ac:dyDescent="0.35">
      <c r="A441" t="s">
        <v>468</v>
      </c>
      <c r="B441" t="s">
        <v>243</v>
      </c>
      <c r="C441" t="s">
        <v>14</v>
      </c>
      <c r="D441" s="2">
        <v>42636</v>
      </c>
      <c r="E441" s="2">
        <v>43730</v>
      </c>
      <c r="F441" t="s">
        <v>28</v>
      </c>
      <c r="G441" t="s">
        <v>482</v>
      </c>
      <c r="H441" t="s">
        <v>32</v>
      </c>
      <c r="I441" t="s">
        <v>39</v>
      </c>
      <c r="J441" t="s">
        <v>435</v>
      </c>
      <c r="K441">
        <v>0</v>
      </c>
      <c r="L441" s="2"/>
      <c r="M441" t="s">
        <v>36</v>
      </c>
      <c r="N441" t="s">
        <v>35</v>
      </c>
      <c r="P441" s="2">
        <v>43852</v>
      </c>
    </row>
    <row r="442" spans="1:16" x14ac:dyDescent="0.35">
      <c r="A442" t="s">
        <v>468</v>
      </c>
      <c r="B442" t="s">
        <v>244</v>
      </c>
      <c r="C442" t="s">
        <v>14</v>
      </c>
      <c r="D442" s="2">
        <v>43029</v>
      </c>
      <c r="E442" s="2">
        <v>43393</v>
      </c>
      <c r="F442" t="s">
        <v>24</v>
      </c>
      <c r="G442" t="s">
        <v>482</v>
      </c>
      <c r="H442" t="s">
        <v>32</v>
      </c>
      <c r="I442" t="s">
        <v>39</v>
      </c>
      <c r="J442" t="s">
        <v>436</v>
      </c>
      <c r="K442">
        <v>10118.39</v>
      </c>
      <c r="L442" s="2">
        <v>43029</v>
      </c>
      <c r="M442" t="s">
        <v>17</v>
      </c>
      <c r="N442" t="s">
        <v>15</v>
      </c>
      <c r="P442" s="2">
        <v>43852</v>
      </c>
    </row>
    <row r="443" spans="1:16" x14ac:dyDescent="0.35">
      <c r="A443" t="s">
        <v>468</v>
      </c>
      <c r="B443" t="s">
        <v>245</v>
      </c>
      <c r="C443" t="s">
        <v>14</v>
      </c>
      <c r="D443" s="2">
        <v>43029</v>
      </c>
      <c r="E443" s="2">
        <v>43393</v>
      </c>
      <c r="F443" t="s">
        <v>26</v>
      </c>
      <c r="G443" t="s">
        <v>482</v>
      </c>
      <c r="H443" t="s">
        <v>32</v>
      </c>
      <c r="I443" t="s">
        <v>39</v>
      </c>
      <c r="J443" t="s">
        <v>436</v>
      </c>
      <c r="K443">
        <v>2254.63</v>
      </c>
      <c r="L443" s="2">
        <v>43029</v>
      </c>
      <c r="M443" t="s">
        <v>17</v>
      </c>
      <c r="N443" t="s">
        <v>15</v>
      </c>
      <c r="P443" s="2">
        <v>43852</v>
      </c>
    </row>
    <row r="444" spans="1:16" x14ac:dyDescent="0.35">
      <c r="A444" t="s">
        <v>468</v>
      </c>
      <c r="B444" t="s">
        <v>246</v>
      </c>
      <c r="C444" t="s">
        <v>14</v>
      </c>
      <c r="D444" s="2">
        <v>42290</v>
      </c>
      <c r="E444" s="2">
        <v>43750</v>
      </c>
      <c r="F444" t="s">
        <v>28</v>
      </c>
      <c r="G444" t="s">
        <v>478</v>
      </c>
      <c r="H444" t="s">
        <v>32</v>
      </c>
      <c r="I444" t="s">
        <v>39</v>
      </c>
      <c r="J444" t="s">
        <v>436</v>
      </c>
      <c r="K444">
        <v>0</v>
      </c>
      <c r="L444" s="2">
        <v>42290</v>
      </c>
      <c r="M444" t="s">
        <v>17</v>
      </c>
      <c r="N444" t="s">
        <v>15</v>
      </c>
      <c r="P444" s="2">
        <v>43852</v>
      </c>
    </row>
    <row r="445" spans="1:16" x14ac:dyDescent="0.35">
      <c r="A445" t="s">
        <v>468</v>
      </c>
      <c r="B445" t="s">
        <v>247</v>
      </c>
      <c r="C445" t="s">
        <v>14</v>
      </c>
      <c r="D445" s="2">
        <v>42874</v>
      </c>
      <c r="E445" s="2">
        <v>43787</v>
      </c>
      <c r="F445" t="s">
        <v>28</v>
      </c>
      <c r="G445" t="s">
        <v>478</v>
      </c>
      <c r="H445" t="s">
        <v>32</v>
      </c>
      <c r="I445" t="s">
        <v>39</v>
      </c>
      <c r="J445" t="s">
        <v>436</v>
      </c>
      <c r="K445">
        <v>0</v>
      </c>
      <c r="L445" s="2">
        <v>42874</v>
      </c>
      <c r="M445" t="s">
        <v>17</v>
      </c>
      <c r="N445" t="s">
        <v>15</v>
      </c>
      <c r="P445" s="2">
        <v>43852</v>
      </c>
    </row>
    <row r="446" spans="1:16" x14ac:dyDescent="0.35">
      <c r="A446" t="s">
        <v>468</v>
      </c>
      <c r="B446">
        <v>2309003004</v>
      </c>
      <c r="C446" t="s">
        <v>14</v>
      </c>
      <c r="D446" s="2">
        <v>43249</v>
      </c>
      <c r="E446" s="2">
        <v>46535</v>
      </c>
      <c r="F446" t="s">
        <v>16</v>
      </c>
      <c r="G446" t="s">
        <v>482</v>
      </c>
      <c r="H446" t="s">
        <v>32</v>
      </c>
      <c r="I446" t="s">
        <v>16</v>
      </c>
      <c r="J446" t="s">
        <v>436</v>
      </c>
      <c r="K446">
        <v>118750</v>
      </c>
      <c r="L446" s="2">
        <v>43249</v>
      </c>
      <c r="M446" t="s">
        <v>17</v>
      </c>
      <c r="N446" t="s">
        <v>15</v>
      </c>
      <c r="P446" s="2">
        <v>43852</v>
      </c>
    </row>
    <row r="447" spans="1:16" x14ac:dyDescent="0.35">
      <c r="A447" t="s">
        <v>468</v>
      </c>
      <c r="B447" t="s">
        <v>248</v>
      </c>
      <c r="C447" t="s">
        <v>14</v>
      </c>
      <c r="D447" s="2">
        <v>43340</v>
      </c>
      <c r="E447" s="2">
        <v>44066</v>
      </c>
      <c r="F447" t="s">
        <v>28</v>
      </c>
      <c r="G447" t="s">
        <v>482</v>
      </c>
      <c r="H447" t="s">
        <v>32</v>
      </c>
      <c r="I447" t="s">
        <v>39</v>
      </c>
      <c r="J447" t="s">
        <v>435</v>
      </c>
      <c r="K447">
        <v>93516.75</v>
      </c>
      <c r="L447" s="2">
        <v>43958</v>
      </c>
      <c r="M447" t="s">
        <v>17</v>
      </c>
      <c r="N447" t="s">
        <v>15</v>
      </c>
      <c r="P447" s="2">
        <v>43852</v>
      </c>
    </row>
    <row r="448" spans="1:16" x14ac:dyDescent="0.35">
      <c r="A448" t="s">
        <v>468</v>
      </c>
      <c r="B448" t="s">
        <v>248</v>
      </c>
      <c r="C448" t="s">
        <v>14</v>
      </c>
      <c r="D448" s="2">
        <v>43340</v>
      </c>
      <c r="E448" s="2">
        <v>44066</v>
      </c>
      <c r="F448" t="s">
        <v>28</v>
      </c>
      <c r="G448" t="s">
        <v>482</v>
      </c>
      <c r="H448" t="s">
        <v>32</v>
      </c>
      <c r="I448" t="s">
        <v>39</v>
      </c>
      <c r="J448" t="s">
        <v>435</v>
      </c>
      <c r="K448">
        <v>93516.75</v>
      </c>
      <c r="L448" s="2">
        <v>43958</v>
      </c>
      <c r="M448" t="s">
        <v>17</v>
      </c>
      <c r="N448" t="s">
        <v>15</v>
      </c>
      <c r="P448" s="2">
        <v>43852</v>
      </c>
    </row>
    <row r="449" spans="1:16" x14ac:dyDescent="0.35">
      <c r="A449" t="s">
        <v>468</v>
      </c>
      <c r="B449" t="s">
        <v>248</v>
      </c>
      <c r="C449" t="s">
        <v>14</v>
      </c>
      <c r="D449" s="2">
        <v>43340</v>
      </c>
      <c r="E449" s="2">
        <v>44066</v>
      </c>
      <c r="F449" t="s">
        <v>28</v>
      </c>
      <c r="G449" t="s">
        <v>482</v>
      </c>
      <c r="H449" t="s">
        <v>32</v>
      </c>
      <c r="I449" t="s">
        <v>39</v>
      </c>
      <c r="J449" t="s">
        <v>435</v>
      </c>
      <c r="K449">
        <v>93516.75</v>
      </c>
      <c r="L449" s="2">
        <v>43958</v>
      </c>
      <c r="M449" t="s">
        <v>17</v>
      </c>
      <c r="N449" t="s">
        <v>15</v>
      </c>
      <c r="P449" s="2">
        <v>43852</v>
      </c>
    </row>
    <row r="450" spans="1:16" x14ac:dyDescent="0.35">
      <c r="A450" t="s">
        <v>468</v>
      </c>
      <c r="B450" t="s">
        <v>248</v>
      </c>
      <c r="C450" t="s">
        <v>14</v>
      </c>
      <c r="D450" s="2">
        <v>43340</v>
      </c>
      <c r="E450" s="2">
        <v>44066</v>
      </c>
      <c r="F450" t="s">
        <v>28</v>
      </c>
      <c r="G450" t="s">
        <v>482</v>
      </c>
      <c r="H450" t="s">
        <v>32</v>
      </c>
      <c r="I450" t="s">
        <v>39</v>
      </c>
      <c r="J450" t="s">
        <v>435</v>
      </c>
      <c r="K450">
        <v>93517.25</v>
      </c>
      <c r="L450" s="2">
        <v>43855</v>
      </c>
      <c r="M450" t="s">
        <v>17</v>
      </c>
      <c r="N450" t="s">
        <v>15</v>
      </c>
      <c r="P450" s="2">
        <v>43852</v>
      </c>
    </row>
    <row r="451" spans="1:16" x14ac:dyDescent="0.35">
      <c r="A451" t="s">
        <v>468</v>
      </c>
      <c r="B451" t="s">
        <v>248</v>
      </c>
      <c r="C451" t="s">
        <v>14</v>
      </c>
      <c r="D451" s="2">
        <v>43340</v>
      </c>
      <c r="E451" s="2">
        <v>44066</v>
      </c>
      <c r="F451" t="s">
        <v>28</v>
      </c>
      <c r="G451" t="s">
        <v>482</v>
      </c>
      <c r="H451" t="s">
        <v>32</v>
      </c>
      <c r="I451" t="s">
        <v>39</v>
      </c>
      <c r="J451" t="s">
        <v>435</v>
      </c>
      <c r="K451">
        <v>100710.88</v>
      </c>
      <c r="L451" s="2">
        <v>43443</v>
      </c>
      <c r="M451" t="s">
        <v>17</v>
      </c>
      <c r="N451" t="s">
        <v>15</v>
      </c>
      <c r="P451" s="2">
        <v>43852</v>
      </c>
    </row>
    <row r="452" spans="1:16" x14ac:dyDescent="0.35">
      <c r="A452" t="s">
        <v>468</v>
      </c>
      <c r="B452" t="s">
        <v>248</v>
      </c>
      <c r="C452" t="s">
        <v>14</v>
      </c>
      <c r="D452" s="2">
        <v>43340</v>
      </c>
      <c r="E452" s="2">
        <v>44066</v>
      </c>
      <c r="F452" t="s">
        <v>28</v>
      </c>
      <c r="G452" t="s">
        <v>482</v>
      </c>
      <c r="H452" t="s">
        <v>32</v>
      </c>
      <c r="I452" t="s">
        <v>39</v>
      </c>
      <c r="J452" t="s">
        <v>435</v>
      </c>
      <c r="K452">
        <v>100710.88</v>
      </c>
      <c r="L452" s="2">
        <v>43546</v>
      </c>
      <c r="M452" t="s">
        <v>17</v>
      </c>
      <c r="N452" t="s">
        <v>15</v>
      </c>
      <c r="P452" s="2">
        <v>43852</v>
      </c>
    </row>
    <row r="453" spans="1:16" x14ac:dyDescent="0.35">
      <c r="A453" t="s">
        <v>468</v>
      </c>
      <c r="B453" t="s">
        <v>248</v>
      </c>
      <c r="C453" t="s">
        <v>14</v>
      </c>
      <c r="D453" s="2">
        <v>43340</v>
      </c>
      <c r="E453" s="2">
        <v>44066</v>
      </c>
      <c r="F453" t="s">
        <v>28</v>
      </c>
      <c r="G453" t="s">
        <v>482</v>
      </c>
      <c r="H453" t="s">
        <v>32</v>
      </c>
      <c r="I453" t="s">
        <v>39</v>
      </c>
      <c r="J453" t="s">
        <v>435</v>
      </c>
      <c r="K453">
        <v>100710.88</v>
      </c>
      <c r="L453" s="2">
        <v>43649</v>
      </c>
      <c r="M453" t="s">
        <v>17</v>
      </c>
      <c r="N453" t="s">
        <v>15</v>
      </c>
      <c r="P453" s="2">
        <v>43852</v>
      </c>
    </row>
    <row r="454" spans="1:16" x14ac:dyDescent="0.35">
      <c r="A454" t="s">
        <v>468</v>
      </c>
      <c r="B454" t="s">
        <v>248</v>
      </c>
      <c r="C454" t="s">
        <v>14</v>
      </c>
      <c r="D454" s="2">
        <v>43340</v>
      </c>
      <c r="E454" s="2">
        <v>44066</v>
      </c>
      <c r="F454" t="s">
        <v>28</v>
      </c>
      <c r="G454" t="s">
        <v>482</v>
      </c>
      <c r="H454" t="s">
        <v>32</v>
      </c>
      <c r="I454" t="s">
        <v>39</v>
      </c>
      <c r="J454" t="s">
        <v>435</v>
      </c>
      <c r="K454">
        <v>100710.88</v>
      </c>
      <c r="L454" s="2">
        <v>43752</v>
      </c>
      <c r="M454" t="s">
        <v>17</v>
      </c>
      <c r="N454" t="s">
        <v>15</v>
      </c>
      <c r="P454" s="2">
        <v>43852</v>
      </c>
    </row>
    <row r="455" spans="1:16" x14ac:dyDescent="0.35">
      <c r="A455" t="s">
        <v>468</v>
      </c>
      <c r="B455" t="s">
        <v>248</v>
      </c>
      <c r="C455" t="s">
        <v>14</v>
      </c>
      <c r="D455" s="2">
        <v>43340</v>
      </c>
      <c r="E455" s="2">
        <v>44066</v>
      </c>
      <c r="F455" t="s">
        <v>28</v>
      </c>
      <c r="G455" t="s">
        <v>482</v>
      </c>
      <c r="H455" t="s">
        <v>32</v>
      </c>
      <c r="I455" t="s">
        <v>39</v>
      </c>
      <c r="J455" t="s">
        <v>435</v>
      </c>
      <c r="K455">
        <v>129485.38</v>
      </c>
      <c r="L455" s="2">
        <v>43340</v>
      </c>
      <c r="M455" t="s">
        <v>17</v>
      </c>
      <c r="N455" t="s">
        <v>15</v>
      </c>
      <c r="P455" s="2">
        <v>43852</v>
      </c>
    </row>
    <row r="456" spans="1:16" x14ac:dyDescent="0.35">
      <c r="A456" t="s">
        <v>468</v>
      </c>
      <c r="B456" t="s">
        <v>249</v>
      </c>
      <c r="C456" t="s">
        <v>14</v>
      </c>
      <c r="D456" s="2">
        <v>43440</v>
      </c>
      <c r="E456" s="2">
        <v>43804</v>
      </c>
      <c r="F456" t="s">
        <v>28</v>
      </c>
      <c r="G456" t="s">
        <v>482</v>
      </c>
      <c r="H456" t="s">
        <v>32</v>
      </c>
      <c r="I456" t="s">
        <v>39</v>
      </c>
      <c r="J456" t="s">
        <v>436</v>
      </c>
      <c r="K456">
        <v>53711</v>
      </c>
      <c r="L456" s="2">
        <v>43440</v>
      </c>
      <c r="M456" t="s">
        <v>17</v>
      </c>
      <c r="N456" t="s">
        <v>15</v>
      </c>
      <c r="P456" s="2">
        <v>43852</v>
      </c>
    </row>
    <row r="457" spans="1:16" x14ac:dyDescent="0.35">
      <c r="A457" t="s">
        <v>468</v>
      </c>
      <c r="B457" t="s">
        <v>250</v>
      </c>
      <c r="C457" t="s">
        <v>14</v>
      </c>
      <c r="D457" s="2">
        <v>43550</v>
      </c>
      <c r="E457" s="2">
        <v>44099</v>
      </c>
      <c r="F457" t="s">
        <v>28</v>
      </c>
      <c r="G457" t="s">
        <v>482</v>
      </c>
      <c r="H457" t="s">
        <v>32</v>
      </c>
      <c r="I457" t="s">
        <v>39</v>
      </c>
      <c r="J457" t="s">
        <v>436</v>
      </c>
      <c r="K457">
        <v>49576</v>
      </c>
      <c r="L457" s="2">
        <v>43550</v>
      </c>
      <c r="M457" t="s">
        <v>17</v>
      </c>
      <c r="N457" t="s">
        <v>15</v>
      </c>
      <c r="P457" s="2">
        <v>43852</v>
      </c>
    </row>
    <row r="458" spans="1:16" x14ac:dyDescent="0.35">
      <c r="A458" t="s">
        <v>468</v>
      </c>
      <c r="B458" t="s">
        <v>251</v>
      </c>
      <c r="C458" t="s">
        <v>14</v>
      </c>
      <c r="D458" s="2">
        <v>42634</v>
      </c>
      <c r="E458" s="2">
        <v>44002</v>
      </c>
      <c r="F458" t="s">
        <v>28</v>
      </c>
      <c r="G458" t="s">
        <v>482</v>
      </c>
      <c r="H458" t="s">
        <v>32</v>
      </c>
      <c r="I458" t="s">
        <v>39</v>
      </c>
      <c r="J458" t="s">
        <v>436</v>
      </c>
      <c r="K458">
        <v>0</v>
      </c>
      <c r="L458" s="2">
        <v>42634</v>
      </c>
      <c r="M458" t="s">
        <v>17</v>
      </c>
      <c r="N458" t="s">
        <v>35</v>
      </c>
      <c r="P458" s="2">
        <v>43852</v>
      </c>
    </row>
    <row r="459" spans="1:16" x14ac:dyDescent="0.35">
      <c r="A459" t="s">
        <v>468</v>
      </c>
      <c r="B459" t="s">
        <v>251</v>
      </c>
      <c r="C459" t="s">
        <v>14</v>
      </c>
      <c r="D459" s="2">
        <v>42634</v>
      </c>
      <c r="E459" s="2">
        <v>44002</v>
      </c>
      <c r="F459" t="s">
        <v>28</v>
      </c>
      <c r="G459" t="s">
        <v>482</v>
      </c>
      <c r="H459" t="s">
        <v>32</v>
      </c>
      <c r="I459" t="s">
        <v>39</v>
      </c>
      <c r="J459" t="s">
        <v>436</v>
      </c>
      <c r="L459" s="2">
        <v>43364</v>
      </c>
      <c r="M459" t="s">
        <v>36</v>
      </c>
      <c r="N459" t="s">
        <v>35</v>
      </c>
      <c r="P459" s="2">
        <v>43852</v>
      </c>
    </row>
    <row r="460" spans="1:16" x14ac:dyDescent="0.35">
      <c r="A460" t="s">
        <v>468</v>
      </c>
      <c r="B460" t="s">
        <v>251</v>
      </c>
      <c r="C460" t="s">
        <v>14</v>
      </c>
      <c r="D460" s="2">
        <v>42634</v>
      </c>
      <c r="E460" s="2">
        <v>44002</v>
      </c>
      <c r="F460" t="s">
        <v>28</v>
      </c>
      <c r="G460" t="s">
        <v>482</v>
      </c>
      <c r="H460" t="s">
        <v>32</v>
      </c>
      <c r="I460" t="s">
        <v>39</v>
      </c>
      <c r="J460" t="s">
        <v>436</v>
      </c>
      <c r="L460" s="2">
        <v>43455</v>
      </c>
      <c r="M460" t="s">
        <v>36</v>
      </c>
      <c r="N460" t="s">
        <v>35</v>
      </c>
      <c r="P460" s="2">
        <v>43852</v>
      </c>
    </row>
    <row r="461" spans="1:16" x14ac:dyDescent="0.35">
      <c r="A461" t="s">
        <v>468</v>
      </c>
      <c r="B461" t="s">
        <v>252</v>
      </c>
      <c r="C461" t="s">
        <v>14</v>
      </c>
      <c r="D461" s="2">
        <v>42887</v>
      </c>
      <c r="E461" s="2">
        <v>43616</v>
      </c>
      <c r="F461" t="s">
        <v>28</v>
      </c>
      <c r="G461" t="s">
        <v>482</v>
      </c>
      <c r="H461" t="s">
        <v>32</v>
      </c>
      <c r="I461" t="s">
        <v>39</v>
      </c>
      <c r="J461" t="s">
        <v>436</v>
      </c>
      <c r="K461">
        <v>64971</v>
      </c>
      <c r="L461" s="2">
        <v>43435</v>
      </c>
      <c r="M461" t="s">
        <v>17</v>
      </c>
      <c r="N461" t="s">
        <v>15</v>
      </c>
      <c r="P461" s="2">
        <v>43852</v>
      </c>
    </row>
    <row r="462" spans="1:16" x14ac:dyDescent="0.35">
      <c r="A462" t="s">
        <v>467</v>
      </c>
      <c r="B462" t="s">
        <v>253</v>
      </c>
      <c r="C462" t="s">
        <v>14</v>
      </c>
      <c r="D462" s="2">
        <v>43646</v>
      </c>
      <c r="E462" s="2">
        <v>44011</v>
      </c>
      <c r="F462" t="s">
        <v>23</v>
      </c>
      <c r="G462" t="s">
        <v>482</v>
      </c>
      <c r="H462" t="s">
        <v>32</v>
      </c>
      <c r="I462" t="s">
        <v>23</v>
      </c>
      <c r="J462" t="s">
        <v>27</v>
      </c>
      <c r="K462">
        <v>66188.759999999995</v>
      </c>
      <c r="L462" s="2">
        <v>43646</v>
      </c>
      <c r="M462" t="s">
        <v>17</v>
      </c>
      <c r="N462" t="s">
        <v>27</v>
      </c>
      <c r="P462" s="2">
        <v>43852</v>
      </c>
    </row>
    <row r="463" spans="1:16" x14ac:dyDescent="0.35">
      <c r="A463" t="s">
        <v>467</v>
      </c>
      <c r="B463" t="s">
        <v>254</v>
      </c>
      <c r="C463" t="s">
        <v>14</v>
      </c>
      <c r="D463" s="2">
        <v>42916</v>
      </c>
      <c r="E463" s="2">
        <v>43280</v>
      </c>
      <c r="F463" t="s">
        <v>23</v>
      </c>
      <c r="G463" t="s">
        <v>482</v>
      </c>
      <c r="H463" t="s">
        <v>32</v>
      </c>
      <c r="I463" t="s">
        <v>23</v>
      </c>
      <c r="J463" t="s">
        <v>436</v>
      </c>
      <c r="K463">
        <v>37754.15</v>
      </c>
      <c r="L463" s="2">
        <v>43281</v>
      </c>
      <c r="M463" t="s">
        <v>17</v>
      </c>
      <c r="N463" t="s">
        <v>15</v>
      </c>
      <c r="P463" s="2">
        <v>43852</v>
      </c>
    </row>
    <row r="464" spans="1:16" x14ac:dyDescent="0.35">
      <c r="A464" t="s">
        <v>467</v>
      </c>
      <c r="B464" t="s">
        <v>255</v>
      </c>
      <c r="C464" t="s">
        <v>14</v>
      </c>
      <c r="D464" s="2">
        <v>43709</v>
      </c>
      <c r="E464" s="2">
        <v>44074</v>
      </c>
      <c r="F464" t="s">
        <v>24</v>
      </c>
      <c r="G464" t="s">
        <v>482</v>
      </c>
      <c r="H464" t="s">
        <v>32</v>
      </c>
      <c r="I464" t="s">
        <v>25</v>
      </c>
      <c r="J464" t="s">
        <v>27</v>
      </c>
      <c r="K464">
        <v>48325.760000000002</v>
      </c>
      <c r="L464" s="2">
        <v>43709</v>
      </c>
      <c r="M464" t="s">
        <v>17</v>
      </c>
      <c r="N464" t="s">
        <v>27</v>
      </c>
      <c r="P464" s="2">
        <v>43852</v>
      </c>
    </row>
    <row r="465" spans="1:16" x14ac:dyDescent="0.35">
      <c r="A465" t="s">
        <v>467</v>
      </c>
      <c r="B465">
        <v>3.1030411181E+17</v>
      </c>
      <c r="C465" t="s">
        <v>14</v>
      </c>
      <c r="D465" s="2">
        <v>43344</v>
      </c>
      <c r="E465" s="2">
        <v>43708</v>
      </c>
      <c r="F465" t="s">
        <v>24</v>
      </c>
      <c r="G465" t="s">
        <v>482</v>
      </c>
      <c r="H465" t="s">
        <v>32</v>
      </c>
      <c r="I465" t="s">
        <v>25</v>
      </c>
      <c r="J465" t="s">
        <v>27</v>
      </c>
      <c r="K465">
        <v>5763.57</v>
      </c>
      <c r="L465" s="2">
        <v>43344</v>
      </c>
      <c r="M465" t="s">
        <v>17</v>
      </c>
      <c r="N465" t="s">
        <v>15</v>
      </c>
      <c r="P465" s="2">
        <v>43852</v>
      </c>
    </row>
    <row r="466" spans="1:16" x14ac:dyDescent="0.35">
      <c r="A466" t="s">
        <v>467</v>
      </c>
      <c r="B466">
        <v>3.1030411181E+17</v>
      </c>
      <c r="C466" t="s">
        <v>18</v>
      </c>
      <c r="D466" s="2">
        <v>43344</v>
      </c>
      <c r="E466" s="2">
        <v>43708</v>
      </c>
      <c r="F466" t="s">
        <v>24</v>
      </c>
      <c r="G466" t="s">
        <v>482</v>
      </c>
      <c r="H466" t="s">
        <v>32</v>
      </c>
      <c r="I466" t="s">
        <v>25</v>
      </c>
      <c r="J466" t="s">
        <v>27</v>
      </c>
      <c r="K466">
        <v>5721.71</v>
      </c>
      <c r="L466" s="2">
        <v>43344</v>
      </c>
      <c r="M466" t="s">
        <v>17</v>
      </c>
      <c r="N466" t="s">
        <v>15</v>
      </c>
      <c r="P466" s="2">
        <v>43852</v>
      </c>
    </row>
    <row r="467" spans="1:16" x14ac:dyDescent="0.35">
      <c r="A467" t="s">
        <v>467</v>
      </c>
      <c r="B467" t="s">
        <v>256</v>
      </c>
      <c r="C467" t="s">
        <v>18</v>
      </c>
      <c r="D467" s="2">
        <v>43281</v>
      </c>
      <c r="E467" s="2">
        <v>43645</v>
      </c>
      <c r="F467" t="s">
        <v>23</v>
      </c>
      <c r="G467" t="s">
        <v>477</v>
      </c>
      <c r="H467" t="s">
        <v>32</v>
      </c>
      <c r="I467" t="s">
        <v>23</v>
      </c>
      <c r="J467" t="s">
        <v>27</v>
      </c>
      <c r="K467">
        <v>50101.73</v>
      </c>
      <c r="L467" s="2">
        <v>43281</v>
      </c>
      <c r="M467" t="s">
        <v>17</v>
      </c>
      <c r="N467" t="s">
        <v>15</v>
      </c>
      <c r="P467" s="2">
        <v>43852</v>
      </c>
    </row>
    <row r="468" spans="1:16" x14ac:dyDescent="0.35">
      <c r="A468" t="s">
        <v>467</v>
      </c>
      <c r="B468" t="s">
        <v>257</v>
      </c>
      <c r="C468" t="s">
        <v>18</v>
      </c>
      <c r="D468" s="2">
        <v>43112</v>
      </c>
      <c r="E468" s="2">
        <v>43476</v>
      </c>
      <c r="F468" t="s">
        <v>26</v>
      </c>
      <c r="G468" t="s">
        <v>482</v>
      </c>
      <c r="H468" t="s">
        <v>32</v>
      </c>
      <c r="I468" t="s">
        <v>82</v>
      </c>
      <c r="J468" t="s">
        <v>27</v>
      </c>
      <c r="K468">
        <v>2940.49</v>
      </c>
      <c r="L468" s="2">
        <v>43112</v>
      </c>
      <c r="M468" t="s">
        <v>17</v>
      </c>
      <c r="N468" t="s">
        <v>21</v>
      </c>
      <c r="O468" t="s">
        <v>30</v>
      </c>
      <c r="P468" s="2">
        <v>43852</v>
      </c>
    </row>
    <row r="469" spans="1:16" x14ac:dyDescent="0.35">
      <c r="A469" t="s">
        <v>467</v>
      </c>
      <c r="B469" t="s">
        <v>258</v>
      </c>
      <c r="C469" t="s">
        <v>14</v>
      </c>
      <c r="D469" s="2">
        <v>43477</v>
      </c>
      <c r="E469" s="2">
        <v>43841</v>
      </c>
      <c r="F469" t="s">
        <v>26</v>
      </c>
      <c r="G469" t="s">
        <v>482</v>
      </c>
      <c r="H469" t="s">
        <v>32</v>
      </c>
      <c r="I469" t="s">
        <v>82</v>
      </c>
      <c r="J469" t="s">
        <v>27</v>
      </c>
      <c r="K469">
        <v>3073.94</v>
      </c>
      <c r="L469" s="2">
        <v>43477</v>
      </c>
      <c r="M469" t="s">
        <v>17</v>
      </c>
      <c r="N469" t="s">
        <v>27</v>
      </c>
      <c r="P469" s="2">
        <v>43852</v>
      </c>
    </row>
    <row r="470" spans="1:16" x14ac:dyDescent="0.35">
      <c r="A470" t="s">
        <v>467</v>
      </c>
      <c r="B470" t="s">
        <v>259</v>
      </c>
      <c r="C470" t="s">
        <v>18</v>
      </c>
      <c r="D470" s="2">
        <v>43116</v>
      </c>
      <c r="E470" s="2">
        <v>43480</v>
      </c>
      <c r="F470" t="s">
        <v>23</v>
      </c>
      <c r="G470" t="s">
        <v>482</v>
      </c>
      <c r="H470" t="s">
        <v>32</v>
      </c>
      <c r="I470" t="s">
        <v>23</v>
      </c>
      <c r="J470" t="s">
        <v>436</v>
      </c>
      <c r="K470">
        <v>330</v>
      </c>
      <c r="L470" s="2">
        <v>43116</v>
      </c>
      <c r="M470" t="s">
        <v>17</v>
      </c>
      <c r="N470" t="s">
        <v>21</v>
      </c>
      <c r="O470" t="s">
        <v>30</v>
      </c>
      <c r="P470" s="2">
        <v>43852</v>
      </c>
    </row>
    <row r="471" spans="1:16" x14ac:dyDescent="0.35">
      <c r="A471" t="s">
        <v>467</v>
      </c>
      <c r="B471" t="s">
        <v>260</v>
      </c>
      <c r="C471" t="s">
        <v>14</v>
      </c>
      <c r="D471" s="2">
        <v>43709</v>
      </c>
      <c r="E471" s="2">
        <v>44074</v>
      </c>
      <c r="F471" t="s">
        <v>24</v>
      </c>
      <c r="G471" t="s">
        <v>482</v>
      </c>
      <c r="H471" t="s">
        <v>32</v>
      </c>
      <c r="I471" t="s">
        <v>25</v>
      </c>
      <c r="J471" t="s">
        <v>27</v>
      </c>
      <c r="K471">
        <v>20327.63</v>
      </c>
      <c r="L471" s="2">
        <v>43709</v>
      </c>
      <c r="M471" t="s">
        <v>17</v>
      </c>
      <c r="N471" t="s">
        <v>27</v>
      </c>
      <c r="P471" s="2">
        <v>43852</v>
      </c>
    </row>
    <row r="472" spans="1:16" x14ac:dyDescent="0.35">
      <c r="A472" t="s">
        <v>467</v>
      </c>
      <c r="B472">
        <v>3.1030411181E+17</v>
      </c>
      <c r="C472" t="s">
        <v>18</v>
      </c>
      <c r="D472" s="2">
        <v>43344</v>
      </c>
      <c r="E472" s="2">
        <v>43708</v>
      </c>
      <c r="F472" t="s">
        <v>24</v>
      </c>
      <c r="G472" t="s">
        <v>482</v>
      </c>
      <c r="H472" t="s">
        <v>32</v>
      </c>
      <c r="I472" t="s">
        <v>25</v>
      </c>
      <c r="J472" t="s">
        <v>27</v>
      </c>
      <c r="K472">
        <v>2164.3000000000002</v>
      </c>
      <c r="L472" s="2">
        <v>43344</v>
      </c>
      <c r="M472" t="s">
        <v>17</v>
      </c>
      <c r="N472" t="s">
        <v>15</v>
      </c>
      <c r="P472" s="2">
        <v>43852</v>
      </c>
    </row>
    <row r="473" spans="1:16" x14ac:dyDescent="0.35">
      <c r="A473" t="s">
        <v>467</v>
      </c>
      <c r="B473" t="s">
        <v>261</v>
      </c>
      <c r="C473" t="s">
        <v>14</v>
      </c>
      <c r="D473" s="2">
        <v>43709</v>
      </c>
      <c r="E473" s="2">
        <v>44074</v>
      </c>
      <c r="F473" t="s">
        <v>24</v>
      </c>
      <c r="G473" t="s">
        <v>482</v>
      </c>
      <c r="H473" t="s">
        <v>32</v>
      </c>
      <c r="I473" t="s">
        <v>25</v>
      </c>
      <c r="J473" t="s">
        <v>27</v>
      </c>
      <c r="K473">
        <v>27258.799999999999</v>
      </c>
      <c r="L473" s="2">
        <v>43709</v>
      </c>
      <c r="M473" t="s">
        <v>17</v>
      </c>
      <c r="N473" t="s">
        <v>27</v>
      </c>
      <c r="P473" s="2">
        <v>43852</v>
      </c>
    </row>
    <row r="474" spans="1:16" x14ac:dyDescent="0.35">
      <c r="A474" t="s">
        <v>467</v>
      </c>
      <c r="B474">
        <v>3.1030411181E+17</v>
      </c>
      <c r="C474" t="s">
        <v>18</v>
      </c>
      <c r="D474" s="2">
        <v>43344</v>
      </c>
      <c r="E474" s="2">
        <v>43708</v>
      </c>
      <c r="F474" t="s">
        <v>24</v>
      </c>
      <c r="G474" t="s">
        <v>482</v>
      </c>
      <c r="H474" t="s">
        <v>32</v>
      </c>
      <c r="I474" t="s">
        <v>25</v>
      </c>
      <c r="J474" t="s">
        <v>27</v>
      </c>
      <c r="K474">
        <v>5105.2</v>
      </c>
      <c r="L474" s="2">
        <v>43344</v>
      </c>
      <c r="M474" t="s">
        <v>17</v>
      </c>
      <c r="N474" t="s">
        <v>15</v>
      </c>
      <c r="P474" s="2">
        <v>43852</v>
      </c>
    </row>
    <row r="475" spans="1:16" x14ac:dyDescent="0.35">
      <c r="A475" t="s">
        <v>467</v>
      </c>
      <c r="B475" t="s">
        <v>262</v>
      </c>
      <c r="C475" t="s">
        <v>14</v>
      </c>
      <c r="D475" s="2">
        <v>43847</v>
      </c>
      <c r="E475" s="2">
        <v>43852</v>
      </c>
      <c r="F475" t="s">
        <v>19</v>
      </c>
      <c r="G475" t="s">
        <v>482</v>
      </c>
      <c r="H475" t="s">
        <v>32</v>
      </c>
      <c r="I475" t="s">
        <v>44</v>
      </c>
      <c r="J475" t="s">
        <v>436</v>
      </c>
      <c r="K475">
        <v>95.85</v>
      </c>
      <c r="L475" s="2">
        <v>43847</v>
      </c>
      <c r="M475" t="s">
        <v>17</v>
      </c>
      <c r="N475" t="s">
        <v>15</v>
      </c>
      <c r="P475" s="2">
        <v>43852</v>
      </c>
    </row>
    <row r="476" spans="1:16" x14ac:dyDescent="0.35">
      <c r="A476" t="s">
        <v>467</v>
      </c>
      <c r="B476">
        <v>3.1030411181E+17</v>
      </c>
      <c r="C476" t="s">
        <v>14</v>
      </c>
      <c r="D476" s="2">
        <v>43344</v>
      </c>
      <c r="E476" s="2">
        <v>43708</v>
      </c>
      <c r="F476" t="s">
        <v>24</v>
      </c>
      <c r="G476" t="s">
        <v>482</v>
      </c>
      <c r="H476" t="s">
        <v>32</v>
      </c>
      <c r="I476" t="s">
        <v>25</v>
      </c>
      <c r="J476" t="s">
        <v>27</v>
      </c>
      <c r="K476">
        <v>153.76</v>
      </c>
      <c r="L476" s="2">
        <v>43344</v>
      </c>
      <c r="M476" t="s">
        <v>17</v>
      </c>
      <c r="N476" t="s">
        <v>15</v>
      </c>
      <c r="P476" s="2">
        <v>43852</v>
      </c>
    </row>
    <row r="477" spans="1:16" x14ac:dyDescent="0.35">
      <c r="A477" t="s">
        <v>467</v>
      </c>
      <c r="B477">
        <v>3.1030411181E+17</v>
      </c>
      <c r="C477" t="s">
        <v>14</v>
      </c>
      <c r="D477" s="2">
        <v>43344</v>
      </c>
      <c r="E477" s="2">
        <v>43708</v>
      </c>
      <c r="F477" t="s">
        <v>24</v>
      </c>
      <c r="G477" t="s">
        <v>482</v>
      </c>
      <c r="H477" t="s">
        <v>32</v>
      </c>
      <c r="I477" t="s">
        <v>25</v>
      </c>
      <c r="J477" t="s">
        <v>27</v>
      </c>
      <c r="K477">
        <v>3842.38</v>
      </c>
      <c r="L477" s="2">
        <v>43344</v>
      </c>
      <c r="M477" t="s">
        <v>17</v>
      </c>
      <c r="N477" t="s">
        <v>15</v>
      </c>
      <c r="P477" s="2">
        <v>43852</v>
      </c>
    </row>
    <row r="478" spans="1:16" x14ac:dyDescent="0.35">
      <c r="A478" t="s">
        <v>467</v>
      </c>
      <c r="B478" t="s">
        <v>263</v>
      </c>
      <c r="C478" t="s">
        <v>14</v>
      </c>
      <c r="D478" s="2">
        <v>43720</v>
      </c>
      <c r="E478" s="2">
        <v>44085</v>
      </c>
      <c r="F478" t="s">
        <v>23</v>
      </c>
      <c r="G478" t="s">
        <v>482</v>
      </c>
      <c r="H478" t="s">
        <v>32</v>
      </c>
      <c r="I478" t="s">
        <v>44</v>
      </c>
      <c r="J478" t="s">
        <v>27</v>
      </c>
      <c r="K478">
        <v>3300</v>
      </c>
      <c r="L478" s="2">
        <v>43720</v>
      </c>
      <c r="M478" t="s">
        <v>17</v>
      </c>
      <c r="N478" t="s">
        <v>15</v>
      </c>
      <c r="P478" s="2">
        <v>43852</v>
      </c>
    </row>
    <row r="479" spans="1:16" x14ac:dyDescent="0.35">
      <c r="A479" t="s">
        <v>467</v>
      </c>
      <c r="B479" t="s">
        <v>264</v>
      </c>
      <c r="C479" t="s">
        <v>14</v>
      </c>
      <c r="D479" s="2">
        <v>43405</v>
      </c>
      <c r="E479" s="2">
        <v>43769</v>
      </c>
      <c r="F479" t="s">
        <v>23</v>
      </c>
      <c r="G479" t="s">
        <v>482</v>
      </c>
      <c r="H479" t="s">
        <v>32</v>
      </c>
      <c r="I479" t="s">
        <v>23</v>
      </c>
      <c r="J479" t="s">
        <v>27</v>
      </c>
      <c r="K479">
        <v>7424.84</v>
      </c>
      <c r="L479" s="2">
        <v>43405</v>
      </c>
      <c r="M479" t="s">
        <v>17</v>
      </c>
      <c r="N479" t="s">
        <v>27</v>
      </c>
      <c r="P479" s="2">
        <v>43852</v>
      </c>
    </row>
    <row r="480" spans="1:16" x14ac:dyDescent="0.35">
      <c r="A480" t="s">
        <v>467</v>
      </c>
      <c r="B480">
        <v>22214171</v>
      </c>
      <c r="C480" t="s">
        <v>18</v>
      </c>
      <c r="D480" s="2">
        <v>43040</v>
      </c>
      <c r="E480" s="2">
        <v>43404</v>
      </c>
      <c r="F480" t="s">
        <v>23</v>
      </c>
      <c r="G480" t="s">
        <v>482</v>
      </c>
      <c r="H480" t="s">
        <v>32</v>
      </c>
      <c r="I480" t="s">
        <v>23</v>
      </c>
      <c r="J480" t="s">
        <v>27</v>
      </c>
      <c r="K480">
        <v>55687.5</v>
      </c>
      <c r="L480" s="2">
        <v>43040</v>
      </c>
      <c r="M480" t="s">
        <v>17</v>
      </c>
      <c r="N480" t="s">
        <v>21</v>
      </c>
      <c r="O480" t="s">
        <v>30</v>
      </c>
      <c r="P480" s="2">
        <v>43852</v>
      </c>
    </row>
    <row r="481" spans="1:16" x14ac:dyDescent="0.35">
      <c r="A481" t="s">
        <v>467</v>
      </c>
      <c r="B481">
        <v>22341873</v>
      </c>
      <c r="C481" t="s">
        <v>14</v>
      </c>
      <c r="D481" s="2">
        <v>43355</v>
      </c>
      <c r="E481" s="2">
        <v>43719</v>
      </c>
      <c r="F481" t="s">
        <v>23</v>
      </c>
      <c r="G481" t="s">
        <v>477</v>
      </c>
      <c r="H481" t="s">
        <v>32</v>
      </c>
      <c r="I481" t="s">
        <v>23</v>
      </c>
      <c r="J481" t="s">
        <v>27</v>
      </c>
      <c r="K481">
        <v>8745.18</v>
      </c>
      <c r="L481" s="2">
        <v>43355</v>
      </c>
      <c r="M481" t="s">
        <v>17</v>
      </c>
      <c r="N481" t="s">
        <v>15</v>
      </c>
      <c r="P481" s="2">
        <v>43852</v>
      </c>
    </row>
    <row r="482" spans="1:16" x14ac:dyDescent="0.35">
      <c r="A482" t="s">
        <v>467</v>
      </c>
      <c r="B482" t="s">
        <v>265</v>
      </c>
      <c r="C482" t="s">
        <v>14</v>
      </c>
      <c r="D482" s="2">
        <v>43511</v>
      </c>
      <c r="E482" s="2">
        <v>43875</v>
      </c>
      <c r="F482" t="s">
        <v>48</v>
      </c>
      <c r="G482" t="s">
        <v>480</v>
      </c>
      <c r="H482" t="s">
        <v>32</v>
      </c>
      <c r="I482" t="s">
        <v>48</v>
      </c>
      <c r="J482" t="s">
        <v>436</v>
      </c>
      <c r="K482">
        <v>10578.39</v>
      </c>
      <c r="L482" s="2">
        <v>43511</v>
      </c>
      <c r="M482" t="s">
        <v>17</v>
      </c>
      <c r="N482" t="s">
        <v>15</v>
      </c>
      <c r="P482" s="2">
        <v>43852</v>
      </c>
    </row>
    <row r="483" spans="1:16" x14ac:dyDescent="0.35">
      <c r="A483" t="s">
        <v>467</v>
      </c>
      <c r="B483" t="s">
        <v>266</v>
      </c>
      <c r="C483" t="s">
        <v>14</v>
      </c>
      <c r="D483" s="2">
        <v>43709</v>
      </c>
      <c r="E483" s="2">
        <v>44074</v>
      </c>
      <c r="F483" t="s">
        <v>24</v>
      </c>
      <c r="G483" t="s">
        <v>482</v>
      </c>
      <c r="H483" t="s">
        <v>32</v>
      </c>
      <c r="I483" t="s">
        <v>25</v>
      </c>
      <c r="J483" t="s">
        <v>27</v>
      </c>
      <c r="K483">
        <v>10279.51</v>
      </c>
      <c r="L483" s="2">
        <v>43709</v>
      </c>
      <c r="M483" t="s">
        <v>17</v>
      </c>
      <c r="N483" t="s">
        <v>27</v>
      </c>
      <c r="P483" s="2">
        <v>43852</v>
      </c>
    </row>
    <row r="484" spans="1:16" x14ac:dyDescent="0.35">
      <c r="A484" t="s">
        <v>467</v>
      </c>
      <c r="B484">
        <v>3.1030411181E+17</v>
      </c>
      <c r="C484" t="s">
        <v>18</v>
      </c>
      <c r="D484" s="2">
        <v>43344</v>
      </c>
      <c r="E484" s="2">
        <v>43708</v>
      </c>
      <c r="F484" t="s">
        <v>24</v>
      </c>
      <c r="G484" t="s">
        <v>482</v>
      </c>
      <c r="H484" t="s">
        <v>32</v>
      </c>
      <c r="I484" t="s">
        <v>25</v>
      </c>
      <c r="J484" t="s">
        <v>27</v>
      </c>
      <c r="K484">
        <v>610.77</v>
      </c>
      <c r="L484" s="2">
        <v>43344</v>
      </c>
      <c r="M484" t="s">
        <v>17</v>
      </c>
      <c r="N484" t="s">
        <v>15</v>
      </c>
      <c r="P484" s="2">
        <v>43852</v>
      </c>
    </row>
    <row r="485" spans="1:16" x14ac:dyDescent="0.35">
      <c r="A485" t="s">
        <v>467</v>
      </c>
      <c r="B485">
        <v>301004265</v>
      </c>
      <c r="C485" t="s">
        <v>18</v>
      </c>
      <c r="D485" s="2">
        <v>43168</v>
      </c>
      <c r="E485" s="2">
        <v>43532</v>
      </c>
      <c r="F485" t="s">
        <v>16</v>
      </c>
      <c r="G485" t="s">
        <v>472</v>
      </c>
      <c r="H485" t="s">
        <v>32</v>
      </c>
      <c r="I485" t="s">
        <v>29</v>
      </c>
      <c r="J485" t="s">
        <v>27</v>
      </c>
      <c r="K485">
        <v>25000</v>
      </c>
      <c r="L485" s="2">
        <v>43168</v>
      </c>
      <c r="M485" t="s">
        <v>17</v>
      </c>
      <c r="N485" t="s">
        <v>15</v>
      </c>
      <c r="P485" s="2">
        <v>43852</v>
      </c>
    </row>
    <row r="486" spans="1:16" x14ac:dyDescent="0.35">
      <c r="A486" t="s">
        <v>467</v>
      </c>
      <c r="B486" t="s">
        <v>267</v>
      </c>
      <c r="C486" t="s">
        <v>14</v>
      </c>
      <c r="D486" s="2">
        <v>43533</v>
      </c>
      <c r="E486" s="2">
        <v>43898</v>
      </c>
      <c r="F486" t="s">
        <v>16</v>
      </c>
      <c r="G486" t="s">
        <v>474</v>
      </c>
      <c r="H486" t="s">
        <v>32</v>
      </c>
      <c r="I486" t="s">
        <v>29</v>
      </c>
      <c r="J486" t="s">
        <v>27</v>
      </c>
      <c r="K486">
        <v>23750</v>
      </c>
      <c r="L486" s="2">
        <v>43533</v>
      </c>
      <c r="M486" t="s">
        <v>17</v>
      </c>
      <c r="N486" t="s">
        <v>27</v>
      </c>
      <c r="P486" s="2">
        <v>43852</v>
      </c>
    </row>
    <row r="487" spans="1:16" x14ac:dyDescent="0.35">
      <c r="A487" t="s">
        <v>467</v>
      </c>
      <c r="B487">
        <v>195269000000</v>
      </c>
      <c r="C487" t="s">
        <v>18</v>
      </c>
      <c r="D487" s="2">
        <v>43414</v>
      </c>
      <c r="E487" s="2">
        <v>43778</v>
      </c>
      <c r="F487" t="s">
        <v>19</v>
      </c>
      <c r="G487" t="s">
        <v>481</v>
      </c>
      <c r="H487" t="s">
        <v>32</v>
      </c>
      <c r="I487" t="s">
        <v>20</v>
      </c>
      <c r="J487" t="s">
        <v>436</v>
      </c>
      <c r="K487">
        <v>0</v>
      </c>
      <c r="L487" s="2">
        <v>43414</v>
      </c>
      <c r="M487" t="s">
        <v>17</v>
      </c>
      <c r="N487" t="s">
        <v>15</v>
      </c>
      <c r="P487" s="2">
        <v>43852</v>
      </c>
    </row>
    <row r="488" spans="1:16" x14ac:dyDescent="0.35">
      <c r="A488" t="s">
        <v>467</v>
      </c>
      <c r="B488">
        <v>2.4122020718290002E+18</v>
      </c>
      <c r="C488" t="s">
        <v>18</v>
      </c>
      <c r="D488" s="2">
        <v>43112</v>
      </c>
      <c r="E488" s="2">
        <v>43476</v>
      </c>
      <c r="F488" t="s">
        <v>23</v>
      </c>
      <c r="G488" t="s">
        <v>481</v>
      </c>
      <c r="H488" t="s">
        <v>32</v>
      </c>
      <c r="I488" t="s">
        <v>23</v>
      </c>
      <c r="J488" t="s">
        <v>436</v>
      </c>
      <c r="K488">
        <v>10395</v>
      </c>
      <c r="L488" s="2">
        <v>43112</v>
      </c>
      <c r="M488" t="s">
        <v>17</v>
      </c>
      <c r="N488" t="s">
        <v>35</v>
      </c>
      <c r="P488" s="2">
        <v>43852</v>
      </c>
    </row>
    <row r="489" spans="1:16" x14ac:dyDescent="0.35">
      <c r="A489" t="s">
        <v>467</v>
      </c>
      <c r="B489">
        <v>2.4122020718290002E+18</v>
      </c>
      <c r="C489" t="s">
        <v>18</v>
      </c>
      <c r="D489" s="2">
        <v>43112</v>
      </c>
      <c r="E489" s="2">
        <v>43476</v>
      </c>
      <c r="F489" t="s">
        <v>23</v>
      </c>
      <c r="G489" t="s">
        <v>481</v>
      </c>
      <c r="H489" t="s">
        <v>32</v>
      </c>
      <c r="I489" t="s">
        <v>23</v>
      </c>
      <c r="J489" t="s">
        <v>436</v>
      </c>
      <c r="K489">
        <v>0</v>
      </c>
      <c r="L489" s="2"/>
      <c r="M489" t="s">
        <v>36</v>
      </c>
      <c r="N489" t="s">
        <v>35</v>
      </c>
      <c r="P489" s="2">
        <v>43852</v>
      </c>
    </row>
    <row r="490" spans="1:16" x14ac:dyDescent="0.35">
      <c r="A490" t="s">
        <v>467</v>
      </c>
      <c r="B490" t="s">
        <v>268</v>
      </c>
      <c r="C490" t="s">
        <v>18</v>
      </c>
      <c r="D490" s="2">
        <v>43477</v>
      </c>
      <c r="E490" s="2">
        <v>43841</v>
      </c>
      <c r="F490" t="s">
        <v>23</v>
      </c>
      <c r="G490" t="s">
        <v>481</v>
      </c>
      <c r="H490" t="s">
        <v>32</v>
      </c>
      <c r="I490" t="s">
        <v>23</v>
      </c>
      <c r="J490" t="s">
        <v>436</v>
      </c>
      <c r="K490">
        <v>15592.5</v>
      </c>
      <c r="L490" s="2">
        <v>43477</v>
      </c>
      <c r="M490" t="s">
        <v>17</v>
      </c>
      <c r="N490" t="s">
        <v>27</v>
      </c>
      <c r="P490" s="2">
        <v>43852</v>
      </c>
    </row>
    <row r="491" spans="1:16" x14ac:dyDescent="0.35">
      <c r="A491" t="s">
        <v>467</v>
      </c>
      <c r="B491">
        <v>2.4122020718290002E+18</v>
      </c>
      <c r="C491" t="s">
        <v>14</v>
      </c>
      <c r="D491" s="2">
        <v>43842</v>
      </c>
      <c r="E491" s="2">
        <v>44207</v>
      </c>
      <c r="F491" t="s">
        <v>23</v>
      </c>
      <c r="G491" t="s">
        <v>481</v>
      </c>
      <c r="H491" t="s">
        <v>32</v>
      </c>
      <c r="I491" t="s">
        <v>23</v>
      </c>
      <c r="J491" t="s">
        <v>436</v>
      </c>
      <c r="K491">
        <v>11310.75</v>
      </c>
      <c r="L491" s="2">
        <v>43842</v>
      </c>
      <c r="M491" t="s">
        <v>17</v>
      </c>
      <c r="N491" t="s">
        <v>27</v>
      </c>
      <c r="P491" s="2">
        <v>43852</v>
      </c>
    </row>
    <row r="492" spans="1:16" x14ac:dyDescent="0.35">
      <c r="A492" t="s">
        <v>467</v>
      </c>
      <c r="B492" t="s">
        <v>269</v>
      </c>
      <c r="C492" t="s">
        <v>14</v>
      </c>
      <c r="D492" s="2">
        <v>43779</v>
      </c>
      <c r="E492" s="2">
        <v>44144</v>
      </c>
      <c r="F492" t="s">
        <v>19</v>
      </c>
      <c r="G492" t="s">
        <v>481</v>
      </c>
      <c r="H492" t="s">
        <v>32</v>
      </c>
      <c r="I492" t="s">
        <v>20</v>
      </c>
      <c r="J492" t="s">
        <v>27</v>
      </c>
      <c r="K492">
        <v>48928.73</v>
      </c>
      <c r="L492" s="2">
        <v>43779</v>
      </c>
      <c r="M492" t="s">
        <v>17</v>
      </c>
      <c r="N492" t="s">
        <v>27</v>
      </c>
      <c r="P492" s="2">
        <v>43852</v>
      </c>
    </row>
    <row r="493" spans="1:16" x14ac:dyDescent="0.35">
      <c r="A493" t="s">
        <v>467</v>
      </c>
      <c r="B493">
        <v>41050127</v>
      </c>
      <c r="C493" t="s">
        <v>14</v>
      </c>
      <c r="D493" s="2">
        <v>43794</v>
      </c>
      <c r="E493" s="2">
        <v>44159</v>
      </c>
      <c r="F493" t="s">
        <v>16</v>
      </c>
      <c r="G493" t="s">
        <v>481</v>
      </c>
      <c r="H493" t="s">
        <v>32</v>
      </c>
      <c r="I493" t="s">
        <v>16</v>
      </c>
      <c r="J493" t="s">
        <v>27</v>
      </c>
      <c r="K493">
        <v>18975</v>
      </c>
      <c r="L493" s="2">
        <v>43794</v>
      </c>
      <c r="M493" t="s">
        <v>17</v>
      </c>
      <c r="N493" t="s">
        <v>15</v>
      </c>
      <c r="P493" s="2">
        <v>43852</v>
      </c>
    </row>
    <row r="494" spans="1:16" x14ac:dyDescent="0.35">
      <c r="A494" t="s">
        <v>467</v>
      </c>
      <c r="B494">
        <v>43169018</v>
      </c>
      <c r="C494" t="s">
        <v>18</v>
      </c>
      <c r="D494" s="2">
        <v>43292</v>
      </c>
      <c r="E494" s="2">
        <v>43656</v>
      </c>
      <c r="F494" t="s">
        <v>26</v>
      </c>
      <c r="G494" t="s">
        <v>481</v>
      </c>
      <c r="H494" t="s">
        <v>32</v>
      </c>
      <c r="I494" t="s">
        <v>16</v>
      </c>
      <c r="J494" t="s">
        <v>436</v>
      </c>
      <c r="K494">
        <v>16170</v>
      </c>
      <c r="L494" s="2">
        <v>43292</v>
      </c>
      <c r="M494" t="s">
        <v>17</v>
      </c>
      <c r="N494" t="s">
        <v>21</v>
      </c>
      <c r="O494" t="s">
        <v>22</v>
      </c>
      <c r="P494" s="2">
        <v>43852</v>
      </c>
    </row>
    <row r="495" spans="1:16" x14ac:dyDescent="0.35">
      <c r="A495" t="s">
        <v>467</v>
      </c>
      <c r="B495">
        <v>54522170</v>
      </c>
      <c r="C495" t="s">
        <v>14</v>
      </c>
      <c r="D495" s="2">
        <v>43655</v>
      </c>
      <c r="E495" s="2">
        <v>44020</v>
      </c>
      <c r="F495" t="s">
        <v>19</v>
      </c>
      <c r="G495" t="s">
        <v>481</v>
      </c>
      <c r="H495" t="s">
        <v>32</v>
      </c>
      <c r="I495" t="s">
        <v>20</v>
      </c>
      <c r="J495" t="s">
        <v>436</v>
      </c>
      <c r="K495">
        <v>9056.48</v>
      </c>
      <c r="L495" s="2">
        <v>43655</v>
      </c>
      <c r="M495" t="s">
        <v>17</v>
      </c>
      <c r="N495" t="s">
        <v>15</v>
      </c>
      <c r="P495" s="2">
        <v>43852</v>
      </c>
    </row>
    <row r="496" spans="1:16" x14ac:dyDescent="0.35">
      <c r="A496" t="s">
        <v>467</v>
      </c>
      <c r="B496" t="s">
        <v>270</v>
      </c>
      <c r="C496" t="s">
        <v>18</v>
      </c>
      <c r="D496" s="2">
        <v>43291</v>
      </c>
      <c r="E496" s="2">
        <v>43655</v>
      </c>
      <c r="F496" t="s">
        <v>24</v>
      </c>
      <c r="G496" t="s">
        <v>481</v>
      </c>
      <c r="H496" t="s">
        <v>32</v>
      </c>
      <c r="I496" t="s">
        <v>25</v>
      </c>
      <c r="J496" t="s">
        <v>436</v>
      </c>
      <c r="K496">
        <v>18357</v>
      </c>
      <c r="L496" s="2">
        <v>43291</v>
      </c>
      <c r="M496" t="s">
        <v>17</v>
      </c>
      <c r="N496" t="s">
        <v>21</v>
      </c>
      <c r="O496" t="s">
        <v>30</v>
      </c>
      <c r="P496" s="2">
        <v>43852</v>
      </c>
    </row>
    <row r="497" spans="1:16" x14ac:dyDescent="0.35">
      <c r="A497" t="s">
        <v>467</v>
      </c>
      <c r="B497" t="s">
        <v>271</v>
      </c>
      <c r="C497" t="s">
        <v>18</v>
      </c>
      <c r="D497" s="2">
        <v>43291</v>
      </c>
      <c r="E497" s="2">
        <v>43655</v>
      </c>
      <c r="F497" t="s">
        <v>24</v>
      </c>
      <c r="G497" t="s">
        <v>481</v>
      </c>
      <c r="H497" t="s">
        <v>32</v>
      </c>
      <c r="I497" t="s">
        <v>25</v>
      </c>
      <c r="J497" t="s">
        <v>436</v>
      </c>
      <c r="K497">
        <v>10416.75</v>
      </c>
      <c r="L497" s="2">
        <v>43291</v>
      </c>
      <c r="M497" t="s">
        <v>17</v>
      </c>
      <c r="N497" t="s">
        <v>15</v>
      </c>
      <c r="P497" s="2">
        <v>43852</v>
      </c>
    </row>
    <row r="498" spans="1:16" x14ac:dyDescent="0.35">
      <c r="A498" t="s">
        <v>467</v>
      </c>
      <c r="B498" t="s">
        <v>272</v>
      </c>
      <c r="C498" t="s">
        <v>18</v>
      </c>
      <c r="D498" s="2">
        <v>43291</v>
      </c>
      <c r="E498" s="2">
        <v>43655</v>
      </c>
      <c r="F498" t="s">
        <v>26</v>
      </c>
      <c r="G498" t="s">
        <v>481</v>
      </c>
      <c r="H498" t="s">
        <v>32</v>
      </c>
      <c r="I498" t="s">
        <v>25</v>
      </c>
      <c r="J498" t="s">
        <v>436</v>
      </c>
      <c r="K498">
        <v>1232</v>
      </c>
      <c r="L498" s="2">
        <v>43291</v>
      </c>
      <c r="M498" t="s">
        <v>17</v>
      </c>
      <c r="N498" t="s">
        <v>15</v>
      </c>
      <c r="P498" s="2">
        <v>43852</v>
      </c>
    </row>
    <row r="499" spans="1:16" x14ac:dyDescent="0.35">
      <c r="A499" t="s">
        <v>467</v>
      </c>
      <c r="B499" t="s">
        <v>273</v>
      </c>
      <c r="C499" t="s">
        <v>18</v>
      </c>
      <c r="D499" s="2">
        <v>43291</v>
      </c>
      <c r="E499" s="2">
        <v>43655</v>
      </c>
      <c r="F499" t="s">
        <v>26</v>
      </c>
      <c r="G499" t="s">
        <v>481</v>
      </c>
      <c r="H499" t="s">
        <v>32</v>
      </c>
      <c r="I499" t="s">
        <v>25</v>
      </c>
      <c r="J499" t="s">
        <v>436</v>
      </c>
      <c r="K499">
        <v>242.5</v>
      </c>
      <c r="L499" s="2">
        <v>43291</v>
      </c>
      <c r="M499" t="s">
        <v>17</v>
      </c>
      <c r="N499" t="s">
        <v>21</v>
      </c>
      <c r="O499" t="s">
        <v>22</v>
      </c>
      <c r="P499" s="2">
        <v>43852</v>
      </c>
    </row>
    <row r="500" spans="1:16" x14ac:dyDescent="0.35">
      <c r="A500" t="s">
        <v>467</v>
      </c>
      <c r="B500" t="s">
        <v>274</v>
      </c>
      <c r="C500" t="s">
        <v>14</v>
      </c>
      <c r="D500" s="2">
        <v>43474</v>
      </c>
      <c r="E500" s="2">
        <v>43838</v>
      </c>
      <c r="F500" t="s">
        <v>26</v>
      </c>
      <c r="G500" t="s">
        <v>481</v>
      </c>
      <c r="H500" t="s">
        <v>32</v>
      </c>
      <c r="I500" t="s">
        <v>25</v>
      </c>
      <c r="J500" t="s">
        <v>436</v>
      </c>
      <c r="K500">
        <v>643.75</v>
      </c>
      <c r="L500" s="2">
        <v>43474</v>
      </c>
      <c r="M500" t="s">
        <v>17</v>
      </c>
      <c r="N500" t="s">
        <v>15</v>
      </c>
      <c r="P500" s="2">
        <v>43852</v>
      </c>
    </row>
    <row r="501" spans="1:16" x14ac:dyDescent="0.35">
      <c r="A501" t="s">
        <v>467</v>
      </c>
      <c r="B501" t="s">
        <v>275</v>
      </c>
      <c r="C501" t="s">
        <v>14</v>
      </c>
      <c r="D501" s="2">
        <v>43601</v>
      </c>
      <c r="E501" s="2">
        <v>43966</v>
      </c>
      <c r="F501" t="s">
        <v>24</v>
      </c>
      <c r="G501" t="s">
        <v>481</v>
      </c>
      <c r="H501" t="s">
        <v>32</v>
      </c>
      <c r="I501" t="s">
        <v>25</v>
      </c>
      <c r="J501" t="s">
        <v>436</v>
      </c>
      <c r="K501">
        <v>4595.75</v>
      </c>
      <c r="L501" s="2">
        <v>43601</v>
      </c>
      <c r="M501" t="s">
        <v>17</v>
      </c>
      <c r="N501" t="s">
        <v>15</v>
      </c>
      <c r="P501" s="2">
        <v>43852</v>
      </c>
    </row>
    <row r="502" spans="1:16" x14ac:dyDescent="0.35">
      <c r="A502" t="s">
        <v>467</v>
      </c>
      <c r="B502" t="s">
        <v>276</v>
      </c>
      <c r="C502" t="s">
        <v>14</v>
      </c>
      <c r="D502" s="2">
        <v>43657</v>
      </c>
      <c r="E502" s="2">
        <v>44022</v>
      </c>
      <c r="F502" t="s">
        <v>24</v>
      </c>
      <c r="G502" t="s">
        <v>481</v>
      </c>
      <c r="H502" t="s">
        <v>32</v>
      </c>
      <c r="I502" t="s">
        <v>25</v>
      </c>
      <c r="J502" t="s">
        <v>436</v>
      </c>
      <c r="K502">
        <v>21905.200000000001</v>
      </c>
      <c r="L502" s="2">
        <v>43657</v>
      </c>
      <c r="M502" t="s">
        <v>17</v>
      </c>
      <c r="N502" t="s">
        <v>27</v>
      </c>
      <c r="P502" s="2">
        <v>43852</v>
      </c>
    </row>
    <row r="503" spans="1:16" x14ac:dyDescent="0.35">
      <c r="A503" t="s">
        <v>467</v>
      </c>
      <c r="B503" t="s">
        <v>277</v>
      </c>
      <c r="C503" t="s">
        <v>14</v>
      </c>
      <c r="D503" s="2">
        <v>43656</v>
      </c>
      <c r="E503" s="2">
        <v>44021</v>
      </c>
      <c r="F503" t="s">
        <v>26</v>
      </c>
      <c r="G503" t="s">
        <v>481</v>
      </c>
      <c r="H503" t="s">
        <v>32</v>
      </c>
      <c r="I503" t="s">
        <v>25</v>
      </c>
      <c r="J503" t="s">
        <v>436</v>
      </c>
      <c r="K503">
        <v>337.5</v>
      </c>
      <c r="L503" s="2">
        <v>43656</v>
      </c>
      <c r="M503" t="s">
        <v>17</v>
      </c>
      <c r="N503" t="s">
        <v>27</v>
      </c>
      <c r="P503" s="2">
        <v>43852</v>
      </c>
    </row>
    <row r="504" spans="1:16" x14ac:dyDescent="0.35">
      <c r="A504" t="s">
        <v>467</v>
      </c>
      <c r="B504" t="s">
        <v>278</v>
      </c>
      <c r="C504" t="s">
        <v>14</v>
      </c>
      <c r="D504" s="2">
        <v>43462</v>
      </c>
      <c r="E504" s="2">
        <v>43826</v>
      </c>
      <c r="F504" t="s">
        <v>23</v>
      </c>
      <c r="G504" t="s">
        <v>482</v>
      </c>
      <c r="H504" t="s">
        <v>32</v>
      </c>
      <c r="I504" t="s">
        <v>23</v>
      </c>
      <c r="J504" t="s">
        <v>436</v>
      </c>
      <c r="K504">
        <v>6112.76</v>
      </c>
      <c r="L504" s="2">
        <v>43462</v>
      </c>
      <c r="M504" t="s">
        <v>17</v>
      </c>
      <c r="N504" t="s">
        <v>35</v>
      </c>
      <c r="P504" s="2">
        <v>43852</v>
      </c>
    </row>
    <row r="505" spans="1:16" x14ac:dyDescent="0.35">
      <c r="A505" t="s">
        <v>467</v>
      </c>
      <c r="B505" t="s">
        <v>278</v>
      </c>
      <c r="C505" t="s">
        <v>14</v>
      </c>
      <c r="D505" s="2">
        <v>43462</v>
      </c>
      <c r="E505" s="2">
        <v>43826</v>
      </c>
      <c r="F505" t="s">
        <v>23</v>
      </c>
      <c r="G505" t="s">
        <v>482</v>
      </c>
      <c r="H505" t="s">
        <v>32</v>
      </c>
      <c r="I505" t="s">
        <v>23</v>
      </c>
      <c r="J505" t="s">
        <v>436</v>
      </c>
      <c r="K505">
        <v>0</v>
      </c>
      <c r="L505" s="2"/>
      <c r="M505" t="s">
        <v>36</v>
      </c>
      <c r="N505" t="s">
        <v>35</v>
      </c>
      <c r="P505" s="2">
        <v>43852</v>
      </c>
    </row>
    <row r="506" spans="1:16" x14ac:dyDescent="0.35">
      <c r="A506" t="s">
        <v>467</v>
      </c>
      <c r="B506" t="s">
        <v>279</v>
      </c>
      <c r="C506" t="s">
        <v>14</v>
      </c>
      <c r="D506" s="2">
        <v>43440</v>
      </c>
      <c r="E506" s="2">
        <v>43804</v>
      </c>
      <c r="F506" t="s">
        <v>23</v>
      </c>
      <c r="G506" t="s">
        <v>482</v>
      </c>
      <c r="H506" t="s">
        <v>32</v>
      </c>
      <c r="I506" t="s">
        <v>23</v>
      </c>
      <c r="J506" t="s">
        <v>436</v>
      </c>
      <c r="K506">
        <v>10725</v>
      </c>
      <c r="L506" s="2">
        <v>43440</v>
      </c>
      <c r="M506" t="s">
        <v>17</v>
      </c>
      <c r="N506" t="s">
        <v>15</v>
      </c>
      <c r="P506" s="2">
        <v>43852</v>
      </c>
    </row>
    <row r="507" spans="1:16" x14ac:dyDescent="0.35">
      <c r="A507" t="s">
        <v>467</v>
      </c>
      <c r="B507">
        <v>2280014070</v>
      </c>
      <c r="C507" t="s">
        <v>14</v>
      </c>
      <c r="D507" s="2">
        <v>43533</v>
      </c>
      <c r="E507" s="2">
        <v>43898</v>
      </c>
      <c r="F507" t="s">
        <v>16</v>
      </c>
      <c r="G507" t="s">
        <v>483</v>
      </c>
      <c r="H507" t="s">
        <v>32</v>
      </c>
      <c r="I507" t="s">
        <v>16</v>
      </c>
      <c r="J507" t="s">
        <v>436</v>
      </c>
      <c r="K507">
        <v>27530.38</v>
      </c>
      <c r="L507" s="2">
        <v>43533</v>
      </c>
      <c r="M507" t="s">
        <v>17</v>
      </c>
      <c r="N507" t="s">
        <v>15</v>
      </c>
      <c r="P507" s="2">
        <v>43852</v>
      </c>
    </row>
    <row r="508" spans="1:16" x14ac:dyDescent="0.35">
      <c r="A508" t="s">
        <v>467</v>
      </c>
      <c r="B508">
        <v>3.1030411181E+17</v>
      </c>
      <c r="C508" t="s">
        <v>18</v>
      </c>
      <c r="D508" s="2">
        <v>43191</v>
      </c>
      <c r="E508" s="2">
        <v>43555</v>
      </c>
      <c r="F508" t="s">
        <v>26</v>
      </c>
      <c r="G508" t="s">
        <v>482</v>
      </c>
      <c r="H508" t="s">
        <v>32</v>
      </c>
      <c r="I508" t="s">
        <v>25</v>
      </c>
      <c r="J508" t="s">
        <v>436</v>
      </c>
      <c r="K508">
        <v>106033.91</v>
      </c>
      <c r="L508" s="2">
        <v>43191</v>
      </c>
      <c r="M508" t="s">
        <v>17</v>
      </c>
      <c r="N508" t="s">
        <v>21</v>
      </c>
      <c r="O508" t="s">
        <v>37</v>
      </c>
      <c r="P508" s="2">
        <v>43852</v>
      </c>
    </row>
    <row r="509" spans="1:16" x14ac:dyDescent="0.35">
      <c r="A509" t="s">
        <v>467</v>
      </c>
      <c r="B509">
        <v>3.1030411181E+17</v>
      </c>
      <c r="C509" t="s">
        <v>14</v>
      </c>
      <c r="D509" s="2">
        <v>43473</v>
      </c>
      <c r="E509" s="2">
        <v>43562</v>
      </c>
      <c r="F509" t="s">
        <v>24</v>
      </c>
      <c r="G509" t="s">
        <v>483</v>
      </c>
      <c r="H509" t="s">
        <v>32</v>
      </c>
      <c r="I509" t="s">
        <v>44</v>
      </c>
      <c r="J509" t="s">
        <v>436</v>
      </c>
      <c r="K509">
        <v>3978.77</v>
      </c>
      <c r="L509" s="2">
        <v>43473</v>
      </c>
      <c r="M509" t="s">
        <v>17</v>
      </c>
      <c r="N509" t="s">
        <v>15</v>
      </c>
      <c r="P509" s="2">
        <v>43852</v>
      </c>
    </row>
    <row r="510" spans="1:16" x14ac:dyDescent="0.35">
      <c r="A510" t="s">
        <v>467</v>
      </c>
      <c r="B510">
        <v>3.1030411181E+17</v>
      </c>
      <c r="C510" t="s">
        <v>14</v>
      </c>
      <c r="D510" s="2">
        <v>43484</v>
      </c>
      <c r="E510" s="2">
        <v>43573</v>
      </c>
      <c r="F510" t="s">
        <v>24</v>
      </c>
      <c r="G510" t="s">
        <v>483</v>
      </c>
      <c r="H510" t="s">
        <v>32</v>
      </c>
      <c r="I510" t="s">
        <v>44</v>
      </c>
      <c r="J510" t="s">
        <v>436</v>
      </c>
      <c r="K510">
        <v>9453.35</v>
      </c>
      <c r="L510" s="2">
        <v>43484</v>
      </c>
      <c r="M510" t="s">
        <v>17</v>
      </c>
      <c r="N510" t="s">
        <v>15</v>
      </c>
      <c r="P510" s="2">
        <v>43852</v>
      </c>
    </row>
    <row r="511" spans="1:16" x14ac:dyDescent="0.35">
      <c r="A511" t="s">
        <v>467</v>
      </c>
      <c r="B511">
        <v>3.1030411181E+17</v>
      </c>
      <c r="C511" t="s">
        <v>14</v>
      </c>
      <c r="D511" s="2">
        <v>43522</v>
      </c>
      <c r="E511" s="2">
        <v>43580</v>
      </c>
      <c r="F511" t="s">
        <v>24</v>
      </c>
      <c r="G511" t="s">
        <v>483</v>
      </c>
      <c r="H511" t="s">
        <v>32</v>
      </c>
      <c r="I511" t="s">
        <v>44</v>
      </c>
      <c r="J511" t="s">
        <v>436</v>
      </c>
      <c r="K511">
        <v>4156.79</v>
      </c>
      <c r="L511" s="2">
        <v>43522</v>
      </c>
      <c r="M511" t="s">
        <v>17</v>
      </c>
      <c r="N511" t="s">
        <v>15</v>
      </c>
      <c r="P511" s="2">
        <v>43852</v>
      </c>
    </row>
    <row r="512" spans="1:16" x14ac:dyDescent="0.35">
      <c r="A512" t="s">
        <v>467</v>
      </c>
      <c r="B512">
        <v>43187020</v>
      </c>
      <c r="C512" t="s">
        <v>14</v>
      </c>
      <c r="D512" s="2">
        <v>43577</v>
      </c>
      <c r="E512" s="2">
        <v>43942</v>
      </c>
      <c r="F512" t="s">
        <v>26</v>
      </c>
      <c r="G512" t="s">
        <v>481</v>
      </c>
      <c r="H512" t="s">
        <v>32</v>
      </c>
      <c r="I512" t="s">
        <v>16</v>
      </c>
      <c r="J512" t="s">
        <v>435</v>
      </c>
      <c r="K512">
        <v>7451.24</v>
      </c>
      <c r="L512" s="2">
        <v>43577</v>
      </c>
      <c r="M512" t="s">
        <v>17</v>
      </c>
      <c r="N512" t="s">
        <v>15</v>
      </c>
      <c r="P512" s="2">
        <v>43852</v>
      </c>
    </row>
    <row r="513" spans="1:16" x14ac:dyDescent="0.35">
      <c r="A513" t="s">
        <v>469</v>
      </c>
      <c r="B513" t="s">
        <v>280</v>
      </c>
      <c r="C513" t="s">
        <v>14</v>
      </c>
      <c r="D513" s="2">
        <v>43441</v>
      </c>
      <c r="E513" s="2">
        <v>43805</v>
      </c>
      <c r="F513" t="s">
        <v>23</v>
      </c>
      <c r="G513" t="s">
        <v>482</v>
      </c>
      <c r="H513" t="s">
        <v>32</v>
      </c>
      <c r="I513" t="s">
        <v>23</v>
      </c>
      <c r="J513" t="s">
        <v>436</v>
      </c>
      <c r="K513">
        <v>3630</v>
      </c>
      <c r="L513" s="2">
        <v>43816</v>
      </c>
      <c r="M513" t="s">
        <v>17</v>
      </c>
      <c r="N513" t="s">
        <v>15</v>
      </c>
      <c r="P513" s="2">
        <v>43852</v>
      </c>
    </row>
    <row r="514" spans="1:16" x14ac:dyDescent="0.35">
      <c r="A514" t="s">
        <v>467</v>
      </c>
      <c r="B514" t="s">
        <v>60</v>
      </c>
      <c r="C514" t="s">
        <v>14</v>
      </c>
      <c r="D514" s="2">
        <v>43354</v>
      </c>
      <c r="E514" s="2">
        <v>43718</v>
      </c>
      <c r="F514" t="s">
        <v>23</v>
      </c>
      <c r="G514" t="s">
        <v>482</v>
      </c>
      <c r="H514" t="s">
        <v>32</v>
      </c>
      <c r="I514" t="s">
        <v>23</v>
      </c>
      <c r="J514" t="s">
        <v>27</v>
      </c>
      <c r="K514">
        <v>1072.5</v>
      </c>
      <c r="L514" s="2">
        <v>43719</v>
      </c>
      <c r="M514" t="s">
        <v>17</v>
      </c>
      <c r="N514" t="s">
        <v>15</v>
      </c>
      <c r="P514" s="2">
        <v>43852</v>
      </c>
    </row>
    <row r="515" spans="1:16" x14ac:dyDescent="0.35">
      <c r="A515" t="s">
        <v>469</v>
      </c>
      <c r="B515">
        <v>1.11200441808E+19</v>
      </c>
      <c r="C515" t="s">
        <v>14</v>
      </c>
      <c r="D515" s="2">
        <v>43468</v>
      </c>
      <c r="E515" s="2">
        <v>43740</v>
      </c>
      <c r="F515" t="s">
        <v>28</v>
      </c>
      <c r="G515" t="s">
        <v>474</v>
      </c>
      <c r="H515" t="s">
        <v>32</v>
      </c>
      <c r="I515" t="s">
        <v>29</v>
      </c>
      <c r="J515" t="s">
        <v>436</v>
      </c>
      <c r="K515">
        <v>49401.25</v>
      </c>
      <c r="L515" s="2">
        <v>43468</v>
      </c>
      <c r="M515" t="s">
        <v>17</v>
      </c>
      <c r="N515" t="s">
        <v>15</v>
      </c>
      <c r="P515" s="2">
        <v>43852</v>
      </c>
    </row>
    <row r="516" spans="1:16" x14ac:dyDescent="0.35">
      <c r="A516" t="s">
        <v>469</v>
      </c>
      <c r="B516">
        <v>1.11200441808E+19</v>
      </c>
      <c r="C516" t="s">
        <v>14</v>
      </c>
      <c r="D516" s="2">
        <v>43468</v>
      </c>
      <c r="E516" s="2">
        <v>43740</v>
      </c>
      <c r="F516" t="s">
        <v>28</v>
      </c>
      <c r="G516" t="s">
        <v>474</v>
      </c>
      <c r="H516" t="s">
        <v>32</v>
      </c>
      <c r="I516" t="s">
        <v>29</v>
      </c>
      <c r="J516" t="s">
        <v>436</v>
      </c>
      <c r="K516">
        <v>49401.25</v>
      </c>
      <c r="L516" s="2">
        <v>43468</v>
      </c>
      <c r="M516" t="s">
        <v>17</v>
      </c>
      <c r="N516" t="s">
        <v>15</v>
      </c>
      <c r="P516" s="2">
        <v>43852</v>
      </c>
    </row>
    <row r="517" spans="1:16" x14ac:dyDescent="0.35">
      <c r="A517" t="s">
        <v>469</v>
      </c>
      <c r="B517">
        <v>1.1120044185899999E+19</v>
      </c>
      <c r="C517" t="s">
        <v>14</v>
      </c>
      <c r="D517" s="2">
        <v>43468</v>
      </c>
      <c r="E517" s="2">
        <v>43740</v>
      </c>
      <c r="F517" t="s">
        <v>28</v>
      </c>
      <c r="G517" t="s">
        <v>474</v>
      </c>
      <c r="H517" t="s">
        <v>32</v>
      </c>
      <c r="I517" t="s">
        <v>29</v>
      </c>
      <c r="J517" t="s">
        <v>436</v>
      </c>
      <c r="K517">
        <v>45000</v>
      </c>
      <c r="L517" s="2">
        <v>43468</v>
      </c>
      <c r="M517" t="s">
        <v>17</v>
      </c>
      <c r="N517" t="s">
        <v>15</v>
      </c>
      <c r="P517" s="2">
        <v>43852</v>
      </c>
    </row>
    <row r="518" spans="1:16" x14ac:dyDescent="0.35">
      <c r="A518" t="s">
        <v>469</v>
      </c>
      <c r="B518" t="s">
        <v>281</v>
      </c>
      <c r="C518" t="s">
        <v>18</v>
      </c>
      <c r="D518" s="2">
        <v>43373</v>
      </c>
      <c r="E518" s="2">
        <v>43737</v>
      </c>
      <c r="F518" t="s">
        <v>19</v>
      </c>
      <c r="G518" t="s">
        <v>473</v>
      </c>
      <c r="H518" t="s">
        <v>32</v>
      </c>
      <c r="I518" t="s">
        <v>20</v>
      </c>
      <c r="J518" t="s">
        <v>27</v>
      </c>
      <c r="K518">
        <v>54000</v>
      </c>
      <c r="L518" s="2">
        <v>43373</v>
      </c>
      <c r="M518" t="s">
        <v>17</v>
      </c>
      <c r="N518" t="s">
        <v>15</v>
      </c>
      <c r="P518" s="2">
        <v>43852</v>
      </c>
    </row>
    <row r="519" spans="1:16" x14ac:dyDescent="0.35">
      <c r="A519" t="s">
        <v>469</v>
      </c>
      <c r="B519" t="s">
        <v>282</v>
      </c>
      <c r="C519" t="s">
        <v>14</v>
      </c>
      <c r="D519" s="2">
        <v>43448</v>
      </c>
      <c r="E519" s="2">
        <v>43812</v>
      </c>
      <c r="F519" t="s">
        <v>23</v>
      </c>
      <c r="G519" t="s">
        <v>472</v>
      </c>
      <c r="H519" t="s">
        <v>32</v>
      </c>
      <c r="I519" t="s">
        <v>29</v>
      </c>
      <c r="J519" t="s">
        <v>436</v>
      </c>
      <c r="K519">
        <v>5659.5</v>
      </c>
      <c r="L519" s="2">
        <v>43448</v>
      </c>
      <c r="M519" t="s">
        <v>17</v>
      </c>
      <c r="N519" t="s">
        <v>15</v>
      </c>
      <c r="P519" s="2">
        <v>43852</v>
      </c>
    </row>
    <row r="520" spans="1:16" x14ac:dyDescent="0.35">
      <c r="A520" t="s">
        <v>469</v>
      </c>
      <c r="B520">
        <v>3.1142027482102001E+18</v>
      </c>
      <c r="C520" t="s">
        <v>14</v>
      </c>
      <c r="D520" s="2">
        <v>43566</v>
      </c>
      <c r="E520" s="2">
        <v>43930</v>
      </c>
      <c r="F520" t="s">
        <v>26</v>
      </c>
      <c r="G520" t="s">
        <v>474</v>
      </c>
      <c r="H520" t="s">
        <v>32</v>
      </c>
      <c r="I520" t="s">
        <v>29</v>
      </c>
      <c r="J520" t="s">
        <v>436</v>
      </c>
      <c r="K520">
        <v>2942.25</v>
      </c>
      <c r="L520" s="2">
        <v>43566</v>
      </c>
      <c r="M520" t="s">
        <v>17</v>
      </c>
      <c r="N520" t="s">
        <v>15</v>
      </c>
      <c r="P520" s="2">
        <v>43852</v>
      </c>
    </row>
    <row r="521" spans="1:16" x14ac:dyDescent="0.35">
      <c r="A521" t="s">
        <v>469</v>
      </c>
      <c r="B521" t="s">
        <v>283</v>
      </c>
      <c r="C521" t="s">
        <v>18</v>
      </c>
      <c r="D521" s="2">
        <v>43397</v>
      </c>
      <c r="E521" s="2">
        <v>43761</v>
      </c>
      <c r="F521" t="s">
        <v>26</v>
      </c>
      <c r="G521" t="s">
        <v>474</v>
      </c>
      <c r="H521" t="s">
        <v>32</v>
      </c>
      <c r="I521" t="s">
        <v>29</v>
      </c>
      <c r="J521" t="s">
        <v>27</v>
      </c>
      <c r="K521">
        <v>6335.5</v>
      </c>
      <c r="L521" s="2">
        <v>43761</v>
      </c>
      <c r="M521" t="s">
        <v>17</v>
      </c>
      <c r="N521" t="s">
        <v>15</v>
      </c>
      <c r="P521" s="2">
        <v>43852</v>
      </c>
    </row>
    <row r="522" spans="1:16" x14ac:dyDescent="0.35">
      <c r="A522" t="s">
        <v>469</v>
      </c>
      <c r="B522" t="s">
        <v>284</v>
      </c>
      <c r="C522" t="s">
        <v>14</v>
      </c>
      <c r="D522" s="2">
        <v>43764</v>
      </c>
      <c r="E522" s="2">
        <v>44129</v>
      </c>
      <c r="F522" t="s">
        <v>26</v>
      </c>
      <c r="G522" t="s">
        <v>474</v>
      </c>
      <c r="H522" t="s">
        <v>32</v>
      </c>
      <c r="I522" t="s">
        <v>29</v>
      </c>
      <c r="J522" t="s">
        <v>27</v>
      </c>
      <c r="K522">
        <v>2436.75</v>
      </c>
      <c r="L522" s="2">
        <v>43764</v>
      </c>
      <c r="M522" t="s">
        <v>17</v>
      </c>
      <c r="N522" t="s">
        <v>27</v>
      </c>
      <c r="P522" s="2">
        <v>43852</v>
      </c>
    </row>
    <row r="523" spans="1:16" x14ac:dyDescent="0.35">
      <c r="A523" t="s">
        <v>469</v>
      </c>
      <c r="B523">
        <v>10619837</v>
      </c>
      <c r="C523" t="s">
        <v>18</v>
      </c>
      <c r="D523" s="2">
        <v>43397</v>
      </c>
      <c r="E523" s="2">
        <v>43761</v>
      </c>
      <c r="F523" t="s">
        <v>24</v>
      </c>
      <c r="G523" t="s">
        <v>474</v>
      </c>
      <c r="H523" t="s">
        <v>32</v>
      </c>
      <c r="I523" t="s">
        <v>29</v>
      </c>
      <c r="J523" t="s">
        <v>27</v>
      </c>
      <c r="K523">
        <v>18321.23</v>
      </c>
      <c r="L523" s="2">
        <v>43397</v>
      </c>
      <c r="M523" t="s">
        <v>17</v>
      </c>
      <c r="N523" t="s">
        <v>15</v>
      </c>
      <c r="P523" s="2">
        <v>43852</v>
      </c>
    </row>
    <row r="524" spans="1:16" x14ac:dyDescent="0.35">
      <c r="A524" t="s">
        <v>469</v>
      </c>
      <c r="B524" t="s">
        <v>285</v>
      </c>
      <c r="C524" t="s">
        <v>14</v>
      </c>
      <c r="D524" s="2">
        <v>43763</v>
      </c>
      <c r="E524" s="2">
        <v>44128</v>
      </c>
      <c r="F524" t="s">
        <v>24</v>
      </c>
      <c r="G524" t="s">
        <v>474</v>
      </c>
      <c r="H524" t="s">
        <v>32</v>
      </c>
      <c r="I524" t="s">
        <v>29</v>
      </c>
      <c r="J524" t="s">
        <v>27</v>
      </c>
      <c r="K524">
        <v>26967.39</v>
      </c>
      <c r="L524" s="2">
        <v>43763</v>
      </c>
      <c r="M524" t="s">
        <v>17</v>
      </c>
      <c r="N524" t="s">
        <v>27</v>
      </c>
      <c r="P524" s="2">
        <v>43852</v>
      </c>
    </row>
    <row r="525" spans="1:16" x14ac:dyDescent="0.35">
      <c r="A525" t="s">
        <v>469</v>
      </c>
      <c r="B525" t="s">
        <v>286</v>
      </c>
      <c r="C525" t="s">
        <v>14</v>
      </c>
      <c r="D525" s="2">
        <v>43101</v>
      </c>
      <c r="E525" s="2">
        <v>43465</v>
      </c>
      <c r="F525" t="s">
        <v>26</v>
      </c>
      <c r="G525" t="s">
        <v>474</v>
      </c>
      <c r="H525" t="s">
        <v>32</v>
      </c>
      <c r="I525" t="s">
        <v>29</v>
      </c>
      <c r="J525" t="s">
        <v>27</v>
      </c>
      <c r="K525">
        <v>159956.76</v>
      </c>
      <c r="L525" s="2">
        <v>43101</v>
      </c>
      <c r="M525" t="s">
        <v>17</v>
      </c>
      <c r="N525" t="s">
        <v>15</v>
      </c>
      <c r="P525" s="2">
        <v>43852</v>
      </c>
    </row>
    <row r="526" spans="1:16" x14ac:dyDescent="0.35">
      <c r="A526" t="s">
        <v>469</v>
      </c>
      <c r="B526" t="s">
        <v>287</v>
      </c>
      <c r="C526" t="s">
        <v>14</v>
      </c>
      <c r="D526" s="2">
        <v>43466</v>
      </c>
      <c r="E526" s="2">
        <v>43830</v>
      </c>
      <c r="F526" t="s">
        <v>24</v>
      </c>
      <c r="G526" t="s">
        <v>474</v>
      </c>
      <c r="H526" t="s">
        <v>32</v>
      </c>
      <c r="I526" t="s">
        <v>29</v>
      </c>
      <c r="J526" t="s">
        <v>27</v>
      </c>
      <c r="K526">
        <v>0</v>
      </c>
      <c r="L526" s="2">
        <v>43466</v>
      </c>
      <c r="M526" t="s">
        <v>17</v>
      </c>
      <c r="N526" t="s">
        <v>15</v>
      </c>
      <c r="P526" s="2">
        <v>43852</v>
      </c>
    </row>
    <row r="527" spans="1:16" x14ac:dyDescent="0.35">
      <c r="A527" t="s">
        <v>469</v>
      </c>
      <c r="B527">
        <v>1.60261822110088E+17</v>
      </c>
      <c r="C527" t="s">
        <v>14</v>
      </c>
      <c r="D527" s="2">
        <v>43251</v>
      </c>
      <c r="E527" s="2">
        <v>43373</v>
      </c>
      <c r="F527" t="s">
        <v>28</v>
      </c>
      <c r="G527" t="s">
        <v>474</v>
      </c>
      <c r="H527" t="s">
        <v>32</v>
      </c>
      <c r="I527" t="s">
        <v>29</v>
      </c>
      <c r="J527" t="s">
        <v>27</v>
      </c>
      <c r="K527">
        <v>8268.1299999999992</v>
      </c>
      <c r="L527" s="2">
        <v>43373</v>
      </c>
      <c r="M527" t="s">
        <v>17</v>
      </c>
      <c r="N527" t="s">
        <v>15</v>
      </c>
      <c r="P527" s="2">
        <v>43852</v>
      </c>
    </row>
    <row r="528" spans="1:16" x14ac:dyDescent="0.35">
      <c r="A528" t="s">
        <v>469</v>
      </c>
      <c r="B528">
        <v>3.1142029974272998E+18</v>
      </c>
      <c r="C528" t="s">
        <v>14</v>
      </c>
      <c r="D528" s="2">
        <v>43727</v>
      </c>
      <c r="E528" s="2">
        <v>44092</v>
      </c>
      <c r="F528" t="s">
        <v>26</v>
      </c>
      <c r="G528" t="s">
        <v>474</v>
      </c>
      <c r="H528" t="s">
        <v>32</v>
      </c>
      <c r="I528" t="s">
        <v>29</v>
      </c>
      <c r="J528" t="s">
        <v>27</v>
      </c>
      <c r="K528">
        <v>12500.13</v>
      </c>
      <c r="L528" s="2">
        <v>43727</v>
      </c>
      <c r="M528" t="s">
        <v>17</v>
      </c>
      <c r="N528" t="s">
        <v>27</v>
      </c>
      <c r="P528" s="2">
        <v>43852</v>
      </c>
    </row>
    <row r="529" spans="1:16" x14ac:dyDescent="0.35">
      <c r="A529" t="s">
        <v>469</v>
      </c>
      <c r="B529">
        <v>3.1242015891005998E+18</v>
      </c>
      <c r="C529" t="s">
        <v>14</v>
      </c>
      <c r="D529" s="2">
        <v>43186</v>
      </c>
      <c r="E529" s="2">
        <v>43550</v>
      </c>
      <c r="F529" t="s">
        <v>26</v>
      </c>
      <c r="G529" t="s">
        <v>474</v>
      </c>
      <c r="H529" t="s">
        <v>32</v>
      </c>
      <c r="I529" t="s">
        <v>29</v>
      </c>
      <c r="J529" t="s">
        <v>27</v>
      </c>
      <c r="K529">
        <v>10584.15</v>
      </c>
      <c r="L529" s="2">
        <v>43186</v>
      </c>
      <c r="M529" t="s">
        <v>17</v>
      </c>
      <c r="N529" t="s">
        <v>15</v>
      </c>
      <c r="P529" s="2">
        <v>43852</v>
      </c>
    </row>
    <row r="530" spans="1:16" x14ac:dyDescent="0.35">
      <c r="A530" t="s">
        <v>469</v>
      </c>
      <c r="B530">
        <v>3.1242015891005998E+18</v>
      </c>
      <c r="C530" t="s">
        <v>14</v>
      </c>
      <c r="D530" s="2">
        <v>43467</v>
      </c>
      <c r="E530" s="2">
        <v>43830</v>
      </c>
      <c r="F530" t="s">
        <v>16</v>
      </c>
      <c r="G530" t="s">
        <v>474</v>
      </c>
      <c r="H530" t="s">
        <v>32</v>
      </c>
      <c r="I530" t="s">
        <v>29</v>
      </c>
      <c r="J530" t="s">
        <v>27</v>
      </c>
      <c r="K530">
        <v>14393.8</v>
      </c>
      <c r="L530" s="2">
        <v>43467</v>
      </c>
      <c r="M530" t="s">
        <v>17</v>
      </c>
      <c r="N530" t="s">
        <v>15</v>
      </c>
      <c r="P530" s="2">
        <v>43852</v>
      </c>
    </row>
    <row r="531" spans="1:16" x14ac:dyDescent="0.35">
      <c r="A531" t="s">
        <v>469</v>
      </c>
      <c r="B531" t="s">
        <v>288</v>
      </c>
      <c r="C531" t="s">
        <v>18</v>
      </c>
      <c r="D531" s="2">
        <v>43235</v>
      </c>
      <c r="E531" s="2">
        <v>43599</v>
      </c>
      <c r="F531" t="s">
        <v>26</v>
      </c>
      <c r="G531" t="s">
        <v>474</v>
      </c>
      <c r="H531" t="s">
        <v>32</v>
      </c>
      <c r="I531" t="s">
        <v>29</v>
      </c>
      <c r="J531" t="s">
        <v>27</v>
      </c>
      <c r="K531">
        <v>691.85</v>
      </c>
      <c r="L531" s="2">
        <v>43235</v>
      </c>
      <c r="M531" t="s">
        <v>17</v>
      </c>
      <c r="N531" t="s">
        <v>15</v>
      </c>
      <c r="P531" s="2">
        <v>43852</v>
      </c>
    </row>
    <row r="532" spans="1:16" x14ac:dyDescent="0.35">
      <c r="A532" t="s">
        <v>469</v>
      </c>
      <c r="B532" t="s">
        <v>289</v>
      </c>
      <c r="C532" t="s">
        <v>14</v>
      </c>
      <c r="D532" s="2">
        <v>43600</v>
      </c>
      <c r="E532" s="2">
        <v>43965</v>
      </c>
      <c r="F532" t="s">
        <v>26</v>
      </c>
      <c r="G532" t="s">
        <v>474</v>
      </c>
      <c r="H532" t="s">
        <v>32</v>
      </c>
      <c r="I532" t="s">
        <v>29</v>
      </c>
      <c r="J532" t="s">
        <v>27</v>
      </c>
      <c r="K532">
        <v>691.85</v>
      </c>
      <c r="L532" s="2">
        <v>43600</v>
      </c>
      <c r="M532" t="s">
        <v>17</v>
      </c>
      <c r="N532" t="s">
        <v>27</v>
      </c>
      <c r="P532" s="2">
        <v>43852</v>
      </c>
    </row>
    <row r="533" spans="1:16" x14ac:dyDescent="0.35">
      <c r="A533" t="s">
        <v>469</v>
      </c>
      <c r="B533" t="s">
        <v>290</v>
      </c>
      <c r="C533" t="s">
        <v>14</v>
      </c>
      <c r="D533" s="2">
        <v>42969</v>
      </c>
      <c r="E533" s="2">
        <v>43333</v>
      </c>
      <c r="F533" t="s">
        <v>26</v>
      </c>
      <c r="G533" t="s">
        <v>474</v>
      </c>
      <c r="H533" t="s">
        <v>32</v>
      </c>
      <c r="I533" t="s">
        <v>29</v>
      </c>
      <c r="J533" t="s">
        <v>27</v>
      </c>
      <c r="K533">
        <v>10964.79</v>
      </c>
      <c r="L533" s="2">
        <v>42969</v>
      </c>
      <c r="M533" t="s">
        <v>17</v>
      </c>
      <c r="N533" t="s">
        <v>15</v>
      </c>
      <c r="P533" s="2">
        <v>43852</v>
      </c>
    </row>
    <row r="534" spans="1:16" x14ac:dyDescent="0.35">
      <c r="A534" t="s">
        <v>469</v>
      </c>
      <c r="B534" t="s">
        <v>291</v>
      </c>
      <c r="C534" t="s">
        <v>18</v>
      </c>
      <c r="D534" s="2">
        <v>43334</v>
      </c>
      <c r="E534" s="2">
        <v>43698</v>
      </c>
      <c r="F534" t="s">
        <v>26</v>
      </c>
      <c r="G534" t="s">
        <v>474</v>
      </c>
      <c r="H534" t="s">
        <v>32</v>
      </c>
      <c r="I534" t="s">
        <v>29</v>
      </c>
      <c r="J534" t="s">
        <v>27</v>
      </c>
      <c r="K534">
        <v>13630.7</v>
      </c>
      <c r="L534" s="2">
        <v>43698</v>
      </c>
      <c r="M534" t="s">
        <v>17</v>
      </c>
      <c r="N534" t="s">
        <v>15</v>
      </c>
      <c r="P534" s="2">
        <v>43852</v>
      </c>
    </row>
    <row r="535" spans="1:16" x14ac:dyDescent="0.35">
      <c r="A535" t="s">
        <v>469</v>
      </c>
      <c r="B535" t="s">
        <v>292</v>
      </c>
      <c r="C535" t="s">
        <v>14</v>
      </c>
      <c r="D535" s="2">
        <v>43738</v>
      </c>
      <c r="E535" s="2">
        <v>44103</v>
      </c>
      <c r="F535" t="s">
        <v>19</v>
      </c>
      <c r="G535" t="s">
        <v>473</v>
      </c>
      <c r="H535" t="s">
        <v>32</v>
      </c>
      <c r="I535" t="s">
        <v>20</v>
      </c>
      <c r="J535" t="s">
        <v>27</v>
      </c>
      <c r="K535">
        <v>123750</v>
      </c>
      <c r="L535" s="2">
        <v>43738</v>
      </c>
      <c r="M535" t="s">
        <v>17</v>
      </c>
      <c r="N535" t="s">
        <v>27</v>
      </c>
      <c r="P535" s="2">
        <v>43852</v>
      </c>
    </row>
    <row r="536" spans="1:16" x14ac:dyDescent="0.35">
      <c r="A536" t="s">
        <v>469</v>
      </c>
      <c r="B536" t="s">
        <v>293</v>
      </c>
      <c r="C536" t="s">
        <v>18</v>
      </c>
      <c r="D536" s="2">
        <v>43246</v>
      </c>
      <c r="E536" s="2">
        <v>43610</v>
      </c>
      <c r="F536" t="s">
        <v>28</v>
      </c>
      <c r="G536" t="s">
        <v>472</v>
      </c>
      <c r="H536" t="s">
        <v>32</v>
      </c>
      <c r="I536" t="s">
        <v>29</v>
      </c>
      <c r="J536" t="s">
        <v>27</v>
      </c>
      <c r="K536">
        <v>869.63</v>
      </c>
      <c r="L536" s="2">
        <v>43246</v>
      </c>
      <c r="M536" t="s">
        <v>17</v>
      </c>
      <c r="N536" t="s">
        <v>15</v>
      </c>
      <c r="P536" s="2">
        <v>43852</v>
      </c>
    </row>
    <row r="537" spans="1:16" x14ac:dyDescent="0.35">
      <c r="A537" t="s">
        <v>469</v>
      </c>
      <c r="B537" t="s">
        <v>294</v>
      </c>
      <c r="C537" t="s">
        <v>14</v>
      </c>
      <c r="D537" s="2">
        <v>43611</v>
      </c>
      <c r="E537" s="2">
        <v>43976</v>
      </c>
      <c r="F537" t="s">
        <v>28</v>
      </c>
      <c r="G537" t="s">
        <v>474</v>
      </c>
      <c r="H537" t="s">
        <v>32</v>
      </c>
      <c r="I537" t="s">
        <v>29</v>
      </c>
      <c r="J537" t="s">
        <v>27</v>
      </c>
      <c r="K537">
        <v>869.63</v>
      </c>
      <c r="L537" s="2">
        <v>43611</v>
      </c>
      <c r="M537" t="s">
        <v>17</v>
      </c>
      <c r="N537" t="s">
        <v>27</v>
      </c>
      <c r="P537" s="2">
        <v>43852</v>
      </c>
    </row>
    <row r="538" spans="1:16" x14ac:dyDescent="0.35">
      <c r="A538" t="s">
        <v>469</v>
      </c>
      <c r="B538" t="s">
        <v>295</v>
      </c>
      <c r="C538" t="s">
        <v>14</v>
      </c>
      <c r="D538" s="2">
        <v>43147</v>
      </c>
      <c r="E538" s="2">
        <v>43511</v>
      </c>
      <c r="F538" t="s">
        <v>16</v>
      </c>
      <c r="G538" t="s">
        <v>474</v>
      </c>
      <c r="H538" t="s">
        <v>32</v>
      </c>
      <c r="I538" t="s">
        <v>29</v>
      </c>
      <c r="J538" t="s">
        <v>27</v>
      </c>
      <c r="K538">
        <v>1562.5</v>
      </c>
      <c r="L538" s="2">
        <v>43512</v>
      </c>
      <c r="M538" t="s">
        <v>17</v>
      </c>
      <c r="N538" t="s">
        <v>15</v>
      </c>
      <c r="P538" s="2">
        <v>43852</v>
      </c>
    </row>
    <row r="539" spans="1:16" x14ac:dyDescent="0.35">
      <c r="A539" t="s">
        <v>469</v>
      </c>
      <c r="B539" t="s">
        <v>296</v>
      </c>
      <c r="C539" t="s">
        <v>18</v>
      </c>
      <c r="D539" s="2">
        <v>43466</v>
      </c>
      <c r="E539" s="2">
        <v>43830</v>
      </c>
      <c r="F539" t="s">
        <v>26</v>
      </c>
      <c r="G539" t="s">
        <v>475</v>
      </c>
      <c r="H539" t="s">
        <v>32</v>
      </c>
      <c r="I539" t="s">
        <v>41</v>
      </c>
      <c r="J539" t="s">
        <v>27</v>
      </c>
      <c r="K539">
        <v>43367</v>
      </c>
      <c r="L539" s="2">
        <v>43647</v>
      </c>
      <c r="M539" t="s">
        <v>17</v>
      </c>
      <c r="N539" t="s">
        <v>21</v>
      </c>
      <c r="O539" t="s">
        <v>40</v>
      </c>
      <c r="P539" s="2">
        <v>43852</v>
      </c>
    </row>
    <row r="540" spans="1:16" x14ac:dyDescent="0.35">
      <c r="A540" t="s">
        <v>469</v>
      </c>
      <c r="B540" t="s">
        <v>296</v>
      </c>
      <c r="C540" t="s">
        <v>18</v>
      </c>
      <c r="D540" s="2">
        <v>43466</v>
      </c>
      <c r="E540" s="2">
        <v>43830</v>
      </c>
      <c r="F540" t="s">
        <v>26</v>
      </c>
      <c r="G540" t="s">
        <v>475</v>
      </c>
      <c r="H540" t="s">
        <v>32</v>
      </c>
      <c r="I540" t="s">
        <v>41</v>
      </c>
      <c r="J540" t="s">
        <v>27</v>
      </c>
      <c r="K540">
        <v>43367</v>
      </c>
      <c r="L540" s="2">
        <v>43739</v>
      </c>
      <c r="M540" t="s">
        <v>17</v>
      </c>
      <c r="N540" t="s">
        <v>21</v>
      </c>
      <c r="O540" t="s">
        <v>40</v>
      </c>
      <c r="P540" s="2">
        <v>43852</v>
      </c>
    </row>
    <row r="541" spans="1:16" x14ac:dyDescent="0.35">
      <c r="A541" t="s">
        <v>469</v>
      </c>
      <c r="B541" t="s">
        <v>296</v>
      </c>
      <c r="C541" t="s">
        <v>18</v>
      </c>
      <c r="D541" s="2">
        <v>43466</v>
      </c>
      <c r="E541" s="2">
        <v>43830</v>
      </c>
      <c r="F541" t="s">
        <v>26</v>
      </c>
      <c r="G541" t="s">
        <v>475</v>
      </c>
      <c r="H541" t="s">
        <v>32</v>
      </c>
      <c r="I541" t="s">
        <v>41</v>
      </c>
      <c r="J541" t="s">
        <v>27</v>
      </c>
      <c r="K541">
        <v>65050.5</v>
      </c>
      <c r="L541" s="2">
        <v>43466</v>
      </c>
      <c r="M541" t="s">
        <v>17</v>
      </c>
      <c r="N541" t="s">
        <v>21</v>
      </c>
      <c r="O541" t="s">
        <v>40</v>
      </c>
      <c r="P541" s="2">
        <v>43852</v>
      </c>
    </row>
    <row r="542" spans="1:16" x14ac:dyDescent="0.35">
      <c r="A542" t="s">
        <v>469</v>
      </c>
      <c r="B542" t="s">
        <v>296</v>
      </c>
      <c r="C542" t="s">
        <v>18</v>
      </c>
      <c r="D542" s="2">
        <v>43466</v>
      </c>
      <c r="E542" s="2">
        <v>43830</v>
      </c>
      <c r="F542" t="s">
        <v>26</v>
      </c>
      <c r="G542" t="s">
        <v>475</v>
      </c>
      <c r="H542" t="s">
        <v>32</v>
      </c>
      <c r="I542" t="s">
        <v>41</v>
      </c>
      <c r="J542" t="s">
        <v>27</v>
      </c>
      <c r="K542">
        <v>65050.5</v>
      </c>
      <c r="L542" s="2">
        <v>43556</v>
      </c>
      <c r="M542" t="s">
        <v>17</v>
      </c>
      <c r="N542" t="s">
        <v>21</v>
      </c>
      <c r="O542" t="s">
        <v>40</v>
      </c>
      <c r="P542" s="2">
        <v>43852</v>
      </c>
    </row>
    <row r="543" spans="1:16" x14ac:dyDescent="0.35">
      <c r="A543" t="s">
        <v>469</v>
      </c>
      <c r="B543" t="s">
        <v>297</v>
      </c>
      <c r="C543" t="s">
        <v>18</v>
      </c>
      <c r="D543" s="2">
        <v>43466</v>
      </c>
      <c r="E543" s="2">
        <v>43830</v>
      </c>
      <c r="F543" t="s">
        <v>26</v>
      </c>
      <c r="G543" t="s">
        <v>475</v>
      </c>
      <c r="H543" t="s">
        <v>32</v>
      </c>
      <c r="I543" t="s">
        <v>41</v>
      </c>
      <c r="J543" t="s">
        <v>27</v>
      </c>
      <c r="K543">
        <v>10824.4</v>
      </c>
      <c r="L543" s="2">
        <v>43647</v>
      </c>
      <c r="M543" t="s">
        <v>17</v>
      </c>
      <c r="N543" t="s">
        <v>21</v>
      </c>
      <c r="O543" t="s">
        <v>40</v>
      </c>
      <c r="P543" s="2">
        <v>43852</v>
      </c>
    </row>
    <row r="544" spans="1:16" x14ac:dyDescent="0.35">
      <c r="A544" t="s">
        <v>469</v>
      </c>
      <c r="B544" t="s">
        <v>297</v>
      </c>
      <c r="C544" t="s">
        <v>18</v>
      </c>
      <c r="D544" s="2">
        <v>43466</v>
      </c>
      <c r="E544" s="2">
        <v>43830</v>
      </c>
      <c r="F544" t="s">
        <v>26</v>
      </c>
      <c r="G544" t="s">
        <v>475</v>
      </c>
      <c r="H544" t="s">
        <v>32</v>
      </c>
      <c r="I544" t="s">
        <v>41</v>
      </c>
      <c r="J544" t="s">
        <v>27</v>
      </c>
      <c r="K544">
        <v>10824.4</v>
      </c>
      <c r="L544" s="2">
        <v>43739</v>
      </c>
      <c r="M544" t="s">
        <v>17</v>
      </c>
      <c r="N544" t="s">
        <v>21</v>
      </c>
      <c r="O544" t="s">
        <v>40</v>
      </c>
      <c r="P544" s="2">
        <v>43852</v>
      </c>
    </row>
    <row r="545" spans="1:16" x14ac:dyDescent="0.35">
      <c r="A545" t="s">
        <v>469</v>
      </c>
      <c r="B545" t="s">
        <v>297</v>
      </c>
      <c r="C545" t="s">
        <v>18</v>
      </c>
      <c r="D545" s="2">
        <v>43466</v>
      </c>
      <c r="E545" s="2">
        <v>43830</v>
      </c>
      <c r="F545" t="s">
        <v>26</v>
      </c>
      <c r="G545" t="s">
        <v>475</v>
      </c>
      <c r="H545" t="s">
        <v>32</v>
      </c>
      <c r="I545" t="s">
        <v>41</v>
      </c>
      <c r="J545" t="s">
        <v>27</v>
      </c>
      <c r="K545">
        <v>16236.6</v>
      </c>
      <c r="L545" s="2">
        <v>43466</v>
      </c>
      <c r="M545" t="s">
        <v>17</v>
      </c>
      <c r="N545" t="s">
        <v>21</v>
      </c>
      <c r="O545" t="s">
        <v>40</v>
      </c>
      <c r="P545" s="2">
        <v>43852</v>
      </c>
    </row>
    <row r="546" spans="1:16" x14ac:dyDescent="0.35">
      <c r="A546" t="s">
        <v>469</v>
      </c>
      <c r="B546" t="s">
        <v>297</v>
      </c>
      <c r="C546" t="s">
        <v>18</v>
      </c>
      <c r="D546" s="2">
        <v>43466</v>
      </c>
      <c r="E546" s="2">
        <v>43830</v>
      </c>
      <c r="F546" t="s">
        <v>26</v>
      </c>
      <c r="G546" t="s">
        <v>475</v>
      </c>
      <c r="H546" t="s">
        <v>32</v>
      </c>
      <c r="I546" t="s">
        <v>41</v>
      </c>
      <c r="J546" t="s">
        <v>27</v>
      </c>
      <c r="K546">
        <v>16236.6</v>
      </c>
      <c r="L546" s="2">
        <v>43556</v>
      </c>
      <c r="M546" t="s">
        <v>17</v>
      </c>
      <c r="N546" t="s">
        <v>21</v>
      </c>
      <c r="O546" t="s">
        <v>40</v>
      </c>
      <c r="P546" s="2">
        <v>43852</v>
      </c>
    </row>
    <row r="547" spans="1:16" x14ac:dyDescent="0.35">
      <c r="A547" t="s">
        <v>469</v>
      </c>
      <c r="B547" t="s">
        <v>298</v>
      </c>
      <c r="C547" t="s">
        <v>18</v>
      </c>
      <c r="D547" s="2">
        <v>43101</v>
      </c>
      <c r="E547" s="2">
        <v>43465</v>
      </c>
      <c r="F547" t="s">
        <v>23</v>
      </c>
      <c r="G547" t="s">
        <v>474</v>
      </c>
      <c r="H547" t="s">
        <v>32</v>
      </c>
      <c r="I547" t="s">
        <v>29</v>
      </c>
      <c r="J547" t="s">
        <v>27</v>
      </c>
      <c r="K547">
        <v>36612.18</v>
      </c>
      <c r="L547" s="2">
        <v>43101</v>
      </c>
      <c r="M547" t="s">
        <v>17</v>
      </c>
      <c r="N547" t="s">
        <v>15</v>
      </c>
      <c r="P547" s="2">
        <v>43852</v>
      </c>
    </row>
    <row r="548" spans="1:16" x14ac:dyDescent="0.35">
      <c r="A548" t="s">
        <v>469</v>
      </c>
      <c r="B548" t="s">
        <v>299</v>
      </c>
      <c r="C548" t="s">
        <v>18</v>
      </c>
      <c r="D548" s="2">
        <v>43101</v>
      </c>
      <c r="E548" s="2">
        <v>43465</v>
      </c>
      <c r="F548" t="s">
        <v>16</v>
      </c>
      <c r="G548" t="s">
        <v>474</v>
      </c>
      <c r="H548" t="s">
        <v>32</v>
      </c>
      <c r="I548" t="s">
        <v>29</v>
      </c>
      <c r="J548" t="s">
        <v>27</v>
      </c>
      <c r="K548">
        <v>28735.65</v>
      </c>
      <c r="L548" s="2">
        <v>43101</v>
      </c>
      <c r="M548" t="s">
        <v>17</v>
      </c>
      <c r="N548" t="s">
        <v>15</v>
      </c>
      <c r="P548" s="2">
        <v>43852</v>
      </c>
    </row>
    <row r="549" spans="1:16" x14ac:dyDescent="0.35">
      <c r="A549" t="s">
        <v>469</v>
      </c>
      <c r="B549" t="s">
        <v>300</v>
      </c>
      <c r="C549" t="s">
        <v>14</v>
      </c>
      <c r="D549" s="2">
        <v>43466</v>
      </c>
      <c r="E549" s="2">
        <v>43830</v>
      </c>
      <c r="F549" t="s">
        <v>23</v>
      </c>
      <c r="G549" t="s">
        <v>474</v>
      </c>
      <c r="H549" t="s">
        <v>32</v>
      </c>
      <c r="I549" t="s">
        <v>29</v>
      </c>
      <c r="J549" t="s">
        <v>27</v>
      </c>
      <c r="K549">
        <v>53277.919999999998</v>
      </c>
      <c r="L549" s="2">
        <v>43466</v>
      </c>
      <c r="M549" t="s">
        <v>17</v>
      </c>
      <c r="N549" t="s">
        <v>27</v>
      </c>
      <c r="P549" s="2">
        <v>43852</v>
      </c>
    </row>
    <row r="550" spans="1:16" x14ac:dyDescent="0.35">
      <c r="A550" t="s">
        <v>469</v>
      </c>
      <c r="B550" t="s">
        <v>301</v>
      </c>
      <c r="C550" t="s">
        <v>14</v>
      </c>
      <c r="D550" s="2">
        <v>43466</v>
      </c>
      <c r="E550" s="2">
        <v>43830</v>
      </c>
      <c r="F550" t="s">
        <v>16</v>
      </c>
      <c r="G550" t="s">
        <v>474</v>
      </c>
      <c r="H550" t="s">
        <v>32</v>
      </c>
      <c r="I550" t="s">
        <v>29</v>
      </c>
      <c r="J550" t="s">
        <v>27</v>
      </c>
      <c r="K550">
        <v>30048.080000000002</v>
      </c>
      <c r="L550" s="2">
        <v>43466</v>
      </c>
      <c r="M550" t="s">
        <v>17</v>
      </c>
      <c r="N550" t="s">
        <v>27</v>
      </c>
      <c r="P550" s="2">
        <v>43852</v>
      </c>
    </row>
    <row r="551" spans="1:16" x14ac:dyDescent="0.35">
      <c r="A551" t="s">
        <v>469</v>
      </c>
      <c r="B551" t="s">
        <v>302</v>
      </c>
      <c r="C551" t="s">
        <v>14</v>
      </c>
      <c r="D551" s="2">
        <v>43486</v>
      </c>
      <c r="E551" s="2">
        <v>43850</v>
      </c>
      <c r="F551" t="s">
        <v>19</v>
      </c>
      <c r="G551" t="s">
        <v>474</v>
      </c>
      <c r="H551" t="s">
        <v>32</v>
      </c>
      <c r="I551" t="s">
        <v>29</v>
      </c>
      <c r="J551" t="s">
        <v>436</v>
      </c>
      <c r="K551">
        <v>15084.15</v>
      </c>
      <c r="L551" s="2">
        <v>43486</v>
      </c>
      <c r="M551" t="s">
        <v>17</v>
      </c>
      <c r="N551" t="s">
        <v>15</v>
      </c>
      <c r="P551" s="2">
        <v>43852</v>
      </c>
    </row>
    <row r="552" spans="1:16" x14ac:dyDescent="0.35">
      <c r="A552" t="s">
        <v>469</v>
      </c>
      <c r="B552">
        <v>2250007836</v>
      </c>
      <c r="C552" t="s">
        <v>18</v>
      </c>
      <c r="D552" s="2">
        <v>43138</v>
      </c>
      <c r="E552" s="2">
        <v>43502</v>
      </c>
      <c r="F552" t="s">
        <v>26</v>
      </c>
      <c r="G552" t="s">
        <v>482</v>
      </c>
      <c r="H552" t="s">
        <v>32</v>
      </c>
      <c r="I552" t="s">
        <v>16</v>
      </c>
      <c r="J552" t="s">
        <v>436</v>
      </c>
      <c r="K552">
        <v>1013.88</v>
      </c>
      <c r="L552" s="2">
        <v>43138</v>
      </c>
      <c r="M552" t="s">
        <v>17</v>
      </c>
      <c r="N552" t="s">
        <v>21</v>
      </c>
      <c r="O552" t="s">
        <v>22</v>
      </c>
      <c r="P552" s="2">
        <v>43852</v>
      </c>
    </row>
    <row r="553" spans="1:16" x14ac:dyDescent="0.35">
      <c r="A553" t="s">
        <v>469</v>
      </c>
      <c r="B553">
        <v>2250007837</v>
      </c>
      <c r="C553" t="s">
        <v>18</v>
      </c>
      <c r="D553" s="2">
        <v>43138</v>
      </c>
      <c r="E553" s="2">
        <v>43502</v>
      </c>
      <c r="F553" t="s">
        <v>26</v>
      </c>
      <c r="G553" t="s">
        <v>482</v>
      </c>
      <c r="H553" t="s">
        <v>32</v>
      </c>
      <c r="I553" t="s">
        <v>16</v>
      </c>
      <c r="J553" t="s">
        <v>436</v>
      </c>
      <c r="K553">
        <v>1601.5</v>
      </c>
      <c r="L553" s="2">
        <v>43138</v>
      </c>
      <c r="M553" t="s">
        <v>17</v>
      </c>
      <c r="N553" t="s">
        <v>21</v>
      </c>
      <c r="O553" t="s">
        <v>33</v>
      </c>
      <c r="P553" s="2">
        <v>43852</v>
      </c>
    </row>
    <row r="554" spans="1:16" x14ac:dyDescent="0.35">
      <c r="A554" t="s">
        <v>469</v>
      </c>
      <c r="B554" t="s">
        <v>303</v>
      </c>
      <c r="C554" t="s">
        <v>18</v>
      </c>
      <c r="D554" s="2">
        <v>43284</v>
      </c>
      <c r="E554" s="2">
        <v>43648</v>
      </c>
      <c r="F554" t="s">
        <v>16</v>
      </c>
      <c r="G554" t="s">
        <v>482</v>
      </c>
      <c r="H554" t="s">
        <v>32</v>
      </c>
      <c r="I554" t="s">
        <v>16</v>
      </c>
      <c r="J554" t="s">
        <v>27</v>
      </c>
      <c r="K554">
        <v>37500</v>
      </c>
      <c r="L554" s="2">
        <v>43284</v>
      </c>
      <c r="M554" t="s">
        <v>17</v>
      </c>
      <c r="N554" t="s">
        <v>15</v>
      </c>
      <c r="P554" s="2">
        <v>43852</v>
      </c>
    </row>
    <row r="555" spans="1:16" x14ac:dyDescent="0.35">
      <c r="A555" t="s">
        <v>469</v>
      </c>
      <c r="B555" t="s">
        <v>304</v>
      </c>
      <c r="C555" t="s">
        <v>14</v>
      </c>
      <c r="D555" s="2">
        <v>43649</v>
      </c>
      <c r="E555" s="2">
        <v>44014</v>
      </c>
      <c r="F555" t="s">
        <v>16</v>
      </c>
      <c r="G555" t="s">
        <v>482</v>
      </c>
      <c r="H555" t="s">
        <v>32</v>
      </c>
      <c r="I555" t="s">
        <v>16</v>
      </c>
      <c r="J555" t="s">
        <v>27</v>
      </c>
      <c r="K555">
        <v>35000</v>
      </c>
      <c r="L555" s="2">
        <v>43649</v>
      </c>
      <c r="M555" t="s">
        <v>17</v>
      </c>
      <c r="N555" t="s">
        <v>27</v>
      </c>
      <c r="P555" s="2">
        <v>43852</v>
      </c>
    </row>
    <row r="556" spans="1:16" x14ac:dyDescent="0.35">
      <c r="A556" t="s">
        <v>469</v>
      </c>
      <c r="B556">
        <v>9.9000011160099996E+19</v>
      </c>
      <c r="C556" t="s">
        <v>18</v>
      </c>
      <c r="D556" s="2">
        <v>42792</v>
      </c>
      <c r="E556" s="2">
        <v>43156</v>
      </c>
      <c r="F556" t="s">
        <v>24</v>
      </c>
      <c r="G556" t="s">
        <v>482</v>
      </c>
      <c r="H556" t="s">
        <v>32</v>
      </c>
      <c r="I556" t="s">
        <v>39</v>
      </c>
      <c r="J556" t="s">
        <v>436</v>
      </c>
      <c r="K556">
        <v>992.51</v>
      </c>
      <c r="L556" s="2">
        <v>43156</v>
      </c>
      <c r="M556" t="s">
        <v>17</v>
      </c>
      <c r="N556" t="s">
        <v>21</v>
      </c>
      <c r="O556" t="s">
        <v>30</v>
      </c>
      <c r="P556" s="2">
        <v>43852</v>
      </c>
    </row>
    <row r="557" spans="1:16" x14ac:dyDescent="0.35">
      <c r="A557" t="s">
        <v>469</v>
      </c>
      <c r="B557">
        <v>9.9000011160099996E+19</v>
      </c>
      <c r="C557" t="s">
        <v>14</v>
      </c>
      <c r="D557" s="2">
        <v>42792</v>
      </c>
      <c r="E557" s="2">
        <v>43156</v>
      </c>
      <c r="F557" t="s">
        <v>24</v>
      </c>
      <c r="G557" t="s">
        <v>482</v>
      </c>
      <c r="H557" t="s">
        <v>32</v>
      </c>
      <c r="I557" t="s">
        <v>39</v>
      </c>
      <c r="J557" t="s">
        <v>436</v>
      </c>
      <c r="K557">
        <v>992.51</v>
      </c>
      <c r="L557" s="2">
        <v>43156</v>
      </c>
      <c r="M557" t="s">
        <v>17</v>
      </c>
      <c r="N557" t="s">
        <v>15</v>
      </c>
      <c r="P557" s="2">
        <v>43852</v>
      </c>
    </row>
    <row r="558" spans="1:16" x14ac:dyDescent="0.35">
      <c r="A558" t="s">
        <v>469</v>
      </c>
      <c r="B558">
        <v>9.9000011160099996E+19</v>
      </c>
      <c r="C558" t="s">
        <v>18</v>
      </c>
      <c r="D558" s="2">
        <v>42735</v>
      </c>
      <c r="E558" s="2">
        <v>43099</v>
      </c>
      <c r="F558" t="s">
        <v>24</v>
      </c>
      <c r="G558" t="s">
        <v>482</v>
      </c>
      <c r="H558" t="s">
        <v>32</v>
      </c>
      <c r="I558" t="s">
        <v>39</v>
      </c>
      <c r="J558" t="s">
        <v>436</v>
      </c>
      <c r="K558">
        <v>377079.15</v>
      </c>
      <c r="L558" s="2">
        <v>42735</v>
      </c>
      <c r="M558" t="s">
        <v>17</v>
      </c>
      <c r="N558" t="s">
        <v>21</v>
      </c>
      <c r="O558" t="s">
        <v>30</v>
      </c>
      <c r="P558" s="2">
        <v>43852</v>
      </c>
    </row>
    <row r="559" spans="1:16" x14ac:dyDescent="0.35">
      <c r="A559" t="s">
        <v>469</v>
      </c>
      <c r="B559">
        <v>9.9000011170100003E+19</v>
      </c>
      <c r="C559" t="s">
        <v>18</v>
      </c>
      <c r="D559" s="2">
        <v>42914</v>
      </c>
      <c r="E559" s="2">
        <v>43278</v>
      </c>
      <c r="F559" t="s">
        <v>24</v>
      </c>
      <c r="G559" t="s">
        <v>482</v>
      </c>
      <c r="H559" t="s">
        <v>32</v>
      </c>
      <c r="I559" t="s">
        <v>39</v>
      </c>
      <c r="J559" t="s">
        <v>436</v>
      </c>
      <c r="K559">
        <v>61251.58</v>
      </c>
      <c r="L559" s="2">
        <v>42914</v>
      </c>
      <c r="M559" t="s">
        <v>17</v>
      </c>
      <c r="N559" t="s">
        <v>15</v>
      </c>
      <c r="P559" s="2">
        <v>43852</v>
      </c>
    </row>
    <row r="560" spans="1:16" x14ac:dyDescent="0.35">
      <c r="A560" t="s">
        <v>469</v>
      </c>
      <c r="B560" t="s">
        <v>305</v>
      </c>
      <c r="C560" t="s">
        <v>18</v>
      </c>
      <c r="D560" s="2">
        <v>42914</v>
      </c>
      <c r="E560" s="2">
        <v>43278</v>
      </c>
      <c r="F560" t="s">
        <v>24</v>
      </c>
      <c r="G560" t="s">
        <v>482</v>
      </c>
      <c r="H560" t="s">
        <v>32</v>
      </c>
      <c r="I560" t="s">
        <v>39</v>
      </c>
      <c r="J560" t="s">
        <v>436</v>
      </c>
      <c r="K560">
        <v>62070.81</v>
      </c>
      <c r="L560" s="2">
        <v>42914</v>
      </c>
      <c r="M560" t="s">
        <v>17</v>
      </c>
      <c r="N560" t="s">
        <v>15</v>
      </c>
      <c r="P560" s="2">
        <v>43852</v>
      </c>
    </row>
    <row r="561" spans="1:16" x14ac:dyDescent="0.35">
      <c r="A561" t="s">
        <v>469</v>
      </c>
      <c r="B561">
        <v>9.9000011170100003E+19</v>
      </c>
      <c r="C561" t="s">
        <v>14</v>
      </c>
      <c r="D561" s="2">
        <v>42922</v>
      </c>
      <c r="E561" s="2">
        <v>43286</v>
      </c>
      <c r="F561" t="s">
        <v>24</v>
      </c>
      <c r="G561" t="s">
        <v>482</v>
      </c>
      <c r="H561" t="s">
        <v>32</v>
      </c>
      <c r="I561" t="s">
        <v>39</v>
      </c>
      <c r="J561" t="s">
        <v>436</v>
      </c>
      <c r="K561">
        <v>1261.8399999999999</v>
      </c>
      <c r="L561" s="2">
        <v>42922</v>
      </c>
      <c r="M561" t="s">
        <v>17</v>
      </c>
      <c r="N561" t="s">
        <v>15</v>
      </c>
      <c r="P561" s="2">
        <v>43852</v>
      </c>
    </row>
    <row r="562" spans="1:16" x14ac:dyDescent="0.35">
      <c r="A562" t="s">
        <v>469</v>
      </c>
      <c r="B562">
        <v>9.9000011170100003E+19</v>
      </c>
      <c r="C562" t="s">
        <v>18</v>
      </c>
      <c r="D562" s="2">
        <v>43101</v>
      </c>
      <c r="E562" s="2">
        <v>43465</v>
      </c>
      <c r="F562" t="s">
        <v>24</v>
      </c>
      <c r="G562" t="s">
        <v>482</v>
      </c>
      <c r="H562" t="s">
        <v>32</v>
      </c>
      <c r="I562" t="s">
        <v>39</v>
      </c>
      <c r="J562" t="s">
        <v>436</v>
      </c>
      <c r="K562">
        <v>349157.16</v>
      </c>
      <c r="L562" s="2">
        <v>43101</v>
      </c>
      <c r="M562" t="s">
        <v>17</v>
      </c>
      <c r="N562" t="s">
        <v>21</v>
      </c>
      <c r="O562" t="s">
        <v>30</v>
      </c>
      <c r="P562" s="2">
        <v>43852</v>
      </c>
    </row>
    <row r="563" spans="1:16" x14ac:dyDescent="0.35">
      <c r="A563" t="s">
        <v>469</v>
      </c>
      <c r="B563" t="s">
        <v>306</v>
      </c>
      <c r="C563" t="s">
        <v>18</v>
      </c>
      <c r="D563" s="2">
        <v>43145</v>
      </c>
      <c r="E563" s="2">
        <v>43509</v>
      </c>
      <c r="F563" t="s">
        <v>24</v>
      </c>
      <c r="G563" t="s">
        <v>482</v>
      </c>
      <c r="H563" t="s">
        <v>32</v>
      </c>
      <c r="I563" t="s">
        <v>25</v>
      </c>
      <c r="J563" t="s">
        <v>27</v>
      </c>
      <c r="K563">
        <v>107689.68</v>
      </c>
      <c r="L563" s="2">
        <v>43145</v>
      </c>
      <c r="M563" t="s">
        <v>17</v>
      </c>
      <c r="N563" t="s">
        <v>15</v>
      </c>
      <c r="P563" s="2">
        <v>43852</v>
      </c>
    </row>
    <row r="564" spans="1:16" x14ac:dyDescent="0.35">
      <c r="A564" t="s">
        <v>469</v>
      </c>
      <c r="B564" t="s">
        <v>307</v>
      </c>
      <c r="C564" t="s">
        <v>18</v>
      </c>
      <c r="D564" s="2">
        <v>43301</v>
      </c>
      <c r="E564" s="2">
        <v>43665</v>
      </c>
      <c r="F564" t="s">
        <v>24</v>
      </c>
      <c r="G564" t="s">
        <v>482</v>
      </c>
      <c r="H564" t="s">
        <v>32</v>
      </c>
      <c r="I564" t="s">
        <v>25</v>
      </c>
      <c r="J564" t="s">
        <v>27</v>
      </c>
      <c r="K564">
        <v>5417.97</v>
      </c>
      <c r="L564" s="2">
        <v>43301</v>
      </c>
      <c r="M564" t="s">
        <v>17</v>
      </c>
      <c r="N564" t="s">
        <v>15</v>
      </c>
      <c r="P564" s="2">
        <v>43852</v>
      </c>
    </row>
    <row r="565" spans="1:16" x14ac:dyDescent="0.35">
      <c r="A565" t="s">
        <v>469</v>
      </c>
      <c r="B565">
        <v>9.9000011180099994E+19</v>
      </c>
      <c r="C565" t="s">
        <v>18</v>
      </c>
      <c r="D565" s="2">
        <v>43279</v>
      </c>
      <c r="E565" s="2">
        <v>43643</v>
      </c>
      <c r="F565" t="s">
        <v>24</v>
      </c>
      <c r="G565" t="s">
        <v>482</v>
      </c>
      <c r="H565" t="s">
        <v>32</v>
      </c>
      <c r="I565" t="s">
        <v>39</v>
      </c>
      <c r="J565" t="s">
        <v>436</v>
      </c>
      <c r="K565">
        <v>61936.46</v>
      </c>
      <c r="L565" s="2">
        <v>43279</v>
      </c>
      <c r="M565" t="s">
        <v>17</v>
      </c>
      <c r="N565" t="s">
        <v>27</v>
      </c>
      <c r="P565" s="2">
        <v>43852</v>
      </c>
    </row>
    <row r="566" spans="1:16" x14ac:dyDescent="0.35">
      <c r="A566" t="s">
        <v>469</v>
      </c>
      <c r="B566">
        <v>9.9000011180099994E+19</v>
      </c>
      <c r="C566" t="s">
        <v>18</v>
      </c>
      <c r="D566" s="2">
        <v>43279</v>
      </c>
      <c r="E566" s="2">
        <v>43643</v>
      </c>
      <c r="F566" t="s">
        <v>24</v>
      </c>
      <c r="G566" t="s">
        <v>482</v>
      </c>
      <c r="H566" t="s">
        <v>32</v>
      </c>
      <c r="I566" t="s">
        <v>39</v>
      </c>
      <c r="J566" t="s">
        <v>436</v>
      </c>
      <c r="K566">
        <v>56276.26</v>
      </c>
      <c r="L566" s="2">
        <v>43279</v>
      </c>
      <c r="M566" t="s">
        <v>17</v>
      </c>
      <c r="N566" t="s">
        <v>27</v>
      </c>
      <c r="P566" s="2">
        <v>43852</v>
      </c>
    </row>
    <row r="567" spans="1:16" x14ac:dyDescent="0.35">
      <c r="A567" t="s">
        <v>469</v>
      </c>
      <c r="B567" t="s">
        <v>308</v>
      </c>
      <c r="C567" t="s">
        <v>14</v>
      </c>
      <c r="D567" s="2">
        <v>43466</v>
      </c>
      <c r="E567" s="2">
        <v>43830</v>
      </c>
      <c r="F567" t="s">
        <v>24</v>
      </c>
      <c r="G567" t="s">
        <v>482</v>
      </c>
      <c r="H567" t="s">
        <v>32</v>
      </c>
      <c r="I567" t="s">
        <v>39</v>
      </c>
      <c r="J567" t="s">
        <v>436</v>
      </c>
      <c r="K567">
        <v>399509.89</v>
      </c>
      <c r="L567" s="2">
        <v>43466</v>
      </c>
      <c r="M567" t="s">
        <v>17</v>
      </c>
      <c r="N567" t="s">
        <v>27</v>
      </c>
      <c r="P567" s="2">
        <v>43852</v>
      </c>
    </row>
    <row r="568" spans="1:16" x14ac:dyDescent="0.35">
      <c r="A568" t="s">
        <v>469</v>
      </c>
      <c r="B568" t="s">
        <v>309</v>
      </c>
      <c r="C568" t="s">
        <v>14</v>
      </c>
      <c r="D568" s="2">
        <v>43481</v>
      </c>
      <c r="E568" s="2">
        <v>43845</v>
      </c>
      <c r="F568" t="s">
        <v>24</v>
      </c>
      <c r="G568" t="s">
        <v>482</v>
      </c>
      <c r="H568" t="s">
        <v>32</v>
      </c>
      <c r="I568" t="s">
        <v>25</v>
      </c>
      <c r="J568" t="s">
        <v>27</v>
      </c>
      <c r="K568">
        <v>98931.05</v>
      </c>
      <c r="L568" s="2">
        <v>43481</v>
      </c>
      <c r="M568" t="s">
        <v>17</v>
      </c>
      <c r="N568" t="s">
        <v>15</v>
      </c>
      <c r="P568" s="2">
        <v>43852</v>
      </c>
    </row>
    <row r="569" spans="1:16" x14ac:dyDescent="0.35">
      <c r="A569" t="s">
        <v>469</v>
      </c>
      <c r="B569" t="s">
        <v>310</v>
      </c>
      <c r="C569" t="s">
        <v>14</v>
      </c>
      <c r="D569" s="2">
        <v>43510</v>
      </c>
      <c r="E569" s="2">
        <v>43874</v>
      </c>
      <c r="F569" t="s">
        <v>24</v>
      </c>
      <c r="G569" t="s">
        <v>482</v>
      </c>
      <c r="H569" t="s">
        <v>32</v>
      </c>
      <c r="I569" t="s">
        <v>25</v>
      </c>
      <c r="J569" t="s">
        <v>27</v>
      </c>
      <c r="K569">
        <v>1610</v>
      </c>
      <c r="L569" s="2">
        <v>43510</v>
      </c>
      <c r="M569" t="s">
        <v>17</v>
      </c>
      <c r="N569" t="s">
        <v>15</v>
      </c>
      <c r="P569" s="2">
        <v>43852</v>
      </c>
    </row>
    <row r="570" spans="1:16" x14ac:dyDescent="0.35">
      <c r="A570" t="s">
        <v>469</v>
      </c>
      <c r="B570" t="s">
        <v>311</v>
      </c>
      <c r="C570" t="s">
        <v>14</v>
      </c>
      <c r="D570" s="2">
        <v>43510</v>
      </c>
      <c r="E570" s="2">
        <v>43874</v>
      </c>
      <c r="F570" t="s">
        <v>24</v>
      </c>
      <c r="G570" t="s">
        <v>482</v>
      </c>
      <c r="H570" t="s">
        <v>32</v>
      </c>
      <c r="I570" t="s">
        <v>25</v>
      </c>
      <c r="J570" t="s">
        <v>27</v>
      </c>
      <c r="K570">
        <v>131090.46</v>
      </c>
      <c r="L570" s="2">
        <v>43522</v>
      </c>
      <c r="M570" t="s">
        <v>17</v>
      </c>
      <c r="N570" t="s">
        <v>27</v>
      </c>
      <c r="P570" s="2">
        <v>43852</v>
      </c>
    </row>
    <row r="571" spans="1:16" x14ac:dyDescent="0.35">
      <c r="A571" t="s">
        <v>469</v>
      </c>
      <c r="B571" t="s">
        <v>312</v>
      </c>
      <c r="C571" t="s">
        <v>14</v>
      </c>
      <c r="D571" s="2">
        <v>43540</v>
      </c>
      <c r="E571" s="2">
        <v>43905</v>
      </c>
      <c r="F571" t="s">
        <v>24</v>
      </c>
      <c r="G571" t="s">
        <v>482</v>
      </c>
      <c r="H571" t="s">
        <v>32</v>
      </c>
      <c r="I571" t="s">
        <v>25</v>
      </c>
      <c r="J571" t="s">
        <v>27</v>
      </c>
      <c r="K571">
        <v>2056.4299999999998</v>
      </c>
      <c r="L571" s="2">
        <v>43540</v>
      </c>
      <c r="M571" t="s">
        <v>17</v>
      </c>
      <c r="N571" t="s">
        <v>15</v>
      </c>
      <c r="P571" s="2">
        <v>43852</v>
      </c>
    </row>
    <row r="572" spans="1:16" x14ac:dyDescent="0.35">
      <c r="A572" t="s">
        <v>469</v>
      </c>
      <c r="B572" t="s">
        <v>313</v>
      </c>
      <c r="C572" t="s">
        <v>14</v>
      </c>
      <c r="D572" s="2">
        <v>43536</v>
      </c>
      <c r="E572" s="2">
        <v>43901</v>
      </c>
      <c r="F572" t="s">
        <v>24</v>
      </c>
      <c r="G572" t="s">
        <v>482</v>
      </c>
      <c r="H572" t="s">
        <v>32</v>
      </c>
      <c r="I572" t="s">
        <v>25</v>
      </c>
      <c r="J572" t="s">
        <v>27</v>
      </c>
      <c r="K572">
        <v>1194.28</v>
      </c>
      <c r="L572" s="2">
        <v>43536</v>
      </c>
      <c r="M572" t="s">
        <v>17</v>
      </c>
      <c r="N572" t="s">
        <v>15</v>
      </c>
      <c r="P572" s="2">
        <v>43852</v>
      </c>
    </row>
    <row r="573" spans="1:16" x14ac:dyDescent="0.35">
      <c r="A573" t="s">
        <v>469</v>
      </c>
      <c r="B573" t="s">
        <v>314</v>
      </c>
      <c r="C573" t="s">
        <v>14</v>
      </c>
      <c r="D573" s="2">
        <v>43644</v>
      </c>
      <c r="E573" s="2">
        <v>44009</v>
      </c>
      <c r="F573" t="s">
        <v>24</v>
      </c>
      <c r="G573" t="s">
        <v>482</v>
      </c>
      <c r="H573" t="s">
        <v>32</v>
      </c>
      <c r="I573" t="s">
        <v>39</v>
      </c>
      <c r="J573" t="s">
        <v>436</v>
      </c>
      <c r="K573">
        <v>75395.039999999994</v>
      </c>
      <c r="L573" s="2">
        <v>43644</v>
      </c>
      <c r="M573" t="s">
        <v>17</v>
      </c>
      <c r="N573" t="s">
        <v>27</v>
      </c>
      <c r="P573" s="2">
        <v>43852</v>
      </c>
    </row>
    <row r="574" spans="1:16" x14ac:dyDescent="0.35">
      <c r="A574" t="s">
        <v>469</v>
      </c>
      <c r="B574" t="s">
        <v>315</v>
      </c>
      <c r="C574" t="s">
        <v>14</v>
      </c>
      <c r="D574" s="2">
        <v>43644</v>
      </c>
      <c r="E574" s="2">
        <v>44009</v>
      </c>
      <c r="F574" t="s">
        <v>24</v>
      </c>
      <c r="G574" t="s">
        <v>482</v>
      </c>
      <c r="H574" t="s">
        <v>32</v>
      </c>
      <c r="I574" t="s">
        <v>39</v>
      </c>
      <c r="J574" t="s">
        <v>436</v>
      </c>
      <c r="K574">
        <v>53595</v>
      </c>
      <c r="L574" s="2">
        <v>43644</v>
      </c>
      <c r="M574" t="s">
        <v>17</v>
      </c>
      <c r="N574" t="s">
        <v>27</v>
      </c>
      <c r="P574" s="2">
        <v>43852</v>
      </c>
    </row>
    <row r="575" spans="1:16" x14ac:dyDescent="0.35">
      <c r="A575" t="s">
        <v>469</v>
      </c>
      <c r="B575" t="s">
        <v>316</v>
      </c>
      <c r="C575" t="s">
        <v>14</v>
      </c>
      <c r="D575" s="2">
        <v>43666</v>
      </c>
      <c r="E575" s="2">
        <v>44031</v>
      </c>
      <c r="F575" t="s">
        <v>24</v>
      </c>
      <c r="G575" t="s">
        <v>482</v>
      </c>
      <c r="H575" t="s">
        <v>32</v>
      </c>
      <c r="I575" t="s">
        <v>25</v>
      </c>
      <c r="J575" t="s">
        <v>27</v>
      </c>
      <c r="K575">
        <v>6595.25</v>
      </c>
      <c r="L575" s="2">
        <v>43666</v>
      </c>
      <c r="M575" t="s">
        <v>17</v>
      </c>
      <c r="N575" t="s">
        <v>27</v>
      </c>
      <c r="P575" s="2">
        <v>43852</v>
      </c>
    </row>
    <row r="576" spans="1:16" x14ac:dyDescent="0.35">
      <c r="A576" t="s">
        <v>469</v>
      </c>
      <c r="B576">
        <v>9.9000021170200003E+19</v>
      </c>
      <c r="C576" t="s">
        <v>14</v>
      </c>
      <c r="D576" s="2">
        <v>42892</v>
      </c>
      <c r="E576" s="2">
        <v>43256</v>
      </c>
      <c r="F576" t="s">
        <v>23</v>
      </c>
      <c r="G576" t="s">
        <v>482</v>
      </c>
      <c r="H576" t="s">
        <v>32</v>
      </c>
      <c r="I576" t="s">
        <v>39</v>
      </c>
      <c r="J576" t="s">
        <v>436</v>
      </c>
      <c r="K576">
        <v>2887.38</v>
      </c>
      <c r="L576" s="2">
        <v>42922</v>
      </c>
      <c r="M576" t="s">
        <v>17</v>
      </c>
      <c r="N576" t="s">
        <v>15</v>
      </c>
      <c r="P576" s="2">
        <v>43852</v>
      </c>
    </row>
    <row r="577" spans="1:16" x14ac:dyDescent="0.35">
      <c r="A577" t="s">
        <v>469</v>
      </c>
      <c r="B577" t="s">
        <v>317</v>
      </c>
      <c r="C577" t="s">
        <v>14</v>
      </c>
      <c r="D577" s="2">
        <v>43494</v>
      </c>
      <c r="E577" s="2">
        <v>43858</v>
      </c>
      <c r="F577" t="s">
        <v>23</v>
      </c>
      <c r="G577" t="s">
        <v>482</v>
      </c>
      <c r="H577" t="s">
        <v>32</v>
      </c>
      <c r="I577" t="s">
        <v>23</v>
      </c>
      <c r="J577" t="s">
        <v>436</v>
      </c>
      <c r="K577">
        <v>11539.77</v>
      </c>
      <c r="L577" s="2">
        <v>43494</v>
      </c>
      <c r="M577" t="s">
        <v>17</v>
      </c>
      <c r="N577" t="s">
        <v>15</v>
      </c>
      <c r="P577" s="2">
        <v>43852</v>
      </c>
    </row>
    <row r="578" spans="1:16" x14ac:dyDescent="0.35">
      <c r="A578" t="s">
        <v>469</v>
      </c>
      <c r="B578" t="s">
        <v>318</v>
      </c>
      <c r="C578" t="s">
        <v>14</v>
      </c>
      <c r="D578" s="2">
        <v>43497</v>
      </c>
      <c r="E578" s="2">
        <v>43861</v>
      </c>
      <c r="F578" t="s">
        <v>16</v>
      </c>
      <c r="G578" t="s">
        <v>482</v>
      </c>
      <c r="H578" t="s">
        <v>32</v>
      </c>
      <c r="I578" t="s">
        <v>16</v>
      </c>
      <c r="J578" t="s">
        <v>436</v>
      </c>
      <c r="K578">
        <v>21875</v>
      </c>
      <c r="L578" s="2">
        <v>43497</v>
      </c>
      <c r="M578" t="s">
        <v>17</v>
      </c>
      <c r="N578" t="s">
        <v>15</v>
      </c>
      <c r="P578" s="2">
        <v>43852</v>
      </c>
    </row>
    <row r="579" spans="1:16" x14ac:dyDescent="0.35">
      <c r="A579" t="s">
        <v>469</v>
      </c>
      <c r="B579">
        <v>9.9000044160300007E+19</v>
      </c>
      <c r="C579" t="s">
        <v>14</v>
      </c>
      <c r="D579" s="2">
        <v>42744</v>
      </c>
      <c r="E579" s="2">
        <v>43473</v>
      </c>
      <c r="F579" t="s">
        <v>28</v>
      </c>
      <c r="G579" t="s">
        <v>482</v>
      </c>
      <c r="H579" t="s">
        <v>32</v>
      </c>
      <c r="I579" t="s">
        <v>39</v>
      </c>
      <c r="J579" t="s">
        <v>436</v>
      </c>
      <c r="K579">
        <v>8588.56</v>
      </c>
      <c r="L579" s="2">
        <v>42835</v>
      </c>
      <c r="M579" t="s">
        <v>17</v>
      </c>
      <c r="N579" t="s">
        <v>15</v>
      </c>
      <c r="P579" s="2">
        <v>43852</v>
      </c>
    </row>
    <row r="580" spans="1:16" x14ac:dyDescent="0.35">
      <c r="A580" t="s">
        <v>469</v>
      </c>
      <c r="B580">
        <v>9.9000044160300007E+19</v>
      </c>
      <c r="C580" t="s">
        <v>14</v>
      </c>
      <c r="D580" s="2">
        <v>42774</v>
      </c>
      <c r="E580" s="2">
        <v>43319</v>
      </c>
      <c r="F580" t="s">
        <v>28</v>
      </c>
      <c r="G580" t="s">
        <v>482</v>
      </c>
      <c r="H580" t="s">
        <v>32</v>
      </c>
      <c r="I580" t="s">
        <v>39</v>
      </c>
      <c r="J580" t="s">
        <v>436</v>
      </c>
      <c r="K580">
        <v>3050.6</v>
      </c>
      <c r="L580" s="2">
        <v>42774</v>
      </c>
      <c r="M580" t="s">
        <v>17</v>
      </c>
      <c r="N580" t="s">
        <v>15</v>
      </c>
      <c r="P580" s="2">
        <v>43852</v>
      </c>
    </row>
    <row r="581" spans="1:16" x14ac:dyDescent="0.35">
      <c r="A581" t="s">
        <v>469</v>
      </c>
      <c r="B581">
        <v>9.9000044160300007E+19</v>
      </c>
      <c r="C581" t="s">
        <v>14</v>
      </c>
      <c r="D581" s="2">
        <v>42774</v>
      </c>
      <c r="E581" s="2">
        <v>43319</v>
      </c>
      <c r="F581" t="s">
        <v>28</v>
      </c>
      <c r="G581" t="s">
        <v>482</v>
      </c>
      <c r="H581" t="s">
        <v>32</v>
      </c>
      <c r="I581" t="s">
        <v>39</v>
      </c>
      <c r="J581" t="s">
        <v>436</v>
      </c>
      <c r="K581">
        <v>3050.6</v>
      </c>
      <c r="L581" s="2">
        <v>42954</v>
      </c>
      <c r="M581" t="s">
        <v>17</v>
      </c>
      <c r="N581" t="s">
        <v>15</v>
      </c>
      <c r="P581" s="2">
        <v>43852</v>
      </c>
    </row>
    <row r="582" spans="1:16" x14ac:dyDescent="0.35">
      <c r="A582" t="s">
        <v>469</v>
      </c>
      <c r="B582">
        <v>9.9000044160300007E+19</v>
      </c>
      <c r="C582" t="s">
        <v>14</v>
      </c>
      <c r="D582" s="2">
        <v>42663</v>
      </c>
      <c r="E582" s="2">
        <v>43209</v>
      </c>
      <c r="F582" t="s">
        <v>28</v>
      </c>
      <c r="G582" t="s">
        <v>482</v>
      </c>
      <c r="H582" t="s">
        <v>32</v>
      </c>
      <c r="I582" t="s">
        <v>39</v>
      </c>
      <c r="J582" t="s">
        <v>436</v>
      </c>
      <c r="K582">
        <v>40309.5</v>
      </c>
      <c r="L582" s="2">
        <v>43099</v>
      </c>
      <c r="M582" t="s">
        <v>17</v>
      </c>
      <c r="N582" t="s">
        <v>15</v>
      </c>
      <c r="P582" s="2">
        <v>43852</v>
      </c>
    </row>
    <row r="583" spans="1:16" x14ac:dyDescent="0.35">
      <c r="A583" t="s">
        <v>469</v>
      </c>
      <c r="B583">
        <v>9.9000044160300007E+19</v>
      </c>
      <c r="C583" t="s">
        <v>14</v>
      </c>
      <c r="D583" s="2">
        <v>42663</v>
      </c>
      <c r="E583" s="2">
        <v>43209</v>
      </c>
      <c r="F583" t="s">
        <v>28</v>
      </c>
      <c r="G583" t="s">
        <v>482</v>
      </c>
      <c r="H583" t="s">
        <v>32</v>
      </c>
      <c r="I583" t="s">
        <v>39</v>
      </c>
      <c r="J583" t="s">
        <v>436</v>
      </c>
      <c r="K583">
        <v>40309.68</v>
      </c>
      <c r="L583" s="2">
        <v>42772</v>
      </c>
      <c r="M583" t="s">
        <v>17</v>
      </c>
      <c r="N583" t="s">
        <v>15</v>
      </c>
      <c r="P583" s="2">
        <v>43852</v>
      </c>
    </row>
    <row r="584" spans="1:16" x14ac:dyDescent="0.35">
      <c r="A584" t="s">
        <v>469</v>
      </c>
      <c r="B584">
        <v>9.9000044160300007E+19</v>
      </c>
      <c r="C584" t="s">
        <v>14</v>
      </c>
      <c r="D584" s="2">
        <v>42663</v>
      </c>
      <c r="E584" s="2">
        <v>43209</v>
      </c>
      <c r="F584" t="s">
        <v>28</v>
      </c>
      <c r="G584" t="s">
        <v>482</v>
      </c>
      <c r="H584" t="s">
        <v>32</v>
      </c>
      <c r="I584" t="s">
        <v>39</v>
      </c>
      <c r="J584" t="s">
        <v>436</v>
      </c>
      <c r="K584">
        <v>40309.68</v>
      </c>
      <c r="L584" s="2">
        <v>42880</v>
      </c>
      <c r="M584" t="s">
        <v>17</v>
      </c>
      <c r="N584" t="s">
        <v>15</v>
      </c>
      <c r="P584" s="2">
        <v>43852</v>
      </c>
    </row>
    <row r="585" spans="1:16" x14ac:dyDescent="0.35">
      <c r="A585" t="s">
        <v>469</v>
      </c>
      <c r="B585">
        <v>9.9000044160300007E+19</v>
      </c>
      <c r="C585" t="s">
        <v>14</v>
      </c>
      <c r="D585" s="2">
        <v>42663</v>
      </c>
      <c r="E585" s="2">
        <v>43209</v>
      </c>
      <c r="F585" t="s">
        <v>28</v>
      </c>
      <c r="G585" t="s">
        <v>482</v>
      </c>
      <c r="H585" t="s">
        <v>32</v>
      </c>
      <c r="I585" t="s">
        <v>39</v>
      </c>
      <c r="J585" t="s">
        <v>436</v>
      </c>
      <c r="K585">
        <v>40309.68</v>
      </c>
      <c r="L585" s="2">
        <v>42990</v>
      </c>
      <c r="M585" t="s">
        <v>17</v>
      </c>
      <c r="N585" t="s">
        <v>15</v>
      </c>
      <c r="P585" s="2">
        <v>43852</v>
      </c>
    </row>
    <row r="586" spans="1:16" x14ac:dyDescent="0.35">
      <c r="A586" t="s">
        <v>469</v>
      </c>
      <c r="B586">
        <v>9.9000044160300007E+19</v>
      </c>
      <c r="C586" t="s">
        <v>14</v>
      </c>
      <c r="D586" s="2">
        <v>42663</v>
      </c>
      <c r="E586" s="2">
        <v>43209</v>
      </c>
      <c r="F586" t="s">
        <v>28</v>
      </c>
      <c r="G586" t="s">
        <v>482</v>
      </c>
      <c r="H586" t="s">
        <v>32</v>
      </c>
      <c r="I586" t="s">
        <v>39</v>
      </c>
      <c r="J586" t="s">
        <v>436</v>
      </c>
      <c r="K586">
        <v>50909.599999999999</v>
      </c>
      <c r="L586" s="2">
        <v>42663</v>
      </c>
      <c r="M586" t="s">
        <v>17</v>
      </c>
      <c r="N586" t="s">
        <v>15</v>
      </c>
      <c r="P586" s="2">
        <v>43852</v>
      </c>
    </row>
    <row r="587" spans="1:16" x14ac:dyDescent="0.35">
      <c r="A587" t="s">
        <v>469</v>
      </c>
      <c r="B587">
        <v>9.9000044160300007E+19</v>
      </c>
      <c r="C587" t="s">
        <v>14</v>
      </c>
      <c r="D587" s="2">
        <v>42731</v>
      </c>
      <c r="E587" s="2">
        <v>43307</v>
      </c>
      <c r="F587" t="s">
        <v>28</v>
      </c>
      <c r="G587" t="s">
        <v>482</v>
      </c>
      <c r="H587" t="s">
        <v>32</v>
      </c>
      <c r="I587" t="s">
        <v>39</v>
      </c>
      <c r="J587" t="s">
        <v>436</v>
      </c>
      <c r="K587">
        <v>31079.56</v>
      </c>
      <c r="L587" s="2">
        <v>42821</v>
      </c>
      <c r="M587" t="s">
        <v>17</v>
      </c>
      <c r="N587" t="s">
        <v>15</v>
      </c>
      <c r="P587" s="2">
        <v>43852</v>
      </c>
    </row>
    <row r="588" spans="1:16" x14ac:dyDescent="0.35">
      <c r="A588" t="s">
        <v>469</v>
      </c>
      <c r="B588">
        <v>9.9000044160300007E+19</v>
      </c>
      <c r="C588" t="s">
        <v>14</v>
      </c>
      <c r="D588" s="2">
        <v>42731</v>
      </c>
      <c r="E588" s="2">
        <v>43307</v>
      </c>
      <c r="F588" t="s">
        <v>28</v>
      </c>
      <c r="G588" t="s">
        <v>482</v>
      </c>
      <c r="H588" t="s">
        <v>32</v>
      </c>
      <c r="I588" t="s">
        <v>39</v>
      </c>
      <c r="J588" t="s">
        <v>436</v>
      </c>
      <c r="K588">
        <v>31079.56</v>
      </c>
      <c r="L588" s="2">
        <v>42913</v>
      </c>
      <c r="M588" t="s">
        <v>17</v>
      </c>
      <c r="N588" t="s">
        <v>15</v>
      </c>
      <c r="P588" s="2">
        <v>43852</v>
      </c>
    </row>
    <row r="589" spans="1:16" x14ac:dyDescent="0.35">
      <c r="A589" t="s">
        <v>469</v>
      </c>
      <c r="B589">
        <v>9.9000044160300007E+19</v>
      </c>
      <c r="C589" t="s">
        <v>14</v>
      </c>
      <c r="D589" s="2">
        <v>42731</v>
      </c>
      <c r="E589" s="2">
        <v>43307</v>
      </c>
      <c r="F589" t="s">
        <v>28</v>
      </c>
      <c r="G589" t="s">
        <v>482</v>
      </c>
      <c r="H589" t="s">
        <v>32</v>
      </c>
      <c r="I589" t="s">
        <v>39</v>
      </c>
      <c r="J589" t="s">
        <v>436</v>
      </c>
      <c r="K589">
        <v>31079.56</v>
      </c>
      <c r="L589" s="2">
        <v>43005</v>
      </c>
      <c r="M589" t="s">
        <v>17</v>
      </c>
      <c r="N589" t="s">
        <v>15</v>
      </c>
      <c r="P589" s="2">
        <v>43852</v>
      </c>
    </row>
    <row r="590" spans="1:16" x14ac:dyDescent="0.35">
      <c r="A590" t="s">
        <v>469</v>
      </c>
      <c r="B590">
        <v>9.9000044160300007E+19</v>
      </c>
      <c r="C590" t="s">
        <v>14</v>
      </c>
      <c r="D590" s="2">
        <v>42731</v>
      </c>
      <c r="E590" s="2">
        <v>43307</v>
      </c>
      <c r="F590" t="s">
        <v>28</v>
      </c>
      <c r="G590" t="s">
        <v>482</v>
      </c>
      <c r="H590" t="s">
        <v>32</v>
      </c>
      <c r="I590" t="s">
        <v>39</v>
      </c>
      <c r="J590" t="s">
        <v>436</v>
      </c>
      <c r="K590">
        <v>31088.49</v>
      </c>
      <c r="L590" s="2">
        <v>43096</v>
      </c>
      <c r="M590" t="s">
        <v>17</v>
      </c>
      <c r="N590" t="s">
        <v>15</v>
      </c>
      <c r="P590" s="2">
        <v>43852</v>
      </c>
    </row>
    <row r="591" spans="1:16" x14ac:dyDescent="0.35">
      <c r="A591" t="s">
        <v>469</v>
      </c>
      <c r="B591">
        <v>9.9000044160300007E+19</v>
      </c>
      <c r="C591" t="s">
        <v>14</v>
      </c>
      <c r="D591" s="2">
        <v>42731</v>
      </c>
      <c r="E591" s="2">
        <v>43307</v>
      </c>
      <c r="F591" t="s">
        <v>28</v>
      </c>
      <c r="G591" t="s">
        <v>482</v>
      </c>
      <c r="H591" t="s">
        <v>32</v>
      </c>
      <c r="I591" t="s">
        <v>39</v>
      </c>
      <c r="J591" t="s">
        <v>436</v>
      </c>
      <c r="K591">
        <v>39249.53</v>
      </c>
      <c r="L591" s="2">
        <v>42731</v>
      </c>
      <c r="M591" t="s">
        <v>17</v>
      </c>
      <c r="N591" t="s">
        <v>15</v>
      </c>
      <c r="P591" s="2">
        <v>43852</v>
      </c>
    </row>
    <row r="592" spans="1:16" x14ac:dyDescent="0.35">
      <c r="A592" t="s">
        <v>469</v>
      </c>
      <c r="B592">
        <v>9.9000044165800002E+19</v>
      </c>
      <c r="C592" t="s">
        <v>14</v>
      </c>
      <c r="D592" s="2">
        <v>42823</v>
      </c>
      <c r="E592" s="2">
        <v>43187</v>
      </c>
      <c r="F592" t="s">
        <v>26</v>
      </c>
      <c r="G592" t="s">
        <v>482</v>
      </c>
      <c r="H592" t="s">
        <v>32</v>
      </c>
      <c r="I592" t="s">
        <v>39</v>
      </c>
      <c r="J592" t="s">
        <v>436</v>
      </c>
      <c r="K592">
        <v>8961.75</v>
      </c>
      <c r="L592" s="2">
        <v>42823</v>
      </c>
      <c r="M592" t="s">
        <v>17</v>
      </c>
      <c r="N592" t="s">
        <v>15</v>
      </c>
      <c r="P592" s="2">
        <v>43852</v>
      </c>
    </row>
    <row r="593" spans="1:16" x14ac:dyDescent="0.35">
      <c r="A593" t="s">
        <v>469</v>
      </c>
      <c r="B593">
        <v>9.9000044170400006E+19</v>
      </c>
      <c r="C593" t="s">
        <v>14</v>
      </c>
      <c r="D593" s="2">
        <v>42954</v>
      </c>
      <c r="E593" s="2">
        <v>43318</v>
      </c>
      <c r="F593" t="s">
        <v>28</v>
      </c>
      <c r="G593" t="s">
        <v>482</v>
      </c>
      <c r="H593" t="s">
        <v>32</v>
      </c>
      <c r="I593" t="s">
        <v>39</v>
      </c>
      <c r="J593" t="s">
        <v>436</v>
      </c>
      <c r="K593">
        <v>877.71</v>
      </c>
      <c r="L593" s="2">
        <v>43318</v>
      </c>
      <c r="M593" t="s">
        <v>17</v>
      </c>
      <c r="N593" t="s">
        <v>15</v>
      </c>
      <c r="P593" s="2">
        <v>43852</v>
      </c>
    </row>
    <row r="594" spans="1:16" x14ac:dyDescent="0.35">
      <c r="A594" t="s">
        <v>469</v>
      </c>
      <c r="B594">
        <v>9.9000044170699997E+19</v>
      </c>
      <c r="C594" t="s">
        <v>18</v>
      </c>
      <c r="D594" s="2">
        <v>42903</v>
      </c>
      <c r="E594" s="2">
        <v>43267</v>
      </c>
      <c r="F594" t="s">
        <v>28</v>
      </c>
      <c r="G594" t="s">
        <v>482</v>
      </c>
      <c r="H594" t="s">
        <v>32</v>
      </c>
      <c r="I594" t="s">
        <v>39</v>
      </c>
      <c r="J594" t="s">
        <v>436</v>
      </c>
      <c r="K594">
        <v>8107.49</v>
      </c>
      <c r="L594" s="2">
        <v>43297</v>
      </c>
      <c r="M594" t="s">
        <v>17</v>
      </c>
      <c r="N594" t="s">
        <v>15</v>
      </c>
      <c r="P594" s="2">
        <v>43852</v>
      </c>
    </row>
    <row r="595" spans="1:16" x14ac:dyDescent="0.35">
      <c r="A595" t="s">
        <v>469</v>
      </c>
      <c r="B595">
        <v>9.9000044170699997E+19</v>
      </c>
      <c r="C595" t="s">
        <v>14</v>
      </c>
      <c r="D595" s="2">
        <v>42922</v>
      </c>
      <c r="E595" s="2">
        <v>43286</v>
      </c>
      <c r="F595" t="s">
        <v>28</v>
      </c>
      <c r="G595" t="s">
        <v>482</v>
      </c>
      <c r="H595" t="s">
        <v>32</v>
      </c>
      <c r="I595" t="s">
        <v>39</v>
      </c>
      <c r="J595" t="s">
        <v>436</v>
      </c>
      <c r="K595">
        <v>7398.74</v>
      </c>
      <c r="L595" s="2">
        <v>43286</v>
      </c>
      <c r="M595" t="s">
        <v>17</v>
      </c>
      <c r="N595" t="s">
        <v>15</v>
      </c>
      <c r="P595" s="2">
        <v>43852</v>
      </c>
    </row>
    <row r="596" spans="1:16" x14ac:dyDescent="0.35">
      <c r="A596" t="s">
        <v>469</v>
      </c>
      <c r="B596">
        <v>9.9000044170699997E+19</v>
      </c>
      <c r="C596" t="s">
        <v>14</v>
      </c>
      <c r="D596" s="2">
        <v>43017</v>
      </c>
      <c r="E596" s="2">
        <v>43381</v>
      </c>
      <c r="F596" t="s">
        <v>28</v>
      </c>
      <c r="G596" t="s">
        <v>482</v>
      </c>
      <c r="H596" t="s">
        <v>32</v>
      </c>
      <c r="I596" t="s">
        <v>39</v>
      </c>
      <c r="J596" t="s">
        <v>436</v>
      </c>
      <c r="K596">
        <v>15429.84</v>
      </c>
      <c r="L596" s="2">
        <v>43017</v>
      </c>
      <c r="M596" t="s">
        <v>17</v>
      </c>
      <c r="N596" t="s">
        <v>15</v>
      </c>
      <c r="P596" s="2">
        <v>43852</v>
      </c>
    </row>
    <row r="597" spans="1:16" x14ac:dyDescent="0.35">
      <c r="A597" t="s">
        <v>469</v>
      </c>
      <c r="B597" t="s">
        <v>319</v>
      </c>
      <c r="C597" t="s">
        <v>18</v>
      </c>
      <c r="D597" s="2">
        <v>43145</v>
      </c>
      <c r="E597" s="2">
        <v>43509</v>
      </c>
      <c r="F597" t="s">
        <v>26</v>
      </c>
      <c r="G597" t="s">
        <v>482</v>
      </c>
      <c r="H597" t="s">
        <v>32</v>
      </c>
      <c r="I597" t="s">
        <v>39</v>
      </c>
      <c r="J597" t="s">
        <v>436</v>
      </c>
      <c r="K597">
        <v>3120.25</v>
      </c>
      <c r="L597" s="2">
        <v>43145</v>
      </c>
      <c r="M597" t="s">
        <v>17</v>
      </c>
      <c r="N597" t="s">
        <v>15</v>
      </c>
      <c r="P597" s="2">
        <v>43852</v>
      </c>
    </row>
    <row r="598" spans="1:16" x14ac:dyDescent="0.35">
      <c r="A598" t="s">
        <v>469</v>
      </c>
      <c r="B598" t="s">
        <v>320</v>
      </c>
      <c r="C598" t="s">
        <v>18</v>
      </c>
      <c r="D598" s="2">
        <v>43210</v>
      </c>
      <c r="E598" s="2">
        <v>43574</v>
      </c>
      <c r="F598" t="s">
        <v>28</v>
      </c>
      <c r="G598" t="s">
        <v>482</v>
      </c>
      <c r="H598" t="s">
        <v>32</v>
      </c>
      <c r="I598" t="s">
        <v>39</v>
      </c>
      <c r="J598" t="s">
        <v>436</v>
      </c>
      <c r="K598">
        <v>70725.990000000005</v>
      </c>
      <c r="L598" s="2">
        <v>43210</v>
      </c>
      <c r="M598" t="s">
        <v>17</v>
      </c>
      <c r="N598" t="s">
        <v>21</v>
      </c>
      <c r="O598" t="s">
        <v>33</v>
      </c>
      <c r="P598" s="2">
        <v>43852</v>
      </c>
    </row>
    <row r="599" spans="1:16" x14ac:dyDescent="0.35">
      <c r="A599" t="s">
        <v>469</v>
      </c>
      <c r="B599" t="s">
        <v>321</v>
      </c>
      <c r="C599" t="s">
        <v>14</v>
      </c>
      <c r="D599" s="2">
        <v>43220</v>
      </c>
      <c r="E599" s="2">
        <v>44134</v>
      </c>
      <c r="F599" t="s">
        <v>28</v>
      </c>
      <c r="G599" t="s">
        <v>482</v>
      </c>
      <c r="H599" t="s">
        <v>32</v>
      </c>
      <c r="I599" t="s">
        <v>39</v>
      </c>
      <c r="J599" t="s">
        <v>436</v>
      </c>
      <c r="K599">
        <v>4278.13</v>
      </c>
      <c r="L599" s="2">
        <v>43826</v>
      </c>
      <c r="M599" t="s">
        <v>17</v>
      </c>
      <c r="N599" t="s">
        <v>15</v>
      </c>
      <c r="P599" s="2">
        <v>43852</v>
      </c>
    </row>
    <row r="600" spans="1:16" x14ac:dyDescent="0.35">
      <c r="A600" t="s">
        <v>469</v>
      </c>
      <c r="B600" t="s">
        <v>321</v>
      </c>
      <c r="C600" t="s">
        <v>14</v>
      </c>
      <c r="D600" s="2">
        <v>43220</v>
      </c>
      <c r="E600" s="2">
        <v>44134</v>
      </c>
      <c r="F600" t="s">
        <v>28</v>
      </c>
      <c r="G600" t="s">
        <v>482</v>
      </c>
      <c r="H600" t="s">
        <v>32</v>
      </c>
      <c r="I600" t="s">
        <v>39</v>
      </c>
      <c r="J600" t="s">
        <v>436</v>
      </c>
      <c r="K600">
        <v>4278.13</v>
      </c>
      <c r="L600" s="2">
        <v>43927</v>
      </c>
      <c r="M600" t="s">
        <v>17</v>
      </c>
      <c r="N600" t="s">
        <v>15</v>
      </c>
      <c r="P600" s="2">
        <v>43852</v>
      </c>
    </row>
    <row r="601" spans="1:16" x14ac:dyDescent="0.35">
      <c r="A601" t="s">
        <v>469</v>
      </c>
      <c r="B601" t="s">
        <v>321</v>
      </c>
      <c r="C601" t="s">
        <v>14</v>
      </c>
      <c r="D601" s="2">
        <v>43220</v>
      </c>
      <c r="E601" s="2">
        <v>44134</v>
      </c>
      <c r="F601" t="s">
        <v>28</v>
      </c>
      <c r="G601" t="s">
        <v>482</v>
      </c>
      <c r="H601" t="s">
        <v>32</v>
      </c>
      <c r="I601" t="s">
        <v>39</v>
      </c>
      <c r="J601" t="s">
        <v>436</v>
      </c>
      <c r="K601">
        <v>4278.25</v>
      </c>
      <c r="L601" s="2">
        <v>44028</v>
      </c>
      <c r="M601" t="s">
        <v>17</v>
      </c>
      <c r="N601" t="s">
        <v>15</v>
      </c>
      <c r="P601" s="2">
        <v>43852</v>
      </c>
    </row>
    <row r="602" spans="1:16" x14ac:dyDescent="0.35">
      <c r="A602" t="s">
        <v>469</v>
      </c>
      <c r="B602" t="s">
        <v>321</v>
      </c>
      <c r="C602" t="s">
        <v>14</v>
      </c>
      <c r="D602" s="2">
        <v>43220</v>
      </c>
      <c r="E602" s="2">
        <v>44134</v>
      </c>
      <c r="F602" t="s">
        <v>28</v>
      </c>
      <c r="G602" t="s">
        <v>482</v>
      </c>
      <c r="H602" t="s">
        <v>32</v>
      </c>
      <c r="I602" t="s">
        <v>39</v>
      </c>
      <c r="J602" t="s">
        <v>436</v>
      </c>
      <c r="K602">
        <v>4278.25</v>
      </c>
      <c r="L602" s="2">
        <v>44028</v>
      </c>
      <c r="M602" t="s">
        <v>17</v>
      </c>
      <c r="N602" t="s">
        <v>15</v>
      </c>
      <c r="P602" s="2">
        <v>43852</v>
      </c>
    </row>
    <row r="603" spans="1:16" x14ac:dyDescent="0.35">
      <c r="A603" t="s">
        <v>469</v>
      </c>
      <c r="B603" t="s">
        <v>321</v>
      </c>
      <c r="C603" t="s">
        <v>14</v>
      </c>
      <c r="D603" s="2">
        <v>43220</v>
      </c>
      <c r="E603" s="2">
        <v>44134</v>
      </c>
      <c r="F603" t="s">
        <v>28</v>
      </c>
      <c r="G603" t="s">
        <v>482</v>
      </c>
      <c r="H603" t="s">
        <v>32</v>
      </c>
      <c r="I603" t="s">
        <v>39</v>
      </c>
      <c r="J603" t="s">
        <v>436</v>
      </c>
      <c r="K603">
        <v>4278.25</v>
      </c>
      <c r="L603" s="2">
        <v>44028</v>
      </c>
      <c r="M603" t="s">
        <v>17</v>
      </c>
      <c r="N603" t="s">
        <v>15</v>
      </c>
      <c r="P603" s="2">
        <v>43852</v>
      </c>
    </row>
    <row r="604" spans="1:16" x14ac:dyDescent="0.35">
      <c r="A604" t="s">
        <v>469</v>
      </c>
      <c r="B604" t="s">
        <v>321</v>
      </c>
      <c r="C604" t="s">
        <v>14</v>
      </c>
      <c r="D604" s="2">
        <v>43220</v>
      </c>
      <c r="E604" s="2">
        <v>44134</v>
      </c>
      <c r="F604" t="s">
        <v>28</v>
      </c>
      <c r="G604" t="s">
        <v>482</v>
      </c>
      <c r="H604" t="s">
        <v>32</v>
      </c>
      <c r="I604" t="s">
        <v>39</v>
      </c>
      <c r="J604" t="s">
        <v>436</v>
      </c>
      <c r="K604">
        <v>4278.25</v>
      </c>
      <c r="L604" s="2">
        <v>44028</v>
      </c>
      <c r="M604" t="s">
        <v>17</v>
      </c>
      <c r="N604" t="s">
        <v>15</v>
      </c>
      <c r="P604" s="2">
        <v>43852</v>
      </c>
    </row>
    <row r="605" spans="1:16" x14ac:dyDescent="0.35">
      <c r="A605" t="s">
        <v>469</v>
      </c>
      <c r="B605" t="s">
        <v>321</v>
      </c>
      <c r="C605" t="s">
        <v>14</v>
      </c>
      <c r="D605" s="2">
        <v>43220</v>
      </c>
      <c r="E605" s="2">
        <v>44134</v>
      </c>
      <c r="F605" t="s">
        <v>28</v>
      </c>
      <c r="G605" t="s">
        <v>482</v>
      </c>
      <c r="H605" t="s">
        <v>32</v>
      </c>
      <c r="I605" t="s">
        <v>39</v>
      </c>
      <c r="J605" t="s">
        <v>436</v>
      </c>
      <c r="K605">
        <v>4705.88</v>
      </c>
      <c r="L605" s="2">
        <v>43321</v>
      </c>
      <c r="M605" t="s">
        <v>17</v>
      </c>
      <c r="N605" t="s">
        <v>15</v>
      </c>
      <c r="P605" s="2">
        <v>43852</v>
      </c>
    </row>
    <row r="606" spans="1:16" x14ac:dyDescent="0.35">
      <c r="A606" t="s">
        <v>469</v>
      </c>
      <c r="B606" t="s">
        <v>321</v>
      </c>
      <c r="C606" t="s">
        <v>14</v>
      </c>
      <c r="D606" s="2">
        <v>43220</v>
      </c>
      <c r="E606" s="2">
        <v>44134</v>
      </c>
      <c r="F606" t="s">
        <v>28</v>
      </c>
      <c r="G606" t="s">
        <v>482</v>
      </c>
      <c r="H606" t="s">
        <v>32</v>
      </c>
      <c r="I606" t="s">
        <v>39</v>
      </c>
      <c r="J606" t="s">
        <v>436</v>
      </c>
      <c r="K606">
        <v>4705.88</v>
      </c>
      <c r="L606" s="2">
        <v>43422</v>
      </c>
      <c r="M606" t="s">
        <v>17</v>
      </c>
      <c r="N606" t="s">
        <v>15</v>
      </c>
      <c r="P606" s="2">
        <v>43852</v>
      </c>
    </row>
    <row r="607" spans="1:16" x14ac:dyDescent="0.35">
      <c r="A607" t="s">
        <v>469</v>
      </c>
      <c r="B607" t="s">
        <v>321</v>
      </c>
      <c r="C607" t="s">
        <v>14</v>
      </c>
      <c r="D607" s="2">
        <v>43220</v>
      </c>
      <c r="E607" s="2">
        <v>44134</v>
      </c>
      <c r="F607" t="s">
        <v>28</v>
      </c>
      <c r="G607" t="s">
        <v>482</v>
      </c>
      <c r="H607" t="s">
        <v>32</v>
      </c>
      <c r="I607" t="s">
        <v>39</v>
      </c>
      <c r="J607" t="s">
        <v>436</v>
      </c>
      <c r="K607">
        <v>4705.88</v>
      </c>
      <c r="L607" s="2">
        <v>43523</v>
      </c>
      <c r="M607" t="s">
        <v>17</v>
      </c>
      <c r="N607" t="s">
        <v>15</v>
      </c>
      <c r="P607" s="2">
        <v>43852</v>
      </c>
    </row>
    <row r="608" spans="1:16" x14ac:dyDescent="0.35">
      <c r="A608" t="s">
        <v>469</v>
      </c>
      <c r="B608" t="s">
        <v>321</v>
      </c>
      <c r="C608" t="s">
        <v>14</v>
      </c>
      <c r="D608" s="2">
        <v>43220</v>
      </c>
      <c r="E608" s="2">
        <v>44134</v>
      </c>
      <c r="F608" t="s">
        <v>28</v>
      </c>
      <c r="G608" t="s">
        <v>482</v>
      </c>
      <c r="H608" t="s">
        <v>32</v>
      </c>
      <c r="I608" t="s">
        <v>39</v>
      </c>
      <c r="J608" t="s">
        <v>436</v>
      </c>
      <c r="K608">
        <v>4705.88</v>
      </c>
      <c r="L608" s="2">
        <v>43624</v>
      </c>
      <c r="M608" t="s">
        <v>17</v>
      </c>
      <c r="N608" t="s">
        <v>15</v>
      </c>
      <c r="P608" s="2">
        <v>43852</v>
      </c>
    </row>
    <row r="609" spans="1:16" x14ac:dyDescent="0.35">
      <c r="A609" t="s">
        <v>469</v>
      </c>
      <c r="B609" t="s">
        <v>321</v>
      </c>
      <c r="C609" t="s">
        <v>14</v>
      </c>
      <c r="D609" s="2">
        <v>43220</v>
      </c>
      <c r="E609" s="2">
        <v>44134</v>
      </c>
      <c r="F609" t="s">
        <v>28</v>
      </c>
      <c r="G609" t="s">
        <v>482</v>
      </c>
      <c r="H609" t="s">
        <v>32</v>
      </c>
      <c r="I609" t="s">
        <v>39</v>
      </c>
      <c r="J609" t="s">
        <v>436</v>
      </c>
      <c r="K609">
        <v>4705.88</v>
      </c>
      <c r="L609" s="2">
        <v>43725</v>
      </c>
      <c r="M609" t="s">
        <v>17</v>
      </c>
      <c r="N609" t="s">
        <v>15</v>
      </c>
      <c r="P609" s="2">
        <v>43852</v>
      </c>
    </row>
    <row r="610" spans="1:16" x14ac:dyDescent="0.35">
      <c r="A610" t="s">
        <v>469</v>
      </c>
      <c r="B610" t="s">
        <v>321</v>
      </c>
      <c r="C610" t="s">
        <v>14</v>
      </c>
      <c r="D610" s="2">
        <v>43220</v>
      </c>
      <c r="E610" s="2">
        <v>44134</v>
      </c>
      <c r="F610" t="s">
        <v>28</v>
      </c>
      <c r="G610" t="s">
        <v>482</v>
      </c>
      <c r="H610" t="s">
        <v>32</v>
      </c>
      <c r="I610" t="s">
        <v>39</v>
      </c>
      <c r="J610" t="s">
        <v>436</v>
      </c>
      <c r="K610">
        <v>6417.13</v>
      </c>
      <c r="L610" s="2">
        <v>43220</v>
      </c>
      <c r="M610" t="s">
        <v>17</v>
      </c>
      <c r="N610" t="s">
        <v>15</v>
      </c>
      <c r="P610" s="2">
        <v>43852</v>
      </c>
    </row>
    <row r="611" spans="1:16" x14ac:dyDescent="0.35">
      <c r="A611" t="s">
        <v>469</v>
      </c>
      <c r="B611" t="s">
        <v>322</v>
      </c>
      <c r="C611" t="s">
        <v>18</v>
      </c>
      <c r="D611" s="2">
        <v>43278</v>
      </c>
      <c r="E611" s="2">
        <v>43642</v>
      </c>
      <c r="F611" t="s">
        <v>28</v>
      </c>
      <c r="G611" t="s">
        <v>482</v>
      </c>
      <c r="H611" t="s">
        <v>32</v>
      </c>
      <c r="I611" t="s">
        <v>39</v>
      </c>
      <c r="J611" t="s">
        <v>436</v>
      </c>
      <c r="K611">
        <v>81783.89</v>
      </c>
      <c r="L611" s="2">
        <v>43278</v>
      </c>
      <c r="M611" t="s">
        <v>17</v>
      </c>
      <c r="N611" t="s">
        <v>21</v>
      </c>
      <c r="O611" t="s">
        <v>30</v>
      </c>
      <c r="P611" s="2">
        <v>43852</v>
      </c>
    </row>
    <row r="612" spans="1:16" x14ac:dyDescent="0.35">
      <c r="A612" t="s">
        <v>469</v>
      </c>
      <c r="B612" t="s">
        <v>323</v>
      </c>
      <c r="C612" t="s">
        <v>14</v>
      </c>
      <c r="D612" s="2">
        <v>43339</v>
      </c>
      <c r="E612" s="2">
        <v>44069</v>
      </c>
      <c r="F612" t="s">
        <v>28</v>
      </c>
      <c r="G612" t="s">
        <v>482</v>
      </c>
      <c r="H612" t="s">
        <v>32</v>
      </c>
      <c r="I612" t="s">
        <v>39</v>
      </c>
      <c r="J612" t="s">
        <v>436</v>
      </c>
      <c r="K612">
        <v>70935.55</v>
      </c>
      <c r="L612" s="2">
        <v>43888</v>
      </c>
      <c r="M612" t="s">
        <v>17</v>
      </c>
      <c r="N612" t="s">
        <v>15</v>
      </c>
      <c r="P612" s="2">
        <v>43852</v>
      </c>
    </row>
    <row r="613" spans="1:16" x14ac:dyDescent="0.35">
      <c r="A613" t="s">
        <v>469</v>
      </c>
      <c r="B613" t="s">
        <v>323</v>
      </c>
      <c r="C613" t="s">
        <v>14</v>
      </c>
      <c r="D613" s="2">
        <v>43339</v>
      </c>
      <c r="E613" s="2">
        <v>44069</v>
      </c>
      <c r="F613" t="s">
        <v>28</v>
      </c>
      <c r="G613" t="s">
        <v>482</v>
      </c>
      <c r="H613" t="s">
        <v>32</v>
      </c>
      <c r="I613" t="s">
        <v>39</v>
      </c>
      <c r="J613" t="s">
        <v>436</v>
      </c>
      <c r="K613">
        <v>70935.55</v>
      </c>
      <c r="L613" s="2">
        <v>43888</v>
      </c>
      <c r="M613" t="s">
        <v>17</v>
      </c>
      <c r="N613" t="s">
        <v>15</v>
      </c>
      <c r="P613" s="2">
        <v>43852</v>
      </c>
    </row>
    <row r="614" spans="1:16" x14ac:dyDescent="0.35">
      <c r="A614" t="s">
        <v>469</v>
      </c>
      <c r="B614" t="s">
        <v>323</v>
      </c>
      <c r="C614" t="s">
        <v>14</v>
      </c>
      <c r="D614" s="2">
        <v>43339</v>
      </c>
      <c r="E614" s="2">
        <v>44069</v>
      </c>
      <c r="F614" t="s">
        <v>28</v>
      </c>
      <c r="G614" t="s">
        <v>482</v>
      </c>
      <c r="H614" t="s">
        <v>32</v>
      </c>
      <c r="I614" t="s">
        <v>39</v>
      </c>
      <c r="J614" t="s">
        <v>436</v>
      </c>
      <c r="K614">
        <v>70935.55</v>
      </c>
      <c r="L614" s="2">
        <v>43888</v>
      </c>
      <c r="M614" t="s">
        <v>17</v>
      </c>
      <c r="N614" t="s">
        <v>15</v>
      </c>
      <c r="P614" s="2">
        <v>43852</v>
      </c>
    </row>
    <row r="615" spans="1:16" x14ac:dyDescent="0.35">
      <c r="A615" t="s">
        <v>469</v>
      </c>
      <c r="B615" t="s">
        <v>323</v>
      </c>
      <c r="C615" t="s">
        <v>14</v>
      </c>
      <c r="D615" s="2">
        <v>43339</v>
      </c>
      <c r="E615" s="2">
        <v>44069</v>
      </c>
      <c r="F615" t="s">
        <v>28</v>
      </c>
      <c r="G615" t="s">
        <v>482</v>
      </c>
      <c r="H615" t="s">
        <v>32</v>
      </c>
      <c r="I615" t="s">
        <v>39</v>
      </c>
      <c r="J615" t="s">
        <v>436</v>
      </c>
      <c r="K615">
        <v>70935.55</v>
      </c>
      <c r="L615" s="2">
        <v>43888</v>
      </c>
      <c r="M615" t="s">
        <v>17</v>
      </c>
      <c r="N615" t="s">
        <v>15</v>
      </c>
      <c r="P615" s="2">
        <v>43852</v>
      </c>
    </row>
    <row r="616" spans="1:16" x14ac:dyDescent="0.35">
      <c r="A616" t="s">
        <v>469</v>
      </c>
      <c r="B616" t="s">
        <v>323</v>
      </c>
      <c r="C616" t="s">
        <v>14</v>
      </c>
      <c r="D616" s="2">
        <v>43339</v>
      </c>
      <c r="E616" s="2">
        <v>44069</v>
      </c>
      <c r="F616" t="s">
        <v>28</v>
      </c>
      <c r="G616" t="s">
        <v>482</v>
      </c>
      <c r="H616" t="s">
        <v>32</v>
      </c>
      <c r="I616" t="s">
        <v>39</v>
      </c>
      <c r="J616" t="s">
        <v>436</v>
      </c>
      <c r="K616">
        <v>90281.89</v>
      </c>
      <c r="L616" s="2">
        <v>43431</v>
      </c>
      <c r="M616" t="s">
        <v>17</v>
      </c>
      <c r="N616" t="s">
        <v>15</v>
      </c>
      <c r="P616" s="2">
        <v>43852</v>
      </c>
    </row>
    <row r="617" spans="1:16" x14ac:dyDescent="0.35">
      <c r="A617" t="s">
        <v>469</v>
      </c>
      <c r="B617" t="s">
        <v>323</v>
      </c>
      <c r="C617" t="s">
        <v>14</v>
      </c>
      <c r="D617" s="2">
        <v>43339</v>
      </c>
      <c r="E617" s="2">
        <v>44069</v>
      </c>
      <c r="F617" t="s">
        <v>28</v>
      </c>
      <c r="G617" t="s">
        <v>482</v>
      </c>
      <c r="H617" t="s">
        <v>32</v>
      </c>
      <c r="I617" t="s">
        <v>39</v>
      </c>
      <c r="J617" t="s">
        <v>436</v>
      </c>
      <c r="K617">
        <v>90281.89</v>
      </c>
      <c r="L617" s="2">
        <v>43523</v>
      </c>
      <c r="M617" t="s">
        <v>17</v>
      </c>
      <c r="N617" t="s">
        <v>15</v>
      </c>
      <c r="P617" s="2">
        <v>43852</v>
      </c>
    </row>
    <row r="618" spans="1:16" x14ac:dyDescent="0.35">
      <c r="A618" t="s">
        <v>469</v>
      </c>
      <c r="B618" t="s">
        <v>323</v>
      </c>
      <c r="C618" t="s">
        <v>14</v>
      </c>
      <c r="D618" s="2">
        <v>43339</v>
      </c>
      <c r="E618" s="2">
        <v>44069</v>
      </c>
      <c r="F618" t="s">
        <v>28</v>
      </c>
      <c r="G618" t="s">
        <v>482</v>
      </c>
      <c r="H618" t="s">
        <v>32</v>
      </c>
      <c r="I618" t="s">
        <v>39</v>
      </c>
      <c r="J618" t="s">
        <v>436</v>
      </c>
      <c r="K618">
        <v>90281.89</v>
      </c>
      <c r="L618" s="2">
        <v>43612</v>
      </c>
      <c r="M618" t="s">
        <v>17</v>
      </c>
      <c r="N618" t="s">
        <v>15</v>
      </c>
      <c r="P618" s="2">
        <v>43852</v>
      </c>
    </row>
    <row r="619" spans="1:16" x14ac:dyDescent="0.35">
      <c r="A619" t="s">
        <v>469</v>
      </c>
      <c r="B619" t="s">
        <v>323</v>
      </c>
      <c r="C619" t="s">
        <v>14</v>
      </c>
      <c r="D619" s="2">
        <v>43339</v>
      </c>
      <c r="E619" s="2">
        <v>44069</v>
      </c>
      <c r="F619" t="s">
        <v>28</v>
      </c>
      <c r="G619" t="s">
        <v>482</v>
      </c>
      <c r="H619" t="s">
        <v>32</v>
      </c>
      <c r="I619" t="s">
        <v>39</v>
      </c>
      <c r="J619" t="s">
        <v>436</v>
      </c>
      <c r="K619">
        <v>90281.89</v>
      </c>
      <c r="L619" s="2">
        <v>43704</v>
      </c>
      <c r="M619" t="s">
        <v>17</v>
      </c>
      <c r="N619" t="s">
        <v>15</v>
      </c>
      <c r="P619" s="2">
        <v>43852</v>
      </c>
    </row>
    <row r="620" spans="1:16" x14ac:dyDescent="0.35">
      <c r="A620" t="s">
        <v>469</v>
      </c>
      <c r="B620" t="s">
        <v>323</v>
      </c>
      <c r="C620" t="s">
        <v>14</v>
      </c>
      <c r="D620" s="2">
        <v>43339</v>
      </c>
      <c r="E620" s="2">
        <v>44069</v>
      </c>
      <c r="F620" t="s">
        <v>28</v>
      </c>
      <c r="G620" t="s">
        <v>482</v>
      </c>
      <c r="H620" t="s">
        <v>32</v>
      </c>
      <c r="I620" t="s">
        <v>39</v>
      </c>
      <c r="J620" t="s">
        <v>436</v>
      </c>
      <c r="K620">
        <v>90281.89</v>
      </c>
      <c r="L620" s="2">
        <v>43796</v>
      </c>
      <c r="M620" t="s">
        <v>17</v>
      </c>
      <c r="N620" t="s">
        <v>15</v>
      </c>
      <c r="P620" s="2">
        <v>43852</v>
      </c>
    </row>
    <row r="621" spans="1:16" x14ac:dyDescent="0.35">
      <c r="A621" t="s">
        <v>469</v>
      </c>
      <c r="B621" t="s">
        <v>323</v>
      </c>
      <c r="C621" t="s">
        <v>14</v>
      </c>
      <c r="D621" s="2">
        <v>43339</v>
      </c>
      <c r="E621" s="2">
        <v>44069</v>
      </c>
      <c r="F621" t="s">
        <v>28</v>
      </c>
      <c r="G621" t="s">
        <v>482</v>
      </c>
      <c r="H621" t="s">
        <v>32</v>
      </c>
      <c r="I621" t="s">
        <v>39</v>
      </c>
      <c r="J621" t="s">
        <v>436</v>
      </c>
      <c r="K621">
        <v>122525.38</v>
      </c>
      <c r="L621" s="2">
        <v>43339</v>
      </c>
      <c r="M621" t="s">
        <v>17</v>
      </c>
      <c r="N621" t="s">
        <v>15</v>
      </c>
      <c r="P621" s="2">
        <v>43852</v>
      </c>
    </row>
    <row r="622" spans="1:16" x14ac:dyDescent="0.35">
      <c r="A622" t="s">
        <v>469</v>
      </c>
      <c r="B622" t="s">
        <v>323</v>
      </c>
      <c r="C622" t="s">
        <v>14</v>
      </c>
      <c r="D622" s="2">
        <v>43339</v>
      </c>
      <c r="E622" s="2">
        <v>44069</v>
      </c>
      <c r="F622" t="s">
        <v>28</v>
      </c>
      <c r="G622" t="s">
        <v>482</v>
      </c>
      <c r="H622" t="s">
        <v>32</v>
      </c>
      <c r="I622" t="s">
        <v>39</v>
      </c>
      <c r="J622" t="s">
        <v>436</v>
      </c>
      <c r="K622">
        <v>0</v>
      </c>
      <c r="L622" s="2">
        <v>43888</v>
      </c>
      <c r="M622" t="s">
        <v>17</v>
      </c>
      <c r="N622" t="s">
        <v>15</v>
      </c>
      <c r="P622" s="2">
        <v>43852</v>
      </c>
    </row>
    <row r="623" spans="1:16" x14ac:dyDescent="0.35">
      <c r="A623" t="s">
        <v>469</v>
      </c>
      <c r="B623" t="s">
        <v>323</v>
      </c>
      <c r="C623" t="s">
        <v>14</v>
      </c>
      <c r="D623" s="2">
        <v>43339</v>
      </c>
      <c r="E623" s="2">
        <v>44069</v>
      </c>
      <c r="F623" t="s">
        <v>28</v>
      </c>
      <c r="G623" t="s">
        <v>482</v>
      </c>
      <c r="H623" t="s">
        <v>32</v>
      </c>
      <c r="I623" t="s">
        <v>39</v>
      </c>
      <c r="J623" t="s">
        <v>436</v>
      </c>
      <c r="K623">
        <v>0</v>
      </c>
      <c r="L623" s="2">
        <v>43888</v>
      </c>
      <c r="M623" t="s">
        <v>17</v>
      </c>
      <c r="N623" t="s">
        <v>15</v>
      </c>
      <c r="P623" s="2">
        <v>43852</v>
      </c>
    </row>
    <row r="624" spans="1:16" x14ac:dyDescent="0.35">
      <c r="A624" t="s">
        <v>469</v>
      </c>
      <c r="B624" t="s">
        <v>323</v>
      </c>
      <c r="C624" t="s">
        <v>14</v>
      </c>
      <c r="D624" s="2">
        <v>43339</v>
      </c>
      <c r="E624" s="2">
        <v>44069</v>
      </c>
      <c r="F624" t="s">
        <v>28</v>
      </c>
      <c r="G624" t="s">
        <v>482</v>
      </c>
      <c r="H624" t="s">
        <v>32</v>
      </c>
      <c r="I624" t="s">
        <v>39</v>
      </c>
      <c r="J624" t="s">
        <v>436</v>
      </c>
      <c r="K624">
        <v>0</v>
      </c>
      <c r="L624" s="2">
        <v>43888</v>
      </c>
      <c r="M624" t="s">
        <v>17</v>
      </c>
      <c r="N624" t="s">
        <v>15</v>
      </c>
      <c r="P624" s="2">
        <v>43852</v>
      </c>
    </row>
    <row r="625" spans="1:16" x14ac:dyDescent="0.35">
      <c r="A625" t="s">
        <v>469</v>
      </c>
      <c r="B625" t="s">
        <v>323</v>
      </c>
      <c r="C625" t="s">
        <v>14</v>
      </c>
      <c r="D625" s="2">
        <v>43339</v>
      </c>
      <c r="E625" s="2">
        <v>44069</v>
      </c>
      <c r="F625" t="s">
        <v>28</v>
      </c>
      <c r="G625" t="s">
        <v>482</v>
      </c>
      <c r="H625" t="s">
        <v>32</v>
      </c>
      <c r="I625" t="s">
        <v>39</v>
      </c>
      <c r="J625" t="s">
        <v>436</v>
      </c>
      <c r="K625">
        <v>0</v>
      </c>
      <c r="L625" s="2">
        <v>43888</v>
      </c>
      <c r="M625" t="s">
        <v>17</v>
      </c>
      <c r="N625" t="s">
        <v>15</v>
      </c>
      <c r="P625" s="2">
        <v>43852</v>
      </c>
    </row>
    <row r="626" spans="1:16" x14ac:dyDescent="0.35">
      <c r="A626" t="s">
        <v>469</v>
      </c>
      <c r="B626" t="s">
        <v>323</v>
      </c>
      <c r="C626" t="s">
        <v>14</v>
      </c>
      <c r="D626" s="2">
        <v>43339</v>
      </c>
      <c r="E626" s="2">
        <v>44069</v>
      </c>
      <c r="F626" t="s">
        <v>28</v>
      </c>
      <c r="G626" t="s">
        <v>482</v>
      </c>
      <c r="H626" t="s">
        <v>32</v>
      </c>
      <c r="I626" t="s">
        <v>39</v>
      </c>
      <c r="J626" t="s">
        <v>436</v>
      </c>
      <c r="K626">
        <v>0</v>
      </c>
      <c r="L626" s="2">
        <v>43431</v>
      </c>
      <c r="M626" t="s">
        <v>17</v>
      </c>
      <c r="N626" t="s">
        <v>15</v>
      </c>
      <c r="P626" s="2">
        <v>43852</v>
      </c>
    </row>
    <row r="627" spans="1:16" x14ac:dyDescent="0.35">
      <c r="A627" t="s">
        <v>469</v>
      </c>
      <c r="B627" t="s">
        <v>323</v>
      </c>
      <c r="C627" t="s">
        <v>14</v>
      </c>
      <c r="D627" s="2">
        <v>43339</v>
      </c>
      <c r="E627" s="2">
        <v>44069</v>
      </c>
      <c r="F627" t="s">
        <v>28</v>
      </c>
      <c r="G627" t="s">
        <v>482</v>
      </c>
      <c r="H627" t="s">
        <v>32</v>
      </c>
      <c r="I627" t="s">
        <v>39</v>
      </c>
      <c r="J627" t="s">
        <v>436</v>
      </c>
      <c r="K627">
        <v>0</v>
      </c>
      <c r="L627" s="2">
        <v>43523</v>
      </c>
      <c r="M627" t="s">
        <v>17</v>
      </c>
      <c r="N627" t="s">
        <v>15</v>
      </c>
      <c r="P627" s="2">
        <v>43852</v>
      </c>
    </row>
    <row r="628" spans="1:16" x14ac:dyDescent="0.35">
      <c r="A628" t="s">
        <v>469</v>
      </c>
      <c r="B628" t="s">
        <v>323</v>
      </c>
      <c r="C628" t="s">
        <v>14</v>
      </c>
      <c r="D628" s="2">
        <v>43339</v>
      </c>
      <c r="E628" s="2">
        <v>44069</v>
      </c>
      <c r="F628" t="s">
        <v>28</v>
      </c>
      <c r="G628" t="s">
        <v>482</v>
      </c>
      <c r="H628" t="s">
        <v>32</v>
      </c>
      <c r="I628" t="s">
        <v>39</v>
      </c>
      <c r="J628" t="s">
        <v>436</v>
      </c>
      <c r="K628">
        <v>0</v>
      </c>
      <c r="L628" s="2">
        <v>43612</v>
      </c>
      <c r="M628" t="s">
        <v>17</v>
      </c>
      <c r="N628" t="s">
        <v>15</v>
      </c>
      <c r="P628" s="2">
        <v>43852</v>
      </c>
    </row>
    <row r="629" spans="1:16" x14ac:dyDescent="0.35">
      <c r="A629" t="s">
        <v>469</v>
      </c>
      <c r="B629" t="s">
        <v>323</v>
      </c>
      <c r="C629" t="s">
        <v>14</v>
      </c>
      <c r="D629" s="2">
        <v>43339</v>
      </c>
      <c r="E629" s="2">
        <v>44069</v>
      </c>
      <c r="F629" t="s">
        <v>28</v>
      </c>
      <c r="G629" t="s">
        <v>482</v>
      </c>
      <c r="H629" t="s">
        <v>32</v>
      </c>
      <c r="I629" t="s">
        <v>39</v>
      </c>
      <c r="J629" t="s">
        <v>436</v>
      </c>
      <c r="K629">
        <v>0</v>
      </c>
      <c r="L629" s="2">
        <v>43704</v>
      </c>
      <c r="M629" t="s">
        <v>17</v>
      </c>
      <c r="N629" t="s">
        <v>15</v>
      </c>
      <c r="P629" s="2">
        <v>43852</v>
      </c>
    </row>
    <row r="630" spans="1:16" x14ac:dyDescent="0.35">
      <c r="A630" t="s">
        <v>469</v>
      </c>
      <c r="B630" t="s">
        <v>323</v>
      </c>
      <c r="C630" t="s">
        <v>14</v>
      </c>
      <c r="D630" s="2">
        <v>43339</v>
      </c>
      <c r="E630" s="2">
        <v>44069</v>
      </c>
      <c r="F630" t="s">
        <v>28</v>
      </c>
      <c r="G630" t="s">
        <v>482</v>
      </c>
      <c r="H630" t="s">
        <v>32</v>
      </c>
      <c r="I630" t="s">
        <v>39</v>
      </c>
      <c r="J630" t="s">
        <v>436</v>
      </c>
      <c r="K630">
        <v>0</v>
      </c>
      <c r="L630" s="2">
        <v>43796</v>
      </c>
      <c r="M630" t="s">
        <v>17</v>
      </c>
      <c r="N630" t="s">
        <v>15</v>
      </c>
      <c r="P630" s="2">
        <v>43852</v>
      </c>
    </row>
    <row r="631" spans="1:16" x14ac:dyDescent="0.35">
      <c r="A631" t="s">
        <v>469</v>
      </c>
      <c r="B631" t="s">
        <v>323</v>
      </c>
      <c r="C631" t="s">
        <v>14</v>
      </c>
      <c r="D631" s="2">
        <v>43339</v>
      </c>
      <c r="E631" s="2">
        <v>44069</v>
      </c>
      <c r="F631" t="s">
        <v>28</v>
      </c>
      <c r="G631" t="s">
        <v>482</v>
      </c>
      <c r="H631" t="s">
        <v>32</v>
      </c>
      <c r="I631" t="s">
        <v>39</v>
      </c>
      <c r="J631" t="s">
        <v>436</v>
      </c>
      <c r="K631">
        <v>0</v>
      </c>
      <c r="L631" s="2">
        <v>43339</v>
      </c>
      <c r="M631" t="s">
        <v>17</v>
      </c>
      <c r="N631" t="s">
        <v>15</v>
      </c>
      <c r="P631" s="2">
        <v>43852</v>
      </c>
    </row>
    <row r="632" spans="1:16" x14ac:dyDescent="0.35">
      <c r="A632" t="s">
        <v>469</v>
      </c>
      <c r="B632" t="s">
        <v>324</v>
      </c>
      <c r="C632" t="s">
        <v>14</v>
      </c>
      <c r="D632" s="2">
        <v>43326</v>
      </c>
      <c r="E632" s="2">
        <v>44240</v>
      </c>
      <c r="F632" t="s">
        <v>28</v>
      </c>
      <c r="G632" t="s">
        <v>482</v>
      </c>
      <c r="H632" t="s">
        <v>32</v>
      </c>
      <c r="I632" t="s">
        <v>39</v>
      </c>
      <c r="J632" t="s">
        <v>436</v>
      </c>
      <c r="K632">
        <v>62399.23</v>
      </c>
      <c r="L632" s="2">
        <v>44057</v>
      </c>
      <c r="M632" t="s">
        <v>17</v>
      </c>
      <c r="N632" t="s">
        <v>15</v>
      </c>
      <c r="P632" s="2">
        <v>43852</v>
      </c>
    </row>
    <row r="633" spans="1:16" x14ac:dyDescent="0.35">
      <c r="A633" t="s">
        <v>469</v>
      </c>
      <c r="B633" t="s">
        <v>324</v>
      </c>
      <c r="C633" t="s">
        <v>14</v>
      </c>
      <c r="D633" s="2">
        <v>43326</v>
      </c>
      <c r="E633" s="2">
        <v>44240</v>
      </c>
      <c r="F633" t="s">
        <v>28</v>
      </c>
      <c r="G633" t="s">
        <v>482</v>
      </c>
      <c r="H633" t="s">
        <v>32</v>
      </c>
      <c r="I633" t="s">
        <v>39</v>
      </c>
      <c r="J633" t="s">
        <v>436</v>
      </c>
      <c r="K633">
        <v>62399.23</v>
      </c>
      <c r="L633" s="2">
        <v>44057</v>
      </c>
      <c r="M633" t="s">
        <v>17</v>
      </c>
      <c r="N633" t="s">
        <v>15</v>
      </c>
      <c r="P633" s="2">
        <v>43852</v>
      </c>
    </row>
    <row r="634" spans="1:16" x14ac:dyDescent="0.35">
      <c r="A634" t="s">
        <v>469</v>
      </c>
      <c r="B634" t="s">
        <v>324</v>
      </c>
      <c r="C634" t="s">
        <v>14</v>
      </c>
      <c r="D634" s="2">
        <v>43326</v>
      </c>
      <c r="E634" s="2">
        <v>44240</v>
      </c>
      <c r="F634" t="s">
        <v>28</v>
      </c>
      <c r="G634" t="s">
        <v>482</v>
      </c>
      <c r="H634" t="s">
        <v>32</v>
      </c>
      <c r="I634" t="s">
        <v>39</v>
      </c>
      <c r="J634" t="s">
        <v>436</v>
      </c>
      <c r="K634">
        <v>62399.23</v>
      </c>
      <c r="L634" s="2">
        <v>44057</v>
      </c>
      <c r="M634" t="s">
        <v>17</v>
      </c>
      <c r="N634" t="s">
        <v>15</v>
      </c>
      <c r="P634" s="2">
        <v>43852</v>
      </c>
    </row>
    <row r="635" spans="1:16" x14ac:dyDescent="0.35">
      <c r="A635" t="s">
        <v>469</v>
      </c>
      <c r="B635" t="s">
        <v>324</v>
      </c>
      <c r="C635" t="s">
        <v>14</v>
      </c>
      <c r="D635" s="2">
        <v>43326</v>
      </c>
      <c r="E635" s="2">
        <v>44240</v>
      </c>
      <c r="F635" t="s">
        <v>28</v>
      </c>
      <c r="G635" t="s">
        <v>482</v>
      </c>
      <c r="H635" t="s">
        <v>32</v>
      </c>
      <c r="I635" t="s">
        <v>39</v>
      </c>
      <c r="J635" t="s">
        <v>436</v>
      </c>
      <c r="K635">
        <v>62399.23</v>
      </c>
      <c r="L635" s="2">
        <v>44057</v>
      </c>
      <c r="M635" t="s">
        <v>17</v>
      </c>
      <c r="N635" t="s">
        <v>15</v>
      </c>
      <c r="P635" s="2">
        <v>43852</v>
      </c>
    </row>
    <row r="636" spans="1:16" x14ac:dyDescent="0.35">
      <c r="A636" t="s">
        <v>469</v>
      </c>
      <c r="B636" t="s">
        <v>324</v>
      </c>
      <c r="C636" t="s">
        <v>14</v>
      </c>
      <c r="D636" s="2">
        <v>43326</v>
      </c>
      <c r="E636" s="2">
        <v>44240</v>
      </c>
      <c r="F636" t="s">
        <v>28</v>
      </c>
      <c r="G636" t="s">
        <v>482</v>
      </c>
      <c r="H636" t="s">
        <v>32</v>
      </c>
      <c r="I636" t="s">
        <v>39</v>
      </c>
      <c r="J636" t="s">
        <v>436</v>
      </c>
      <c r="K636">
        <v>62399.23</v>
      </c>
      <c r="L636" s="2">
        <v>44057</v>
      </c>
      <c r="M636" t="s">
        <v>17</v>
      </c>
      <c r="N636" t="s">
        <v>15</v>
      </c>
      <c r="P636" s="2">
        <v>43852</v>
      </c>
    </row>
    <row r="637" spans="1:16" x14ac:dyDescent="0.35">
      <c r="A637" t="s">
        <v>469</v>
      </c>
      <c r="B637" t="s">
        <v>324</v>
      </c>
      <c r="C637" t="s">
        <v>14</v>
      </c>
      <c r="D637" s="2">
        <v>43326</v>
      </c>
      <c r="E637" s="2">
        <v>44240</v>
      </c>
      <c r="F637" t="s">
        <v>28</v>
      </c>
      <c r="G637" t="s">
        <v>482</v>
      </c>
      <c r="H637" t="s">
        <v>32</v>
      </c>
      <c r="I637" t="s">
        <v>39</v>
      </c>
      <c r="J637" t="s">
        <v>436</v>
      </c>
      <c r="K637">
        <v>62399.23</v>
      </c>
      <c r="L637" s="2">
        <v>44057</v>
      </c>
      <c r="M637" t="s">
        <v>17</v>
      </c>
      <c r="N637" t="s">
        <v>15</v>
      </c>
      <c r="P637" s="2">
        <v>43852</v>
      </c>
    </row>
    <row r="638" spans="1:16" x14ac:dyDescent="0.35">
      <c r="A638" t="s">
        <v>469</v>
      </c>
      <c r="B638" t="s">
        <v>324</v>
      </c>
      <c r="C638" t="s">
        <v>14</v>
      </c>
      <c r="D638" s="2">
        <v>43326</v>
      </c>
      <c r="E638" s="2">
        <v>44240</v>
      </c>
      <c r="F638" t="s">
        <v>28</v>
      </c>
      <c r="G638" t="s">
        <v>482</v>
      </c>
      <c r="H638" t="s">
        <v>32</v>
      </c>
      <c r="I638" t="s">
        <v>39</v>
      </c>
      <c r="J638" t="s">
        <v>436</v>
      </c>
      <c r="K638">
        <v>62399.23</v>
      </c>
      <c r="L638" s="2">
        <v>44057</v>
      </c>
      <c r="M638" t="s">
        <v>17</v>
      </c>
      <c r="N638" t="s">
        <v>15</v>
      </c>
      <c r="P638" s="2">
        <v>43852</v>
      </c>
    </row>
    <row r="639" spans="1:16" x14ac:dyDescent="0.35">
      <c r="A639" t="s">
        <v>469</v>
      </c>
      <c r="B639" t="s">
        <v>324</v>
      </c>
      <c r="C639" t="s">
        <v>14</v>
      </c>
      <c r="D639" s="2">
        <v>43326</v>
      </c>
      <c r="E639" s="2">
        <v>44240</v>
      </c>
      <c r="F639" t="s">
        <v>28</v>
      </c>
      <c r="G639" t="s">
        <v>482</v>
      </c>
      <c r="H639" t="s">
        <v>32</v>
      </c>
      <c r="I639" t="s">
        <v>39</v>
      </c>
      <c r="J639" t="s">
        <v>436</v>
      </c>
      <c r="K639">
        <v>62399.23</v>
      </c>
      <c r="L639" s="2">
        <v>44057</v>
      </c>
      <c r="M639" t="s">
        <v>17</v>
      </c>
      <c r="N639" t="s">
        <v>15</v>
      </c>
      <c r="P639" s="2">
        <v>43852</v>
      </c>
    </row>
    <row r="640" spans="1:16" x14ac:dyDescent="0.35">
      <c r="A640" t="s">
        <v>469</v>
      </c>
      <c r="B640" t="s">
        <v>324</v>
      </c>
      <c r="C640" t="s">
        <v>14</v>
      </c>
      <c r="D640" s="2">
        <v>43326</v>
      </c>
      <c r="E640" s="2">
        <v>44240</v>
      </c>
      <c r="F640" t="s">
        <v>28</v>
      </c>
      <c r="G640" t="s">
        <v>482</v>
      </c>
      <c r="H640" t="s">
        <v>32</v>
      </c>
      <c r="I640" t="s">
        <v>39</v>
      </c>
      <c r="J640" t="s">
        <v>436</v>
      </c>
      <c r="K640">
        <v>62399.4</v>
      </c>
      <c r="L640" s="2">
        <v>43875</v>
      </c>
      <c r="M640" t="s">
        <v>17</v>
      </c>
      <c r="N640" t="s">
        <v>15</v>
      </c>
      <c r="P640" s="2">
        <v>43852</v>
      </c>
    </row>
    <row r="641" spans="1:16" x14ac:dyDescent="0.35">
      <c r="A641" t="s">
        <v>469</v>
      </c>
      <c r="B641" t="s">
        <v>324</v>
      </c>
      <c r="C641" t="s">
        <v>14</v>
      </c>
      <c r="D641" s="2">
        <v>43326</v>
      </c>
      <c r="E641" s="2">
        <v>44240</v>
      </c>
      <c r="F641" t="s">
        <v>28</v>
      </c>
      <c r="G641" t="s">
        <v>482</v>
      </c>
      <c r="H641" t="s">
        <v>32</v>
      </c>
      <c r="I641" t="s">
        <v>39</v>
      </c>
      <c r="J641" t="s">
        <v>436</v>
      </c>
      <c r="K641">
        <v>62399.4</v>
      </c>
      <c r="L641" s="2">
        <v>43965</v>
      </c>
      <c r="M641" t="s">
        <v>17</v>
      </c>
      <c r="N641" t="s">
        <v>15</v>
      </c>
      <c r="P641" s="2">
        <v>43852</v>
      </c>
    </row>
    <row r="642" spans="1:16" x14ac:dyDescent="0.35">
      <c r="A642" t="s">
        <v>469</v>
      </c>
      <c r="B642" t="s">
        <v>324</v>
      </c>
      <c r="C642" t="s">
        <v>14</v>
      </c>
      <c r="D642" s="2">
        <v>43326</v>
      </c>
      <c r="E642" s="2">
        <v>44240</v>
      </c>
      <c r="F642" t="s">
        <v>28</v>
      </c>
      <c r="G642" t="s">
        <v>482</v>
      </c>
      <c r="H642" t="s">
        <v>32</v>
      </c>
      <c r="I642" t="s">
        <v>39</v>
      </c>
      <c r="J642" t="s">
        <v>436</v>
      </c>
      <c r="K642">
        <v>62399.4</v>
      </c>
      <c r="L642" s="2">
        <v>43783</v>
      </c>
      <c r="M642" t="s">
        <v>17</v>
      </c>
      <c r="N642" t="s">
        <v>15</v>
      </c>
      <c r="P642" s="2">
        <v>43852</v>
      </c>
    </row>
    <row r="643" spans="1:16" x14ac:dyDescent="0.35">
      <c r="A643" t="s">
        <v>469</v>
      </c>
      <c r="B643" t="s">
        <v>324</v>
      </c>
      <c r="C643" t="s">
        <v>14</v>
      </c>
      <c r="D643" s="2">
        <v>43326</v>
      </c>
      <c r="E643" s="2">
        <v>44240</v>
      </c>
      <c r="F643" t="s">
        <v>28</v>
      </c>
      <c r="G643" t="s">
        <v>482</v>
      </c>
      <c r="H643" t="s">
        <v>32</v>
      </c>
      <c r="I643" t="s">
        <v>39</v>
      </c>
      <c r="J643" t="s">
        <v>436</v>
      </c>
      <c r="K643">
        <v>68639.38</v>
      </c>
      <c r="L643" s="2">
        <v>43418</v>
      </c>
      <c r="M643" t="s">
        <v>17</v>
      </c>
      <c r="N643" t="s">
        <v>15</v>
      </c>
      <c r="P643" s="2">
        <v>43852</v>
      </c>
    </row>
    <row r="644" spans="1:16" x14ac:dyDescent="0.35">
      <c r="A644" t="s">
        <v>469</v>
      </c>
      <c r="B644" t="s">
        <v>324</v>
      </c>
      <c r="C644" t="s">
        <v>14</v>
      </c>
      <c r="D644" s="2">
        <v>43326</v>
      </c>
      <c r="E644" s="2">
        <v>44240</v>
      </c>
      <c r="F644" t="s">
        <v>28</v>
      </c>
      <c r="G644" t="s">
        <v>482</v>
      </c>
      <c r="H644" t="s">
        <v>32</v>
      </c>
      <c r="I644" t="s">
        <v>39</v>
      </c>
      <c r="J644" t="s">
        <v>436</v>
      </c>
      <c r="K644">
        <v>68639.38</v>
      </c>
      <c r="L644" s="2">
        <v>43510</v>
      </c>
      <c r="M644" t="s">
        <v>17</v>
      </c>
      <c r="N644" t="s">
        <v>15</v>
      </c>
      <c r="P644" s="2">
        <v>43852</v>
      </c>
    </row>
    <row r="645" spans="1:16" x14ac:dyDescent="0.35">
      <c r="A645" t="s">
        <v>469</v>
      </c>
      <c r="B645" t="s">
        <v>324</v>
      </c>
      <c r="C645" t="s">
        <v>14</v>
      </c>
      <c r="D645" s="2">
        <v>43326</v>
      </c>
      <c r="E645" s="2">
        <v>44240</v>
      </c>
      <c r="F645" t="s">
        <v>28</v>
      </c>
      <c r="G645" t="s">
        <v>482</v>
      </c>
      <c r="H645" t="s">
        <v>32</v>
      </c>
      <c r="I645" t="s">
        <v>39</v>
      </c>
      <c r="J645" t="s">
        <v>436</v>
      </c>
      <c r="K645">
        <v>68639.38</v>
      </c>
      <c r="L645" s="2">
        <v>43599</v>
      </c>
      <c r="M645" t="s">
        <v>17</v>
      </c>
      <c r="N645" t="s">
        <v>15</v>
      </c>
      <c r="P645" s="2">
        <v>43852</v>
      </c>
    </row>
    <row r="646" spans="1:16" x14ac:dyDescent="0.35">
      <c r="A646" t="s">
        <v>469</v>
      </c>
      <c r="B646" t="s">
        <v>324</v>
      </c>
      <c r="C646" t="s">
        <v>14</v>
      </c>
      <c r="D646" s="2">
        <v>43326</v>
      </c>
      <c r="E646" s="2">
        <v>44240</v>
      </c>
      <c r="F646" t="s">
        <v>28</v>
      </c>
      <c r="G646" t="s">
        <v>482</v>
      </c>
      <c r="H646" t="s">
        <v>32</v>
      </c>
      <c r="I646" t="s">
        <v>39</v>
      </c>
      <c r="J646" t="s">
        <v>436</v>
      </c>
      <c r="K646">
        <v>68639.38</v>
      </c>
      <c r="L646" s="2">
        <v>43691</v>
      </c>
      <c r="M646" t="s">
        <v>17</v>
      </c>
      <c r="N646" t="s">
        <v>15</v>
      </c>
      <c r="P646" s="2">
        <v>43852</v>
      </c>
    </row>
    <row r="647" spans="1:16" x14ac:dyDescent="0.35">
      <c r="A647" t="s">
        <v>469</v>
      </c>
      <c r="B647" t="s">
        <v>324</v>
      </c>
      <c r="C647" t="s">
        <v>14</v>
      </c>
      <c r="D647" s="2">
        <v>43326</v>
      </c>
      <c r="E647" s="2">
        <v>44240</v>
      </c>
      <c r="F647" t="s">
        <v>28</v>
      </c>
      <c r="G647" t="s">
        <v>482</v>
      </c>
      <c r="H647" t="s">
        <v>32</v>
      </c>
      <c r="I647" t="s">
        <v>39</v>
      </c>
      <c r="J647" t="s">
        <v>436</v>
      </c>
      <c r="K647">
        <v>99839.08</v>
      </c>
      <c r="L647" s="2">
        <v>43326</v>
      </c>
      <c r="M647" t="s">
        <v>17</v>
      </c>
      <c r="N647" t="s">
        <v>15</v>
      </c>
      <c r="P647" s="2">
        <v>43852</v>
      </c>
    </row>
    <row r="648" spans="1:16" x14ac:dyDescent="0.35">
      <c r="A648" t="s">
        <v>469</v>
      </c>
      <c r="B648" t="s">
        <v>324</v>
      </c>
      <c r="C648" t="s">
        <v>14</v>
      </c>
      <c r="D648" s="2">
        <v>43326</v>
      </c>
      <c r="E648" s="2">
        <v>44240</v>
      </c>
      <c r="F648" t="s">
        <v>28</v>
      </c>
      <c r="G648" t="s">
        <v>482</v>
      </c>
      <c r="H648" t="s">
        <v>32</v>
      </c>
      <c r="I648" t="s">
        <v>39</v>
      </c>
      <c r="J648" t="s">
        <v>436</v>
      </c>
      <c r="K648">
        <v>0</v>
      </c>
      <c r="L648" s="2">
        <v>44057</v>
      </c>
      <c r="M648" t="s">
        <v>17</v>
      </c>
      <c r="N648" t="s">
        <v>15</v>
      </c>
      <c r="P648" s="2">
        <v>43852</v>
      </c>
    </row>
    <row r="649" spans="1:16" x14ac:dyDescent="0.35">
      <c r="A649" t="s">
        <v>469</v>
      </c>
      <c r="B649" t="s">
        <v>324</v>
      </c>
      <c r="C649" t="s">
        <v>14</v>
      </c>
      <c r="D649" s="2">
        <v>43326</v>
      </c>
      <c r="E649" s="2">
        <v>44240</v>
      </c>
      <c r="F649" t="s">
        <v>28</v>
      </c>
      <c r="G649" t="s">
        <v>482</v>
      </c>
      <c r="H649" t="s">
        <v>32</v>
      </c>
      <c r="I649" t="s">
        <v>39</v>
      </c>
      <c r="J649" t="s">
        <v>436</v>
      </c>
      <c r="K649">
        <v>0</v>
      </c>
      <c r="L649" s="2">
        <v>44057</v>
      </c>
      <c r="M649" t="s">
        <v>17</v>
      </c>
      <c r="N649" t="s">
        <v>15</v>
      </c>
      <c r="P649" s="2">
        <v>43852</v>
      </c>
    </row>
    <row r="650" spans="1:16" x14ac:dyDescent="0.35">
      <c r="A650" t="s">
        <v>469</v>
      </c>
      <c r="B650" t="s">
        <v>324</v>
      </c>
      <c r="C650" t="s">
        <v>14</v>
      </c>
      <c r="D650" s="2">
        <v>43326</v>
      </c>
      <c r="E650" s="2">
        <v>44240</v>
      </c>
      <c r="F650" t="s">
        <v>28</v>
      </c>
      <c r="G650" t="s">
        <v>482</v>
      </c>
      <c r="H650" t="s">
        <v>32</v>
      </c>
      <c r="I650" t="s">
        <v>39</v>
      </c>
      <c r="J650" t="s">
        <v>436</v>
      </c>
      <c r="K650">
        <v>0</v>
      </c>
      <c r="L650" s="2">
        <v>44057</v>
      </c>
      <c r="M650" t="s">
        <v>17</v>
      </c>
      <c r="N650" t="s">
        <v>15</v>
      </c>
      <c r="P650" s="2">
        <v>43852</v>
      </c>
    </row>
    <row r="651" spans="1:16" x14ac:dyDescent="0.35">
      <c r="A651" t="s">
        <v>469</v>
      </c>
      <c r="B651" t="s">
        <v>324</v>
      </c>
      <c r="C651" t="s">
        <v>14</v>
      </c>
      <c r="D651" s="2">
        <v>43326</v>
      </c>
      <c r="E651" s="2">
        <v>44240</v>
      </c>
      <c r="F651" t="s">
        <v>28</v>
      </c>
      <c r="G651" t="s">
        <v>482</v>
      </c>
      <c r="H651" t="s">
        <v>32</v>
      </c>
      <c r="I651" t="s">
        <v>39</v>
      </c>
      <c r="J651" t="s">
        <v>436</v>
      </c>
      <c r="K651">
        <v>0</v>
      </c>
      <c r="L651" s="2">
        <v>44057</v>
      </c>
      <c r="M651" t="s">
        <v>17</v>
      </c>
      <c r="N651" t="s">
        <v>15</v>
      </c>
      <c r="P651" s="2">
        <v>43852</v>
      </c>
    </row>
    <row r="652" spans="1:16" x14ac:dyDescent="0.35">
      <c r="A652" t="s">
        <v>469</v>
      </c>
      <c r="B652" t="s">
        <v>324</v>
      </c>
      <c r="C652" t="s">
        <v>14</v>
      </c>
      <c r="D652" s="2">
        <v>43326</v>
      </c>
      <c r="E652" s="2">
        <v>44240</v>
      </c>
      <c r="F652" t="s">
        <v>28</v>
      </c>
      <c r="G652" t="s">
        <v>482</v>
      </c>
      <c r="H652" t="s">
        <v>32</v>
      </c>
      <c r="I652" t="s">
        <v>39</v>
      </c>
      <c r="J652" t="s">
        <v>436</v>
      </c>
      <c r="K652">
        <v>0</v>
      </c>
      <c r="L652" s="2">
        <v>44057</v>
      </c>
      <c r="M652" t="s">
        <v>17</v>
      </c>
      <c r="N652" t="s">
        <v>15</v>
      </c>
      <c r="P652" s="2">
        <v>43852</v>
      </c>
    </row>
    <row r="653" spans="1:16" x14ac:dyDescent="0.35">
      <c r="A653" t="s">
        <v>469</v>
      </c>
      <c r="B653" t="s">
        <v>324</v>
      </c>
      <c r="C653" t="s">
        <v>14</v>
      </c>
      <c r="D653" s="2">
        <v>43326</v>
      </c>
      <c r="E653" s="2">
        <v>44240</v>
      </c>
      <c r="F653" t="s">
        <v>28</v>
      </c>
      <c r="G653" t="s">
        <v>482</v>
      </c>
      <c r="H653" t="s">
        <v>32</v>
      </c>
      <c r="I653" t="s">
        <v>39</v>
      </c>
      <c r="J653" t="s">
        <v>436</v>
      </c>
      <c r="K653">
        <v>0</v>
      </c>
      <c r="L653" s="2">
        <v>44057</v>
      </c>
      <c r="M653" t="s">
        <v>17</v>
      </c>
      <c r="N653" t="s">
        <v>15</v>
      </c>
      <c r="P653" s="2">
        <v>43852</v>
      </c>
    </row>
    <row r="654" spans="1:16" x14ac:dyDescent="0.35">
      <c r="A654" t="s">
        <v>469</v>
      </c>
      <c r="B654" t="s">
        <v>324</v>
      </c>
      <c r="C654" t="s">
        <v>14</v>
      </c>
      <c r="D654" s="2">
        <v>43326</v>
      </c>
      <c r="E654" s="2">
        <v>44240</v>
      </c>
      <c r="F654" t="s">
        <v>28</v>
      </c>
      <c r="G654" t="s">
        <v>482</v>
      </c>
      <c r="H654" t="s">
        <v>32</v>
      </c>
      <c r="I654" t="s">
        <v>39</v>
      </c>
      <c r="J654" t="s">
        <v>436</v>
      </c>
      <c r="K654">
        <v>0</v>
      </c>
      <c r="L654" s="2">
        <v>44057</v>
      </c>
      <c r="M654" t="s">
        <v>17</v>
      </c>
      <c r="N654" t="s">
        <v>15</v>
      </c>
      <c r="P654" s="2">
        <v>43852</v>
      </c>
    </row>
    <row r="655" spans="1:16" x14ac:dyDescent="0.35">
      <c r="A655" t="s">
        <v>469</v>
      </c>
      <c r="B655" t="s">
        <v>324</v>
      </c>
      <c r="C655" t="s">
        <v>14</v>
      </c>
      <c r="D655" s="2">
        <v>43326</v>
      </c>
      <c r="E655" s="2">
        <v>44240</v>
      </c>
      <c r="F655" t="s">
        <v>28</v>
      </c>
      <c r="G655" t="s">
        <v>482</v>
      </c>
      <c r="H655" t="s">
        <v>32</v>
      </c>
      <c r="I655" t="s">
        <v>39</v>
      </c>
      <c r="J655" t="s">
        <v>436</v>
      </c>
      <c r="K655">
        <v>0</v>
      </c>
      <c r="L655" s="2">
        <v>44057</v>
      </c>
      <c r="M655" t="s">
        <v>17</v>
      </c>
      <c r="N655" t="s">
        <v>15</v>
      </c>
      <c r="P655" s="2">
        <v>43852</v>
      </c>
    </row>
    <row r="656" spans="1:16" x14ac:dyDescent="0.35">
      <c r="A656" t="s">
        <v>469</v>
      </c>
      <c r="B656" t="s">
        <v>324</v>
      </c>
      <c r="C656" t="s">
        <v>14</v>
      </c>
      <c r="D656" s="2">
        <v>43326</v>
      </c>
      <c r="E656" s="2">
        <v>44240</v>
      </c>
      <c r="F656" t="s">
        <v>28</v>
      </c>
      <c r="G656" t="s">
        <v>482</v>
      </c>
      <c r="H656" t="s">
        <v>32</v>
      </c>
      <c r="I656" t="s">
        <v>39</v>
      </c>
      <c r="J656" t="s">
        <v>436</v>
      </c>
      <c r="K656">
        <v>0</v>
      </c>
      <c r="L656" s="2">
        <v>43875</v>
      </c>
      <c r="M656" t="s">
        <v>17</v>
      </c>
      <c r="N656" t="s">
        <v>15</v>
      </c>
      <c r="P656" s="2">
        <v>43852</v>
      </c>
    </row>
    <row r="657" spans="1:16" x14ac:dyDescent="0.35">
      <c r="A657" t="s">
        <v>469</v>
      </c>
      <c r="B657" t="s">
        <v>324</v>
      </c>
      <c r="C657" t="s">
        <v>14</v>
      </c>
      <c r="D657" s="2">
        <v>43326</v>
      </c>
      <c r="E657" s="2">
        <v>44240</v>
      </c>
      <c r="F657" t="s">
        <v>28</v>
      </c>
      <c r="G657" t="s">
        <v>482</v>
      </c>
      <c r="H657" t="s">
        <v>32</v>
      </c>
      <c r="I657" t="s">
        <v>39</v>
      </c>
      <c r="J657" t="s">
        <v>436</v>
      </c>
      <c r="K657">
        <v>0</v>
      </c>
      <c r="L657" s="2">
        <v>43965</v>
      </c>
      <c r="M657" t="s">
        <v>17</v>
      </c>
      <c r="N657" t="s">
        <v>15</v>
      </c>
      <c r="P657" s="2">
        <v>43852</v>
      </c>
    </row>
    <row r="658" spans="1:16" x14ac:dyDescent="0.35">
      <c r="A658" t="s">
        <v>469</v>
      </c>
      <c r="B658" t="s">
        <v>324</v>
      </c>
      <c r="C658" t="s">
        <v>14</v>
      </c>
      <c r="D658" s="2">
        <v>43326</v>
      </c>
      <c r="E658" s="2">
        <v>44240</v>
      </c>
      <c r="F658" t="s">
        <v>28</v>
      </c>
      <c r="G658" t="s">
        <v>482</v>
      </c>
      <c r="H658" t="s">
        <v>32</v>
      </c>
      <c r="I658" t="s">
        <v>39</v>
      </c>
      <c r="J658" t="s">
        <v>436</v>
      </c>
      <c r="K658">
        <v>0</v>
      </c>
      <c r="L658" s="2">
        <v>43783</v>
      </c>
      <c r="M658" t="s">
        <v>17</v>
      </c>
      <c r="N658" t="s">
        <v>15</v>
      </c>
      <c r="P658" s="2">
        <v>43852</v>
      </c>
    </row>
    <row r="659" spans="1:16" x14ac:dyDescent="0.35">
      <c r="A659" t="s">
        <v>469</v>
      </c>
      <c r="B659" t="s">
        <v>324</v>
      </c>
      <c r="C659" t="s">
        <v>14</v>
      </c>
      <c r="D659" s="2">
        <v>43326</v>
      </c>
      <c r="E659" s="2">
        <v>44240</v>
      </c>
      <c r="F659" t="s">
        <v>28</v>
      </c>
      <c r="G659" t="s">
        <v>482</v>
      </c>
      <c r="H659" t="s">
        <v>32</v>
      </c>
      <c r="I659" t="s">
        <v>39</v>
      </c>
      <c r="J659" t="s">
        <v>436</v>
      </c>
      <c r="K659">
        <v>0</v>
      </c>
      <c r="L659" s="2">
        <v>43418</v>
      </c>
      <c r="M659" t="s">
        <v>17</v>
      </c>
      <c r="N659" t="s">
        <v>15</v>
      </c>
      <c r="P659" s="2">
        <v>43852</v>
      </c>
    </row>
    <row r="660" spans="1:16" x14ac:dyDescent="0.35">
      <c r="A660" t="s">
        <v>469</v>
      </c>
      <c r="B660" t="s">
        <v>324</v>
      </c>
      <c r="C660" t="s">
        <v>14</v>
      </c>
      <c r="D660" s="2">
        <v>43326</v>
      </c>
      <c r="E660" s="2">
        <v>44240</v>
      </c>
      <c r="F660" t="s">
        <v>28</v>
      </c>
      <c r="G660" t="s">
        <v>482</v>
      </c>
      <c r="H660" t="s">
        <v>32</v>
      </c>
      <c r="I660" t="s">
        <v>39</v>
      </c>
      <c r="J660" t="s">
        <v>436</v>
      </c>
      <c r="K660">
        <v>0</v>
      </c>
      <c r="L660" s="2">
        <v>43510</v>
      </c>
      <c r="M660" t="s">
        <v>17</v>
      </c>
      <c r="N660" t="s">
        <v>15</v>
      </c>
      <c r="P660" s="2">
        <v>43852</v>
      </c>
    </row>
    <row r="661" spans="1:16" x14ac:dyDescent="0.35">
      <c r="A661" t="s">
        <v>469</v>
      </c>
      <c r="B661" t="s">
        <v>324</v>
      </c>
      <c r="C661" t="s">
        <v>14</v>
      </c>
      <c r="D661" s="2">
        <v>43326</v>
      </c>
      <c r="E661" s="2">
        <v>44240</v>
      </c>
      <c r="F661" t="s">
        <v>28</v>
      </c>
      <c r="G661" t="s">
        <v>482</v>
      </c>
      <c r="H661" t="s">
        <v>32</v>
      </c>
      <c r="I661" t="s">
        <v>39</v>
      </c>
      <c r="J661" t="s">
        <v>436</v>
      </c>
      <c r="K661">
        <v>0</v>
      </c>
      <c r="L661" s="2">
        <v>43599</v>
      </c>
      <c r="M661" t="s">
        <v>17</v>
      </c>
      <c r="N661" t="s">
        <v>15</v>
      </c>
      <c r="P661" s="2">
        <v>43852</v>
      </c>
    </row>
    <row r="662" spans="1:16" x14ac:dyDescent="0.35">
      <c r="A662" t="s">
        <v>469</v>
      </c>
      <c r="B662" t="s">
        <v>324</v>
      </c>
      <c r="C662" t="s">
        <v>14</v>
      </c>
      <c r="D662" s="2">
        <v>43326</v>
      </c>
      <c r="E662" s="2">
        <v>44240</v>
      </c>
      <c r="F662" t="s">
        <v>28</v>
      </c>
      <c r="G662" t="s">
        <v>482</v>
      </c>
      <c r="H662" t="s">
        <v>32</v>
      </c>
      <c r="I662" t="s">
        <v>39</v>
      </c>
      <c r="J662" t="s">
        <v>436</v>
      </c>
      <c r="K662">
        <v>0</v>
      </c>
      <c r="L662" s="2">
        <v>43691</v>
      </c>
      <c r="M662" t="s">
        <v>17</v>
      </c>
      <c r="N662" t="s">
        <v>15</v>
      </c>
      <c r="P662" s="2">
        <v>43852</v>
      </c>
    </row>
    <row r="663" spans="1:16" x14ac:dyDescent="0.35">
      <c r="A663" t="s">
        <v>469</v>
      </c>
      <c r="B663" t="s">
        <v>324</v>
      </c>
      <c r="C663" t="s">
        <v>14</v>
      </c>
      <c r="D663" s="2">
        <v>43326</v>
      </c>
      <c r="E663" s="2">
        <v>44240</v>
      </c>
      <c r="F663" t="s">
        <v>28</v>
      </c>
      <c r="G663" t="s">
        <v>482</v>
      </c>
      <c r="H663" t="s">
        <v>32</v>
      </c>
      <c r="I663" t="s">
        <v>39</v>
      </c>
      <c r="J663" t="s">
        <v>436</v>
      </c>
      <c r="K663">
        <v>0</v>
      </c>
      <c r="L663" s="2">
        <v>43326</v>
      </c>
      <c r="M663" t="s">
        <v>17</v>
      </c>
      <c r="N663" t="s">
        <v>15</v>
      </c>
      <c r="P663" s="2">
        <v>43852</v>
      </c>
    </row>
    <row r="664" spans="1:16" x14ac:dyDescent="0.35">
      <c r="A664" t="s">
        <v>469</v>
      </c>
      <c r="B664" t="s">
        <v>325</v>
      </c>
      <c r="C664" t="s">
        <v>14</v>
      </c>
      <c r="D664" s="2">
        <v>43368</v>
      </c>
      <c r="E664" s="2">
        <v>44098</v>
      </c>
      <c r="F664" t="s">
        <v>28</v>
      </c>
      <c r="G664" t="s">
        <v>482</v>
      </c>
      <c r="H664" t="s">
        <v>32</v>
      </c>
      <c r="I664" t="s">
        <v>39</v>
      </c>
      <c r="J664" t="s">
        <v>436</v>
      </c>
      <c r="K664">
        <v>65412.72</v>
      </c>
      <c r="L664" s="2">
        <v>43915</v>
      </c>
      <c r="M664" t="s">
        <v>17</v>
      </c>
      <c r="N664" t="s">
        <v>15</v>
      </c>
      <c r="P664" s="2">
        <v>43852</v>
      </c>
    </row>
    <row r="665" spans="1:16" x14ac:dyDescent="0.35">
      <c r="A665" t="s">
        <v>469</v>
      </c>
      <c r="B665" t="s">
        <v>325</v>
      </c>
      <c r="C665" t="s">
        <v>14</v>
      </c>
      <c r="D665" s="2">
        <v>43368</v>
      </c>
      <c r="E665" s="2">
        <v>44098</v>
      </c>
      <c r="F665" t="s">
        <v>28</v>
      </c>
      <c r="G665" t="s">
        <v>482</v>
      </c>
      <c r="H665" t="s">
        <v>32</v>
      </c>
      <c r="I665" t="s">
        <v>39</v>
      </c>
      <c r="J665" t="s">
        <v>436</v>
      </c>
      <c r="K665">
        <v>83253.179999999993</v>
      </c>
      <c r="L665" s="2">
        <v>43459</v>
      </c>
      <c r="M665" t="s">
        <v>17</v>
      </c>
      <c r="N665" t="s">
        <v>15</v>
      </c>
      <c r="P665" s="2">
        <v>43852</v>
      </c>
    </row>
    <row r="666" spans="1:16" x14ac:dyDescent="0.35">
      <c r="A666" t="s">
        <v>469</v>
      </c>
      <c r="B666" t="s">
        <v>325</v>
      </c>
      <c r="C666" t="s">
        <v>14</v>
      </c>
      <c r="D666" s="2">
        <v>43368</v>
      </c>
      <c r="E666" s="2">
        <v>44098</v>
      </c>
      <c r="F666" t="s">
        <v>28</v>
      </c>
      <c r="G666" t="s">
        <v>482</v>
      </c>
      <c r="H666" t="s">
        <v>32</v>
      </c>
      <c r="I666" t="s">
        <v>39</v>
      </c>
      <c r="J666" t="s">
        <v>436</v>
      </c>
      <c r="K666">
        <v>83253.179999999993</v>
      </c>
      <c r="L666" s="2">
        <v>43549</v>
      </c>
      <c r="M666" t="s">
        <v>17</v>
      </c>
      <c r="N666" t="s">
        <v>15</v>
      </c>
      <c r="P666" s="2">
        <v>43852</v>
      </c>
    </row>
    <row r="667" spans="1:16" x14ac:dyDescent="0.35">
      <c r="A667" t="s">
        <v>469</v>
      </c>
      <c r="B667" t="s">
        <v>325</v>
      </c>
      <c r="C667" t="s">
        <v>14</v>
      </c>
      <c r="D667" s="2">
        <v>43368</v>
      </c>
      <c r="E667" s="2">
        <v>44098</v>
      </c>
      <c r="F667" t="s">
        <v>28</v>
      </c>
      <c r="G667" t="s">
        <v>482</v>
      </c>
      <c r="H667" t="s">
        <v>32</v>
      </c>
      <c r="I667" t="s">
        <v>39</v>
      </c>
      <c r="J667" t="s">
        <v>436</v>
      </c>
      <c r="K667">
        <v>83253.179999999993</v>
      </c>
      <c r="L667" s="2">
        <v>43641</v>
      </c>
      <c r="M667" t="s">
        <v>17</v>
      </c>
      <c r="N667" t="s">
        <v>15</v>
      </c>
      <c r="P667" s="2">
        <v>43852</v>
      </c>
    </row>
    <row r="668" spans="1:16" x14ac:dyDescent="0.35">
      <c r="A668" t="s">
        <v>469</v>
      </c>
      <c r="B668" t="s">
        <v>325</v>
      </c>
      <c r="C668" t="s">
        <v>14</v>
      </c>
      <c r="D668" s="2">
        <v>43368</v>
      </c>
      <c r="E668" s="2">
        <v>44098</v>
      </c>
      <c r="F668" t="s">
        <v>28</v>
      </c>
      <c r="G668" t="s">
        <v>482</v>
      </c>
      <c r="H668" t="s">
        <v>32</v>
      </c>
      <c r="I668" t="s">
        <v>39</v>
      </c>
      <c r="J668" t="s">
        <v>436</v>
      </c>
      <c r="K668">
        <v>83253.179999999993</v>
      </c>
      <c r="L668" s="2">
        <v>43733</v>
      </c>
      <c r="M668" t="s">
        <v>17</v>
      </c>
      <c r="N668" t="s">
        <v>15</v>
      </c>
      <c r="P668" s="2">
        <v>43852</v>
      </c>
    </row>
    <row r="669" spans="1:16" x14ac:dyDescent="0.35">
      <c r="A669" t="s">
        <v>469</v>
      </c>
      <c r="B669" t="s">
        <v>325</v>
      </c>
      <c r="C669" t="s">
        <v>14</v>
      </c>
      <c r="D669" s="2">
        <v>43368</v>
      </c>
      <c r="E669" s="2">
        <v>44098</v>
      </c>
      <c r="F669" t="s">
        <v>28</v>
      </c>
      <c r="G669" t="s">
        <v>482</v>
      </c>
      <c r="H669" t="s">
        <v>32</v>
      </c>
      <c r="I669" t="s">
        <v>39</v>
      </c>
      <c r="J669" t="s">
        <v>436</v>
      </c>
      <c r="K669">
        <v>83253.179999999993</v>
      </c>
      <c r="L669" s="2">
        <v>43824</v>
      </c>
      <c r="M669" t="s">
        <v>17</v>
      </c>
      <c r="N669" t="s">
        <v>15</v>
      </c>
      <c r="P669" s="2">
        <v>43852</v>
      </c>
    </row>
    <row r="670" spans="1:16" x14ac:dyDescent="0.35">
      <c r="A670" t="s">
        <v>469</v>
      </c>
      <c r="B670" t="s">
        <v>325</v>
      </c>
      <c r="C670" t="s">
        <v>14</v>
      </c>
      <c r="D670" s="2">
        <v>43368</v>
      </c>
      <c r="E670" s="2">
        <v>44098</v>
      </c>
      <c r="F670" t="s">
        <v>28</v>
      </c>
      <c r="G670" t="s">
        <v>482</v>
      </c>
      <c r="H670" t="s">
        <v>32</v>
      </c>
      <c r="I670" t="s">
        <v>39</v>
      </c>
      <c r="J670" t="s">
        <v>436</v>
      </c>
      <c r="K670">
        <v>112986.38</v>
      </c>
      <c r="L670" s="2">
        <v>43368</v>
      </c>
      <c r="M670" t="s">
        <v>17</v>
      </c>
      <c r="N670" t="s">
        <v>15</v>
      </c>
      <c r="P670" s="2">
        <v>43852</v>
      </c>
    </row>
    <row r="671" spans="1:16" x14ac:dyDescent="0.35">
      <c r="A671" t="s">
        <v>469</v>
      </c>
      <c r="B671" t="s">
        <v>325</v>
      </c>
      <c r="C671" t="s">
        <v>14</v>
      </c>
      <c r="D671" s="2">
        <v>43368</v>
      </c>
      <c r="E671" s="2">
        <v>44098</v>
      </c>
      <c r="F671" t="s">
        <v>28</v>
      </c>
      <c r="G671" t="s">
        <v>482</v>
      </c>
      <c r="H671" t="s">
        <v>32</v>
      </c>
      <c r="I671" t="s">
        <v>39</v>
      </c>
      <c r="J671" t="s">
        <v>436</v>
      </c>
      <c r="K671">
        <v>0</v>
      </c>
      <c r="L671" s="2">
        <v>43915</v>
      </c>
      <c r="M671" t="s">
        <v>17</v>
      </c>
      <c r="N671" t="s">
        <v>15</v>
      </c>
      <c r="P671" s="2">
        <v>43852</v>
      </c>
    </row>
    <row r="672" spans="1:16" x14ac:dyDescent="0.35">
      <c r="A672" t="s">
        <v>469</v>
      </c>
      <c r="B672" t="s">
        <v>325</v>
      </c>
      <c r="C672" t="s">
        <v>14</v>
      </c>
      <c r="D672" s="2">
        <v>43368</v>
      </c>
      <c r="E672" s="2">
        <v>44098</v>
      </c>
      <c r="F672" t="s">
        <v>28</v>
      </c>
      <c r="G672" t="s">
        <v>482</v>
      </c>
      <c r="H672" t="s">
        <v>32</v>
      </c>
      <c r="I672" t="s">
        <v>39</v>
      </c>
      <c r="J672" t="s">
        <v>436</v>
      </c>
      <c r="K672">
        <v>0</v>
      </c>
      <c r="L672" s="2">
        <v>43459</v>
      </c>
      <c r="M672" t="s">
        <v>17</v>
      </c>
      <c r="N672" t="s">
        <v>15</v>
      </c>
      <c r="P672" s="2">
        <v>43852</v>
      </c>
    </row>
    <row r="673" spans="1:16" x14ac:dyDescent="0.35">
      <c r="A673" t="s">
        <v>469</v>
      </c>
      <c r="B673" t="s">
        <v>325</v>
      </c>
      <c r="C673" t="s">
        <v>14</v>
      </c>
      <c r="D673" s="2">
        <v>43368</v>
      </c>
      <c r="E673" s="2">
        <v>44098</v>
      </c>
      <c r="F673" t="s">
        <v>28</v>
      </c>
      <c r="G673" t="s">
        <v>482</v>
      </c>
      <c r="H673" t="s">
        <v>32</v>
      </c>
      <c r="I673" t="s">
        <v>39</v>
      </c>
      <c r="J673" t="s">
        <v>436</v>
      </c>
      <c r="K673">
        <v>0</v>
      </c>
      <c r="L673" s="2">
        <v>43549</v>
      </c>
      <c r="M673" t="s">
        <v>17</v>
      </c>
      <c r="N673" t="s">
        <v>15</v>
      </c>
      <c r="P673" s="2">
        <v>43852</v>
      </c>
    </row>
    <row r="674" spans="1:16" x14ac:dyDescent="0.35">
      <c r="A674" t="s">
        <v>469</v>
      </c>
      <c r="B674" t="s">
        <v>325</v>
      </c>
      <c r="C674" t="s">
        <v>14</v>
      </c>
      <c r="D674" s="2">
        <v>43368</v>
      </c>
      <c r="E674" s="2">
        <v>44098</v>
      </c>
      <c r="F674" t="s">
        <v>28</v>
      </c>
      <c r="G674" t="s">
        <v>482</v>
      </c>
      <c r="H674" t="s">
        <v>32</v>
      </c>
      <c r="I674" t="s">
        <v>39</v>
      </c>
      <c r="J674" t="s">
        <v>436</v>
      </c>
      <c r="K674">
        <v>0</v>
      </c>
      <c r="L674" s="2">
        <v>43641</v>
      </c>
      <c r="M674" t="s">
        <v>17</v>
      </c>
      <c r="N674" t="s">
        <v>15</v>
      </c>
      <c r="P674" s="2">
        <v>43852</v>
      </c>
    </row>
    <row r="675" spans="1:16" x14ac:dyDescent="0.35">
      <c r="A675" t="s">
        <v>469</v>
      </c>
      <c r="B675" t="s">
        <v>325</v>
      </c>
      <c r="C675" t="s">
        <v>14</v>
      </c>
      <c r="D675" s="2">
        <v>43368</v>
      </c>
      <c r="E675" s="2">
        <v>44098</v>
      </c>
      <c r="F675" t="s">
        <v>28</v>
      </c>
      <c r="G675" t="s">
        <v>482</v>
      </c>
      <c r="H675" t="s">
        <v>32</v>
      </c>
      <c r="I675" t="s">
        <v>39</v>
      </c>
      <c r="J675" t="s">
        <v>436</v>
      </c>
      <c r="K675">
        <v>0</v>
      </c>
      <c r="L675" s="2">
        <v>43733</v>
      </c>
      <c r="M675" t="s">
        <v>17</v>
      </c>
      <c r="N675" t="s">
        <v>15</v>
      </c>
      <c r="P675" s="2">
        <v>43852</v>
      </c>
    </row>
    <row r="676" spans="1:16" x14ac:dyDescent="0.35">
      <c r="A676" t="s">
        <v>469</v>
      </c>
      <c r="B676" t="s">
        <v>325</v>
      </c>
      <c r="C676" t="s">
        <v>14</v>
      </c>
      <c r="D676" s="2">
        <v>43368</v>
      </c>
      <c r="E676" s="2">
        <v>44098</v>
      </c>
      <c r="F676" t="s">
        <v>28</v>
      </c>
      <c r="G676" t="s">
        <v>482</v>
      </c>
      <c r="H676" t="s">
        <v>32</v>
      </c>
      <c r="I676" t="s">
        <v>39</v>
      </c>
      <c r="J676" t="s">
        <v>436</v>
      </c>
      <c r="K676">
        <v>0</v>
      </c>
      <c r="L676" s="2">
        <v>43824</v>
      </c>
      <c r="M676" t="s">
        <v>17</v>
      </c>
      <c r="N676" t="s">
        <v>15</v>
      </c>
      <c r="P676" s="2">
        <v>43852</v>
      </c>
    </row>
    <row r="677" spans="1:16" x14ac:dyDescent="0.35">
      <c r="A677" t="s">
        <v>469</v>
      </c>
      <c r="B677" t="s">
        <v>325</v>
      </c>
      <c r="C677" t="s">
        <v>14</v>
      </c>
      <c r="D677" s="2">
        <v>43368</v>
      </c>
      <c r="E677" s="2">
        <v>44098</v>
      </c>
      <c r="F677" t="s">
        <v>28</v>
      </c>
      <c r="G677" t="s">
        <v>482</v>
      </c>
      <c r="H677" t="s">
        <v>32</v>
      </c>
      <c r="I677" t="s">
        <v>39</v>
      </c>
      <c r="J677" t="s">
        <v>436</v>
      </c>
      <c r="K677">
        <v>0</v>
      </c>
      <c r="L677" s="2">
        <v>43368</v>
      </c>
      <c r="M677" t="s">
        <v>17</v>
      </c>
      <c r="N677" t="s">
        <v>15</v>
      </c>
      <c r="P677" s="2">
        <v>43852</v>
      </c>
    </row>
    <row r="678" spans="1:16" x14ac:dyDescent="0.35">
      <c r="A678" t="s">
        <v>469</v>
      </c>
      <c r="B678" t="s">
        <v>326</v>
      </c>
      <c r="C678" t="s">
        <v>18</v>
      </c>
      <c r="D678" s="2">
        <v>43393</v>
      </c>
      <c r="E678" s="2">
        <v>43574</v>
      </c>
      <c r="F678" t="s">
        <v>28</v>
      </c>
      <c r="G678" t="s">
        <v>482</v>
      </c>
      <c r="H678" t="s">
        <v>32</v>
      </c>
      <c r="I678" t="s">
        <v>39</v>
      </c>
      <c r="J678" t="s">
        <v>436</v>
      </c>
      <c r="K678">
        <v>101037</v>
      </c>
      <c r="L678" s="2">
        <v>43393</v>
      </c>
      <c r="M678" t="s">
        <v>17</v>
      </c>
      <c r="N678" t="s">
        <v>15</v>
      </c>
      <c r="P678" s="2">
        <v>43852</v>
      </c>
    </row>
    <row r="679" spans="1:16" x14ac:dyDescent="0.35">
      <c r="A679" t="s">
        <v>469</v>
      </c>
      <c r="B679" t="s">
        <v>327</v>
      </c>
      <c r="C679" t="s">
        <v>18</v>
      </c>
      <c r="D679" s="2">
        <v>43474</v>
      </c>
      <c r="E679" s="2">
        <v>43654</v>
      </c>
      <c r="F679" t="s">
        <v>28</v>
      </c>
      <c r="G679" t="s">
        <v>482</v>
      </c>
      <c r="H679" t="s">
        <v>32</v>
      </c>
      <c r="I679" t="s">
        <v>39</v>
      </c>
      <c r="J679" t="s">
        <v>436</v>
      </c>
      <c r="K679">
        <v>16455</v>
      </c>
      <c r="L679" s="2">
        <v>43474</v>
      </c>
      <c r="M679" t="s">
        <v>17</v>
      </c>
      <c r="N679" t="s">
        <v>15</v>
      </c>
      <c r="P679" s="2">
        <v>43852</v>
      </c>
    </row>
    <row r="680" spans="1:16" x14ac:dyDescent="0.35">
      <c r="A680" t="s">
        <v>469</v>
      </c>
      <c r="B680" t="s">
        <v>327</v>
      </c>
      <c r="C680" t="s">
        <v>18</v>
      </c>
      <c r="D680" s="2">
        <v>43474</v>
      </c>
      <c r="E680" s="2">
        <v>43654</v>
      </c>
      <c r="F680" t="s">
        <v>28</v>
      </c>
      <c r="G680" t="s">
        <v>482</v>
      </c>
      <c r="H680" t="s">
        <v>32</v>
      </c>
      <c r="I680" t="s">
        <v>39</v>
      </c>
      <c r="J680" t="s">
        <v>436</v>
      </c>
      <c r="K680">
        <v>0</v>
      </c>
      <c r="L680" s="2">
        <v>43474</v>
      </c>
      <c r="M680" t="s">
        <v>17</v>
      </c>
      <c r="N680" t="s">
        <v>15</v>
      </c>
      <c r="P680" s="2">
        <v>43852</v>
      </c>
    </row>
    <row r="681" spans="1:16" x14ac:dyDescent="0.35">
      <c r="A681" t="s">
        <v>469</v>
      </c>
      <c r="B681" t="s">
        <v>328</v>
      </c>
      <c r="C681" t="s">
        <v>14</v>
      </c>
      <c r="D681" s="2">
        <v>43531</v>
      </c>
      <c r="E681" s="2">
        <v>43988</v>
      </c>
      <c r="F681" t="s">
        <v>28</v>
      </c>
      <c r="G681" t="s">
        <v>482</v>
      </c>
      <c r="H681" t="s">
        <v>32</v>
      </c>
      <c r="I681" t="s">
        <v>39</v>
      </c>
      <c r="J681" t="s">
        <v>436</v>
      </c>
      <c r="K681">
        <v>11360</v>
      </c>
      <c r="L681" s="2">
        <v>43531</v>
      </c>
      <c r="M681" t="s">
        <v>17</v>
      </c>
      <c r="N681" t="s">
        <v>15</v>
      </c>
      <c r="P681" s="2">
        <v>43852</v>
      </c>
    </row>
    <row r="682" spans="1:16" x14ac:dyDescent="0.35">
      <c r="A682" t="s">
        <v>469</v>
      </c>
      <c r="B682" t="s">
        <v>329</v>
      </c>
      <c r="C682" t="s">
        <v>18</v>
      </c>
      <c r="D682" s="2">
        <v>43551</v>
      </c>
      <c r="E682" s="2">
        <v>43734</v>
      </c>
      <c r="F682" t="s">
        <v>28</v>
      </c>
      <c r="G682" t="s">
        <v>482</v>
      </c>
      <c r="H682" t="s">
        <v>32</v>
      </c>
      <c r="I682" t="s">
        <v>39</v>
      </c>
      <c r="J682" t="s">
        <v>436</v>
      </c>
      <c r="K682">
        <v>67102</v>
      </c>
      <c r="L682" s="2">
        <v>43551</v>
      </c>
      <c r="M682" t="s">
        <v>17</v>
      </c>
      <c r="N682" t="s">
        <v>15</v>
      </c>
      <c r="P682" s="2">
        <v>43852</v>
      </c>
    </row>
    <row r="683" spans="1:16" x14ac:dyDescent="0.35">
      <c r="A683" t="s">
        <v>469</v>
      </c>
      <c r="B683" t="s">
        <v>329</v>
      </c>
      <c r="C683" t="s">
        <v>18</v>
      </c>
      <c r="D683" s="2">
        <v>43551</v>
      </c>
      <c r="E683" s="2">
        <v>43734</v>
      </c>
      <c r="F683" t="s">
        <v>28</v>
      </c>
      <c r="G683" t="s">
        <v>482</v>
      </c>
      <c r="H683" t="s">
        <v>32</v>
      </c>
      <c r="I683" t="s">
        <v>39</v>
      </c>
      <c r="J683" t="s">
        <v>436</v>
      </c>
      <c r="K683">
        <v>0</v>
      </c>
      <c r="L683" s="2">
        <v>43551</v>
      </c>
      <c r="M683" t="s">
        <v>17</v>
      </c>
      <c r="N683" t="s">
        <v>15</v>
      </c>
      <c r="P683" s="2">
        <v>43852</v>
      </c>
    </row>
    <row r="684" spans="1:16" x14ac:dyDescent="0.35">
      <c r="A684" t="s">
        <v>469</v>
      </c>
      <c r="B684" t="s">
        <v>330</v>
      </c>
      <c r="C684" t="s">
        <v>14</v>
      </c>
      <c r="D684" s="2">
        <v>43549</v>
      </c>
      <c r="E684" s="2">
        <v>44279</v>
      </c>
      <c r="F684" t="s">
        <v>28</v>
      </c>
      <c r="G684" t="s">
        <v>482</v>
      </c>
      <c r="H684" t="s">
        <v>32</v>
      </c>
      <c r="I684" t="s">
        <v>39</v>
      </c>
      <c r="J684" t="s">
        <v>436</v>
      </c>
      <c r="K684">
        <v>120474.73</v>
      </c>
      <c r="L684" s="2">
        <v>44173</v>
      </c>
      <c r="M684" t="s">
        <v>17</v>
      </c>
      <c r="N684" t="s">
        <v>15</v>
      </c>
      <c r="P684" s="2">
        <v>43852</v>
      </c>
    </row>
    <row r="685" spans="1:16" x14ac:dyDescent="0.35">
      <c r="A685" t="s">
        <v>469</v>
      </c>
      <c r="B685" t="s">
        <v>330</v>
      </c>
      <c r="C685" t="s">
        <v>14</v>
      </c>
      <c r="D685" s="2">
        <v>43549</v>
      </c>
      <c r="E685" s="2">
        <v>44279</v>
      </c>
      <c r="F685" t="s">
        <v>28</v>
      </c>
      <c r="G685" t="s">
        <v>482</v>
      </c>
      <c r="H685" t="s">
        <v>32</v>
      </c>
      <c r="I685" t="s">
        <v>39</v>
      </c>
      <c r="J685" t="s">
        <v>436</v>
      </c>
      <c r="K685">
        <v>120474.73</v>
      </c>
      <c r="L685" s="2">
        <v>44173</v>
      </c>
      <c r="M685" t="s">
        <v>17</v>
      </c>
      <c r="N685" t="s">
        <v>15</v>
      </c>
      <c r="P685" s="2">
        <v>43852</v>
      </c>
    </row>
    <row r="686" spans="1:16" x14ac:dyDescent="0.35">
      <c r="A686" t="s">
        <v>469</v>
      </c>
      <c r="B686" t="s">
        <v>330</v>
      </c>
      <c r="C686" t="s">
        <v>14</v>
      </c>
      <c r="D686" s="2">
        <v>43549</v>
      </c>
      <c r="E686" s="2">
        <v>44279</v>
      </c>
      <c r="F686" t="s">
        <v>28</v>
      </c>
      <c r="G686" t="s">
        <v>482</v>
      </c>
      <c r="H686" t="s">
        <v>32</v>
      </c>
      <c r="I686" t="s">
        <v>39</v>
      </c>
      <c r="J686" t="s">
        <v>436</v>
      </c>
      <c r="K686">
        <v>153332.03</v>
      </c>
      <c r="L686" s="2">
        <v>43861</v>
      </c>
      <c r="M686" t="s">
        <v>17</v>
      </c>
      <c r="N686" t="s">
        <v>15</v>
      </c>
      <c r="P686" s="2">
        <v>43852</v>
      </c>
    </row>
    <row r="687" spans="1:16" x14ac:dyDescent="0.35">
      <c r="A687" t="s">
        <v>469</v>
      </c>
      <c r="B687" t="s">
        <v>330</v>
      </c>
      <c r="C687" t="s">
        <v>14</v>
      </c>
      <c r="D687" s="2">
        <v>43549</v>
      </c>
      <c r="E687" s="2">
        <v>44279</v>
      </c>
      <c r="F687" t="s">
        <v>28</v>
      </c>
      <c r="G687" t="s">
        <v>482</v>
      </c>
      <c r="H687" t="s">
        <v>32</v>
      </c>
      <c r="I687" t="s">
        <v>39</v>
      </c>
      <c r="J687" t="s">
        <v>436</v>
      </c>
      <c r="K687">
        <v>153332.03</v>
      </c>
      <c r="L687" s="2">
        <v>43965</v>
      </c>
      <c r="M687" t="s">
        <v>17</v>
      </c>
      <c r="N687" t="s">
        <v>15</v>
      </c>
      <c r="P687" s="2">
        <v>43852</v>
      </c>
    </row>
    <row r="688" spans="1:16" x14ac:dyDescent="0.35">
      <c r="A688" t="s">
        <v>469</v>
      </c>
      <c r="B688" t="s">
        <v>330</v>
      </c>
      <c r="C688" t="s">
        <v>14</v>
      </c>
      <c r="D688" s="2">
        <v>43549</v>
      </c>
      <c r="E688" s="2">
        <v>44279</v>
      </c>
      <c r="F688" t="s">
        <v>28</v>
      </c>
      <c r="G688" t="s">
        <v>482</v>
      </c>
      <c r="H688" t="s">
        <v>32</v>
      </c>
      <c r="I688" t="s">
        <v>39</v>
      </c>
      <c r="J688" t="s">
        <v>436</v>
      </c>
      <c r="K688">
        <v>153332.03</v>
      </c>
      <c r="L688" s="2">
        <v>44069</v>
      </c>
      <c r="M688" t="s">
        <v>17</v>
      </c>
      <c r="N688" t="s">
        <v>15</v>
      </c>
      <c r="P688" s="2">
        <v>43852</v>
      </c>
    </row>
    <row r="689" spans="1:16" x14ac:dyDescent="0.35">
      <c r="A689" t="s">
        <v>469</v>
      </c>
      <c r="B689" t="s">
        <v>330</v>
      </c>
      <c r="C689" t="s">
        <v>14</v>
      </c>
      <c r="D689" s="2">
        <v>43549</v>
      </c>
      <c r="E689" s="2">
        <v>44279</v>
      </c>
      <c r="F689" t="s">
        <v>28</v>
      </c>
      <c r="G689" t="s">
        <v>482</v>
      </c>
      <c r="H689" t="s">
        <v>32</v>
      </c>
      <c r="I689" t="s">
        <v>39</v>
      </c>
      <c r="J689" t="s">
        <v>436</v>
      </c>
      <c r="K689">
        <v>153332.03</v>
      </c>
      <c r="L689" s="2">
        <v>43653</v>
      </c>
      <c r="M689" t="s">
        <v>17</v>
      </c>
      <c r="N689" t="s">
        <v>15</v>
      </c>
      <c r="P689" s="2">
        <v>43852</v>
      </c>
    </row>
    <row r="690" spans="1:16" x14ac:dyDescent="0.35">
      <c r="A690" t="s">
        <v>469</v>
      </c>
      <c r="B690" t="s">
        <v>330</v>
      </c>
      <c r="C690" t="s">
        <v>14</v>
      </c>
      <c r="D690" s="2">
        <v>43549</v>
      </c>
      <c r="E690" s="2">
        <v>44279</v>
      </c>
      <c r="F690" t="s">
        <v>28</v>
      </c>
      <c r="G690" t="s">
        <v>482</v>
      </c>
      <c r="H690" t="s">
        <v>32</v>
      </c>
      <c r="I690" t="s">
        <v>39</v>
      </c>
      <c r="J690" t="s">
        <v>436</v>
      </c>
      <c r="K690">
        <v>153332.03</v>
      </c>
      <c r="L690" s="2">
        <v>43757</v>
      </c>
      <c r="M690" t="s">
        <v>17</v>
      </c>
      <c r="N690" t="s">
        <v>15</v>
      </c>
      <c r="P690" s="2">
        <v>43852</v>
      </c>
    </row>
    <row r="691" spans="1:16" x14ac:dyDescent="0.35">
      <c r="A691" t="s">
        <v>469</v>
      </c>
      <c r="B691" t="s">
        <v>330</v>
      </c>
      <c r="C691" t="s">
        <v>14</v>
      </c>
      <c r="D691" s="2">
        <v>43549</v>
      </c>
      <c r="E691" s="2">
        <v>44279</v>
      </c>
      <c r="F691" t="s">
        <v>28</v>
      </c>
      <c r="G691" t="s">
        <v>482</v>
      </c>
      <c r="H691" t="s">
        <v>32</v>
      </c>
      <c r="I691" t="s">
        <v>39</v>
      </c>
      <c r="J691" t="s">
        <v>436</v>
      </c>
      <c r="K691">
        <v>208093.46</v>
      </c>
      <c r="L691" s="2">
        <v>43549</v>
      </c>
      <c r="M691" t="s">
        <v>17</v>
      </c>
      <c r="N691" t="s">
        <v>15</v>
      </c>
      <c r="P691" s="2">
        <v>43852</v>
      </c>
    </row>
    <row r="692" spans="1:16" x14ac:dyDescent="0.35">
      <c r="A692" t="s">
        <v>469</v>
      </c>
      <c r="B692" t="s">
        <v>330</v>
      </c>
      <c r="C692" t="s">
        <v>14</v>
      </c>
      <c r="D692" s="2">
        <v>43549</v>
      </c>
      <c r="E692" s="2">
        <v>44279</v>
      </c>
      <c r="F692" t="s">
        <v>28</v>
      </c>
      <c r="G692" t="s">
        <v>482</v>
      </c>
      <c r="H692" t="s">
        <v>32</v>
      </c>
      <c r="I692" t="s">
        <v>39</v>
      </c>
      <c r="J692" t="s">
        <v>436</v>
      </c>
      <c r="K692">
        <v>0</v>
      </c>
      <c r="L692" s="2">
        <v>44173</v>
      </c>
      <c r="M692" t="s">
        <v>17</v>
      </c>
      <c r="N692" t="s">
        <v>15</v>
      </c>
      <c r="P692" s="2">
        <v>43852</v>
      </c>
    </row>
    <row r="693" spans="1:16" x14ac:dyDescent="0.35">
      <c r="A693" t="s">
        <v>469</v>
      </c>
      <c r="B693" t="s">
        <v>330</v>
      </c>
      <c r="C693" t="s">
        <v>14</v>
      </c>
      <c r="D693" s="2">
        <v>43549</v>
      </c>
      <c r="E693" s="2">
        <v>44279</v>
      </c>
      <c r="F693" t="s">
        <v>28</v>
      </c>
      <c r="G693" t="s">
        <v>482</v>
      </c>
      <c r="H693" t="s">
        <v>32</v>
      </c>
      <c r="I693" t="s">
        <v>39</v>
      </c>
      <c r="J693" t="s">
        <v>436</v>
      </c>
      <c r="K693">
        <v>0</v>
      </c>
      <c r="L693" s="2">
        <v>44173</v>
      </c>
      <c r="M693" t="s">
        <v>17</v>
      </c>
      <c r="N693" t="s">
        <v>15</v>
      </c>
      <c r="P693" s="2">
        <v>43852</v>
      </c>
    </row>
    <row r="694" spans="1:16" x14ac:dyDescent="0.35">
      <c r="A694" t="s">
        <v>469</v>
      </c>
      <c r="B694" t="s">
        <v>330</v>
      </c>
      <c r="C694" t="s">
        <v>14</v>
      </c>
      <c r="D694" s="2">
        <v>43549</v>
      </c>
      <c r="E694" s="2">
        <v>44279</v>
      </c>
      <c r="F694" t="s">
        <v>28</v>
      </c>
      <c r="G694" t="s">
        <v>482</v>
      </c>
      <c r="H694" t="s">
        <v>32</v>
      </c>
      <c r="I694" t="s">
        <v>39</v>
      </c>
      <c r="J694" t="s">
        <v>436</v>
      </c>
      <c r="K694">
        <v>0</v>
      </c>
      <c r="L694" s="2">
        <v>43861</v>
      </c>
      <c r="M694" t="s">
        <v>17</v>
      </c>
      <c r="N694" t="s">
        <v>15</v>
      </c>
      <c r="P694" s="2">
        <v>43852</v>
      </c>
    </row>
    <row r="695" spans="1:16" x14ac:dyDescent="0.35">
      <c r="A695" t="s">
        <v>469</v>
      </c>
      <c r="B695" t="s">
        <v>330</v>
      </c>
      <c r="C695" t="s">
        <v>14</v>
      </c>
      <c r="D695" s="2">
        <v>43549</v>
      </c>
      <c r="E695" s="2">
        <v>44279</v>
      </c>
      <c r="F695" t="s">
        <v>28</v>
      </c>
      <c r="G695" t="s">
        <v>482</v>
      </c>
      <c r="H695" t="s">
        <v>32</v>
      </c>
      <c r="I695" t="s">
        <v>39</v>
      </c>
      <c r="J695" t="s">
        <v>436</v>
      </c>
      <c r="K695">
        <v>0</v>
      </c>
      <c r="L695" s="2">
        <v>43965</v>
      </c>
      <c r="M695" t="s">
        <v>17</v>
      </c>
      <c r="N695" t="s">
        <v>15</v>
      </c>
      <c r="P695" s="2">
        <v>43852</v>
      </c>
    </row>
    <row r="696" spans="1:16" x14ac:dyDescent="0.35">
      <c r="A696" t="s">
        <v>469</v>
      </c>
      <c r="B696" t="s">
        <v>330</v>
      </c>
      <c r="C696" t="s">
        <v>14</v>
      </c>
      <c r="D696" s="2">
        <v>43549</v>
      </c>
      <c r="E696" s="2">
        <v>44279</v>
      </c>
      <c r="F696" t="s">
        <v>28</v>
      </c>
      <c r="G696" t="s">
        <v>482</v>
      </c>
      <c r="H696" t="s">
        <v>32</v>
      </c>
      <c r="I696" t="s">
        <v>39</v>
      </c>
      <c r="J696" t="s">
        <v>436</v>
      </c>
      <c r="K696">
        <v>0</v>
      </c>
      <c r="L696" s="2">
        <v>44069</v>
      </c>
      <c r="M696" t="s">
        <v>17</v>
      </c>
      <c r="N696" t="s">
        <v>15</v>
      </c>
      <c r="P696" s="2">
        <v>43852</v>
      </c>
    </row>
    <row r="697" spans="1:16" x14ac:dyDescent="0.35">
      <c r="A697" t="s">
        <v>469</v>
      </c>
      <c r="B697" t="s">
        <v>330</v>
      </c>
      <c r="C697" t="s">
        <v>14</v>
      </c>
      <c r="D697" s="2">
        <v>43549</v>
      </c>
      <c r="E697" s="2">
        <v>44279</v>
      </c>
      <c r="F697" t="s">
        <v>28</v>
      </c>
      <c r="G697" t="s">
        <v>482</v>
      </c>
      <c r="H697" t="s">
        <v>32</v>
      </c>
      <c r="I697" t="s">
        <v>39</v>
      </c>
      <c r="J697" t="s">
        <v>436</v>
      </c>
      <c r="K697">
        <v>0</v>
      </c>
      <c r="L697" s="2">
        <v>43653</v>
      </c>
      <c r="M697" t="s">
        <v>17</v>
      </c>
      <c r="N697" t="s">
        <v>15</v>
      </c>
      <c r="P697" s="2">
        <v>43852</v>
      </c>
    </row>
    <row r="698" spans="1:16" x14ac:dyDescent="0.35">
      <c r="A698" t="s">
        <v>469</v>
      </c>
      <c r="B698" t="s">
        <v>330</v>
      </c>
      <c r="C698" t="s">
        <v>14</v>
      </c>
      <c r="D698" s="2">
        <v>43549</v>
      </c>
      <c r="E698" s="2">
        <v>44279</v>
      </c>
      <c r="F698" t="s">
        <v>28</v>
      </c>
      <c r="G698" t="s">
        <v>482</v>
      </c>
      <c r="H698" t="s">
        <v>32</v>
      </c>
      <c r="I698" t="s">
        <v>39</v>
      </c>
      <c r="J698" t="s">
        <v>436</v>
      </c>
      <c r="K698">
        <v>0</v>
      </c>
      <c r="L698" s="2">
        <v>43757</v>
      </c>
      <c r="M698" t="s">
        <v>17</v>
      </c>
      <c r="N698" t="s">
        <v>15</v>
      </c>
      <c r="P698" s="2">
        <v>43852</v>
      </c>
    </row>
    <row r="699" spans="1:16" x14ac:dyDescent="0.35">
      <c r="A699" t="s">
        <v>469</v>
      </c>
      <c r="B699" t="s">
        <v>330</v>
      </c>
      <c r="C699" t="s">
        <v>14</v>
      </c>
      <c r="D699" s="2">
        <v>43549</v>
      </c>
      <c r="E699" s="2">
        <v>44279</v>
      </c>
      <c r="F699" t="s">
        <v>28</v>
      </c>
      <c r="G699" t="s">
        <v>482</v>
      </c>
      <c r="H699" t="s">
        <v>32</v>
      </c>
      <c r="I699" t="s">
        <v>39</v>
      </c>
      <c r="J699" t="s">
        <v>436</v>
      </c>
      <c r="K699">
        <v>0</v>
      </c>
      <c r="L699" s="2">
        <v>43549</v>
      </c>
      <c r="M699" t="s">
        <v>17</v>
      </c>
      <c r="N699" t="s">
        <v>15</v>
      </c>
      <c r="P699" s="2">
        <v>43852</v>
      </c>
    </row>
    <row r="700" spans="1:16" x14ac:dyDescent="0.35">
      <c r="A700" t="s">
        <v>469</v>
      </c>
      <c r="B700">
        <v>9.9000044180700004E+19</v>
      </c>
      <c r="C700" t="s">
        <v>18</v>
      </c>
      <c r="D700" s="2">
        <v>43299</v>
      </c>
      <c r="E700" s="2">
        <v>43663</v>
      </c>
      <c r="F700" t="s">
        <v>28</v>
      </c>
      <c r="G700" t="s">
        <v>482</v>
      </c>
      <c r="H700" t="s">
        <v>32</v>
      </c>
      <c r="I700" t="s">
        <v>25</v>
      </c>
      <c r="J700" t="s">
        <v>27</v>
      </c>
      <c r="K700">
        <v>8107.49</v>
      </c>
      <c r="L700" s="2">
        <v>43299</v>
      </c>
      <c r="M700" t="s">
        <v>17</v>
      </c>
      <c r="N700" t="s">
        <v>15</v>
      </c>
      <c r="P700" s="2">
        <v>43852</v>
      </c>
    </row>
    <row r="701" spans="1:16" x14ac:dyDescent="0.35">
      <c r="A701" t="s">
        <v>469</v>
      </c>
      <c r="B701" t="s">
        <v>331</v>
      </c>
      <c r="C701" t="s">
        <v>14</v>
      </c>
      <c r="D701" s="2">
        <v>43514</v>
      </c>
      <c r="E701" s="2">
        <v>43878</v>
      </c>
      <c r="F701" t="s">
        <v>28</v>
      </c>
      <c r="G701" t="s">
        <v>482</v>
      </c>
      <c r="H701" t="s">
        <v>32</v>
      </c>
      <c r="I701" t="s">
        <v>39</v>
      </c>
      <c r="J701" t="s">
        <v>436</v>
      </c>
      <c r="K701">
        <v>19113.41</v>
      </c>
      <c r="L701" s="2">
        <v>43514</v>
      </c>
      <c r="M701" t="s">
        <v>17</v>
      </c>
      <c r="N701" t="s">
        <v>15</v>
      </c>
      <c r="P701" s="2">
        <v>43852</v>
      </c>
    </row>
    <row r="702" spans="1:16" x14ac:dyDescent="0.35">
      <c r="A702" t="s">
        <v>469</v>
      </c>
      <c r="B702" t="s">
        <v>332</v>
      </c>
      <c r="C702" t="s">
        <v>14</v>
      </c>
      <c r="D702" s="2">
        <v>43510</v>
      </c>
      <c r="E702" s="2">
        <v>43874</v>
      </c>
      <c r="F702" t="s">
        <v>28</v>
      </c>
      <c r="G702" t="s">
        <v>482</v>
      </c>
      <c r="H702" t="s">
        <v>32</v>
      </c>
      <c r="I702" t="s">
        <v>39</v>
      </c>
      <c r="J702" t="s">
        <v>27</v>
      </c>
      <c r="K702">
        <v>12055.25</v>
      </c>
      <c r="L702" s="2">
        <v>43510</v>
      </c>
      <c r="M702" t="s">
        <v>17</v>
      </c>
      <c r="N702" t="s">
        <v>15</v>
      </c>
      <c r="P702" s="2">
        <v>43852</v>
      </c>
    </row>
    <row r="703" spans="1:16" x14ac:dyDescent="0.35">
      <c r="A703" t="s">
        <v>469</v>
      </c>
      <c r="B703">
        <v>9.9000044185099993E+19</v>
      </c>
      <c r="C703" t="s">
        <v>14</v>
      </c>
      <c r="D703" s="2">
        <v>43353</v>
      </c>
      <c r="E703" s="2">
        <v>43717</v>
      </c>
      <c r="F703" t="s">
        <v>26</v>
      </c>
      <c r="G703" t="s">
        <v>482</v>
      </c>
      <c r="H703" t="s">
        <v>32</v>
      </c>
      <c r="I703" t="s">
        <v>25</v>
      </c>
      <c r="J703" t="s">
        <v>27</v>
      </c>
      <c r="K703">
        <v>484.75</v>
      </c>
      <c r="L703" s="2">
        <v>43353</v>
      </c>
      <c r="M703" t="s">
        <v>17</v>
      </c>
      <c r="N703" t="s">
        <v>15</v>
      </c>
      <c r="P703" s="2">
        <v>43852</v>
      </c>
    </row>
    <row r="704" spans="1:16" x14ac:dyDescent="0.35">
      <c r="A704" t="s">
        <v>469</v>
      </c>
      <c r="B704">
        <v>9.9000044185799999E+19</v>
      </c>
      <c r="C704" t="s">
        <v>14</v>
      </c>
      <c r="D704" s="2">
        <v>43353</v>
      </c>
      <c r="E704" s="2">
        <v>43717</v>
      </c>
      <c r="F704" t="s">
        <v>26</v>
      </c>
      <c r="G704" t="s">
        <v>482</v>
      </c>
      <c r="H704" t="s">
        <v>32</v>
      </c>
      <c r="I704" t="s">
        <v>39</v>
      </c>
      <c r="J704" t="s">
        <v>27</v>
      </c>
      <c r="K704">
        <v>109.88</v>
      </c>
      <c r="L704" s="2">
        <v>43353</v>
      </c>
      <c r="M704" t="s">
        <v>17</v>
      </c>
      <c r="N704" t="s">
        <v>15</v>
      </c>
      <c r="P704" s="2">
        <v>43852</v>
      </c>
    </row>
    <row r="705" spans="1:16" x14ac:dyDescent="0.35">
      <c r="A705" t="s">
        <v>469</v>
      </c>
      <c r="B705" t="s">
        <v>333</v>
      </c>
      <c r="C705" t="s">
        <v>14</v>
      </c>
      <c r="D705" s="2">
        <v>43510</v>
      </c>
      <c r="E705" s="2">
        <v>43874</v>
      </c>
      <c r="F705" t="s">
        <v>26</v>
      </c>
      <c r="G705" t="s">
        <v>482</v>
      </c>
      <c r="H705" t="s">
        <v>32</v>
      </c>
      <c r="I705" t="s">
        <v>39</v>
      </c>
      <c r="J705" t="s">
        <v>27</v>
      </c>
      <c r="K705">
        <v>27069</v>
      </c>
      <c r="L705" s="2">
        <v>43510</v>
      </c>
      <c r="M705" t="s">
        <v>17</v>
      </c>
      <c r="N705" t="s">
        <v>27</v>
      </c>
      <c r="P705" s="2">
        <v>43852</v>
      </c>
    </row>
    <row r="706" spans="1:16" x14ac:dyDescent="0.35">
      <c r="A706" t="s">
        <v>469</v>
      </c>
      <c r="B706" t="s">
        <v>334</v>
      </c>
      <c r="C706" t="s">
        <v>14</v>
      </c>
      <c r="D706" s="2">
        <v>43326</v>
      </c>
      <c r="E706" s="2">
        <v>44240</v>
      </c>
      <c r="F706" t="s">
        <v>24</v>
      </c>
      <c r="G706" t="s">
        <v>482</v>
      </c>
      <c r="H706" t="s">
        <v>32</v>
      </c>
      <c r="I706" t="s">
        <v>39</v>
      </c>
      <c r="J706" t="s">
        <v>436</v>
      </c>
      <c r="K706">
        <v>66556.88</v>
      </c>
      <c r="L706" s="2">
        <v>43326</v>
      </c>
      <c r="M706" t="s">
        <v>17</v>
      </c>
      <c r="N706" t="s">
        <v>15</v>
      </c>
      <c r="P706" s="2">
        <v>43852</v>
      </c>
    </row>
    <row r="707" spans="1:16" x14ac:dyDescent="0.35">
      <c r="A707" t="s">
        <v>469</v>
      </c>
      <c r="B707" t="s">
        <v>335</v>
      </c>
      <c r="C707" t="s">
        <v>14</v>
      </c>
      <c r="D707" s="2">
        <v>43575</v>
      </c>
      <c r="E707" s="2">
        <v>43665</v>
      </c>
      <c r="F707" t="s">
        <v>28</v>
      </c>
      <c r="G707" t="s">
        <v>482</v>
      </c>
      <c r="H707" t="s">
        <v>32</v>
      </c>
      <c r="I707" t="s">
        <v>39</v>
      </c>
      <c r="J707" t="s">
        <v>436</v>
      </c>
      <c r="K707">
        <v>40959.629999999997</v>
      </c>
      <c r="L707" s="2">
        <v>43575</v>
      </c>
      <c r="M707" t="s">
        <v>17</v>
      </c>
      <c r="N707" t="s">
        <v>27</v>
      </c>
      <c r="P707" s="2">
        <v>43852</v>
      </c>
    </row>
    <row r="708" spans="1:16" x14ac:dyDescent="0.35">
      <c r="A708" t="s">
        <v>469</v>
      </c>
      <c r="B708" t="s">
        <v>336</v>
      </c>
      <c r="C708" t="s">
        <v>14</v>
      </c>
      <c r="D708" s="2">
        <v>43655</v>
      </c>
      <c r="E708" s="2">
        <v>43746</v>
      </c>
      <c r="F708" t="s">
        <v>28</v>
      </c>
      <c r="G708" t="s">
        <v>478</v>
      </c>
      <c r="H708" t="s">
        <v>32</v>
      </c>
      <c r="I708" t="s">
        <v>39</v>
      </c>
      <c r="J708" t="s">
        <v>436</v>
      </c>
      <c r="K708">
        <v>8263.94</v>
      </c>
      <c r="L708" s="2">
        <v>43655</v>
      </c>
      <c r="M708" t="s">
        <v>17</v>
      </c>
      <c r="N708" t="s">
        <v>27</v>
      </c>
      <c r="P708" s="2">
        <v>43852</v>
      </c>
    </row>
    <row r="709" spans="1:16" x14ac:dyDescent="0.35">
      <c r="A709" t="s">
        <v>469</v>
      </c>
      <c r="B709" t="s">
        <v>336</v>
      </c>
      <c r="C709" t="s">
        <v>14</v>
      </c>
      <c r="D709" s="2">
        <v>43655</v>
      </c>
      <c r="E709" s="2">
        <v>43746</v>
      </c>
      <c r="F709" t="s">
        <v>28</v>
      </c>
      <c r="G709" t="s">
        <v>478</v>
      </c>
      <c r="H709" t="s">
        <v>32</v>
      </c>
      <c r="I709" t="s">
        <v>39</v>
      </c>
      <c r="J709" t="s">
        <v>436</v>
      </c>
      <c r="K709">
        <v>0</v>
      </c>
      <c r="L709" s="2">
        <v>43655</v>
      </c>
      <c r="M709" t="s">
        <v>17</v>
      </c>
      <c r="N709" t="s">
        <v>27</v>
      </c>
      <c r="P709" s="2">
        <v>43852</v>
      </c>
    </row>
    <row r="710" spans="1:16" x14ac:dyDescent="0.35">
      <c r="A710" t="s">
        <v>469</v>
      </c>
      <c r="B710" t="s">
        <v>337</v>
      </c>
      <c r="C710" t="s">
        <v>14</v>
      </c>
      <c r="D710" s="2">
        <v>43735</v>
      </c>
      <c r="E710" s="2">
        <v>43916</v>
      </c>
      <c r="F710" t="s">
        <v>28</v>
      </c>
      <c r="G710" t="s">
        <v>478</v>
      </c>
      <c r="H710" t="s">
        <v>32</v>
      </c>
      <c r="I710" t="s">
        <v>39</v>
      </c>
      <c r="J710" t="s">
        <v>436</v>
      </c>
      <c r="K710">
        <v>67102.13</v>
      </c>
      <c r="L710" s="2">
        <v>43735</v>
      </c>
      <c r="M710" t="s">
        <v>17</v>
      </c>
      <c r="N710" t="s">
        <v>27</v>
      </c>
      <c r="P710" s="2">
        <v>43852</v>
      </c>
    </row>
    <row r="711" spans="1:16" x14ac:dyDescent="0.35">
      <c r="A711" t="s">
        <v>469</v>
      </c>
      <c r="B711" t="s">
        <v>338</v>
      </c>
      <c r="C711" t="s">
        <v>18</v>
      </c>
      <c r="D711" s="2">
        <v>43556</v>
      </c>
      <c r="E711" s="2">
        <v>43921</v>
      </c>
      <c r="F711" t="s">
        <v>28</v>
      </c>
      <c r="G711" t="s">
        <v>478</v>
      </c>
      <c r="H711" t="s">
        <v>32</v>
      </c>
      <c r="I711" t="s">
        <v>39</v>
      </c>
      <c r="J711" t="s">
        <v>27</v>
      </c>
      <c r="K711">
        <v>90663.25</v>
      </c>
      <c r="L711" s="2">
        <v>43556</v>
      </c>
      <c r="M711" t="s">
        <v>17</v>
      </c>
      <c r="N711" t="s">
        <v>21</v>
      </c>
      <c r="O711" t="s">
        <v>30</v>
      </c>
      <c r="P711" s="2">
        <v>43852</v>
      </c>
    </row>
    <row r="712" spans="1:16" x14ac:dyDescent="0.35">
      <c r="A712" t="s">
        <v>469</v>
      </c>
      <c r="B712" t="s">
        <v>339</v>
      </c>
      <c r="C712" t="s">
        <v>14</v>
      </c>
      <c r="D712" s="2">
        <v>43556</v>
      </c>
      <c r="E712" s="2">
        <v>43921</v>
      </c>
      <c r="F712" t="s">
        <v>28</v>
      </c>
      <c r="G712" t="s">
        <v>478</v>
      </c>
      <c r="H712" t="s">
        <v>32</v>
      </c>
      <c r="I712" t="s">
        <v>39</v>
      </c>
      <c r="J712" t="s">
        <v>436</v>
      </c>
      <c r="K712">
        <v>90663.25</v>
      </c>
      <c r="L712" s="2">
        <v>43556</v>
      </c>
      <c r="M712" t="s">
        <v>17</v>
      </c>
      <c r="N712" t="s">
        <v>15</v>
      </c>
      <c r="P712" s="2">
        <v>43852</v>
      </c>
    </row>
    <row r="713" spans="1:16" x14ac:dyDescent="0.35">
      <c r="A713" t="s">
        <v>469</v>
      </c>
      <c r="B713" t="s">
        <v>340</v>
      </c>
      <c r="C713" t="s">
        <v>14</v>
      </c>
      <c r="D713" s="2">
        <v>43664</v>
      </c>
      <c r="E713" s="2">
        <v>44029</v>
      </c>
      <c r="F713" t="s">
        <v>28</v>
      </c>
      <c r="G713" t="s">
        <v>482</v>
      </c>
      <c r="H713" t="s">
        <v>32</v>
      </c>
      <c r="I713" t="s">
        <v>25</v>
      </c>
      <c r="J713" t="s">
        <v>27</v>
      </c>
      <c r="K713">
        <v>8854.8799999999992</v>
      </c>
      <c r="L713" s="2">
        <v>43664</v>
      </c>
      <c r="M713" t="s">
        <v>17</v>
      </c>
      <c r="N713" t="s">
        <v>27</v>
      </c>
      <c r="P713" s="2">
        <v>43852</v>
      </c>
    </row>
    <row r="714" spans="1:16" x14ac:dyDescent="0.35">
      <c r="A714" t="s">
        <v>469</v>
      </c>
      <c r="B714" t="s">
        <v>341</v>
      </c>
      <c r="C714" t="s">
        <v>14</v>
      </c>
      <c r="D714" s="2">
        <v>43556</v>
      </c>
      <c r="E714" s="2">
        <v>43921</v>
      </c>
      <c r="F714" t="s">
        <v>28</v>
      </c>
      <c r="G714" t="s">
        <v>482</v>
      </c>
      <c r="H714" t="s">
        <v>32</v>
      </c>
      <c r="I714" t="s">
        <v>39</v>
      </c>
      <c r="J714" t="s">
        <v>27</v>
      </c>
      <c r="K714">
        <v>7187.34</v>
      </c>
      <c r="L714" s="2">
        <v>43556</v>
      </c>
      <c r="M714" t="s">
        <v>17</v>
      </c>
      <c r="N714" t="s">
        <v>15</v>
      </c>
      <c r="P714" s="2">
        <v>43852</v>
      </c>
    </row>
    <row r="715" spans="1:16" x14ac:dyDescent="0.35">
      <c r="A715" t="s">
        <v>469</v>
      </c>
      <c r="B715" t="s">
        <v>341</v>
      </c>
      <c r="C715" t="s">
        <v>14</v>
      </c>
      <c r="D715" s="2">
        <v>43556</v>
      </c>
      <c r="E715" s="2">
        <v>43921</v>
      </c>
      <c r="F715" t="s">
        <v>28</v>
      </c>
      <c r="G715" t="s">
        <v>482</v>
      </c>
      <c r="H715" t="s">
        <v>32</v>
      </c>
      <c r="I715" t="s">
        <v>39</v>
      </c>
      <c r="J715" t="s">
        <v>27</v>
      </c>
      <c r="K715">
        <v>0</v>
      </c>
      <c r="L715" s="2">
        <v>43556</v>
      </c>
      <c r="M715" t="s">
        <v>17</v>
      </c>
      <c r="N715" t="s">
        <v>15</v>
      </c>
      <c r="P715" s="2">
        <v>43852</v>
      </c>
    </row>
    <row r="716" spans="1:16" x14ac:dyDescent="0.35">
      <c r="A716" t="s">
        <v>469</v>
      </c>
      <c r="B716">
        <v>9.9000046172479996E+19</v>
      </c>
      <c r="C716" t="s">
        <v>18</v>
      </c>
      <c r="D716" s="2">
        <v>42852</v>
      </c>
      <c r="E716" s="2">
        <v>43216</v>
      </c>
      <c r="F716" t="s">
        <v>26</v>
      </c>
      <c r="G716" t="s">
        <v>482</v>
      </c>
      <c r="H716" t="s">
        <v>32</v>
      </c>
      <c r="I716" t="s">
        <v>39</v>
      </c>
      <c r="J716" t="s">
        <v>436</v>
      </c>
      <c r="K716">
        <v>121755.9</v>
      </c>
      <c r="L716" s="2">
        <v>42852</v>
      </c>
      <c r="M716" t="s">
        <v>17</v>
      </c>
      <c r="N716" t="s">
        <v>21</v>
      </c>
      <c r="O716" t="s">
        <v>81</v>
      </c>
      <c r="P716" s="2">
        <v>43852</v>
      </c>
    </row>
    <row r="717" spans="1:16" x14ac:dyDescent="0.35">
      <c r="A717" t="s">
        <v>469</v>
      </c>
      <c r="B717" t="s">
        <v>342</v>
      </c>
      <c r="C717" t="s">
        <v>18</v>
      </c>
      <c r="D717" s="2">
        <v>43191</v>
      </c>
      <c r="E717" s="2">
        <v>43555</v>
      </c>
      <c r="F717" t="s">
        <v>26</v>
      </c>
      <c r="G717" t="s">
        <v>482</v>
      </c>
      <c r="H717" t="s">
        <v>32</v>
      </c>
      <c r="I717" t="s">
        <v>25</v>
      </c>
      <c r="J717" t="s">
        <v>436</v>
      </c>
      <c r="K717">
        <v>96758.81</v>
      </c>
      <c r="L717" s="2">
        <v>43191</v>
      </c>
      <c r="M717" t="s">
        <v>17</v>
      </c>
      <c r="N717" t="s">
        <v>15</v>
      </c>
      <c r="P717" s="2">
        <v>43852</v>
      </c>
    </row>
    <row r="718" spans="1:16" x14ac:dyDescent="0.35">
      <c r="A718" t="s">
        <v>469</v>
      </c>
      <c r="B718">
        <v>9.90000461824E+19</v>
      </c>
      <c r="C718" t="s">
        <v>18</v>
      </c>
      <c r="D718" s="2">
        <v>43217</v>
      </c>
      <c r="E718" s="2">
        <v>43581</v>
      </c>
      <c r="F718" t="s">
        <v>26</v>
      </c>
      <c r="G718" t="s">
        <v>482</v>
      </c>
      <c r="H718" t="s">
        <v>32</v>
      </c>
      <c r="I718" t="s">
        <v>39</v>
      </c>
      <c r="J718" t="s">
        <v>27</v>
      </c>
      <c r="K718">
        <v>149758.53</v>
      </c>
      <c r="L718" s="2">
        <v>43247</v>
      </c>
      <c r="M718" t="s">
        <v>17</v>
      </c>
      <c r="N718" t="s">
        <v>15</v>
      </c>
      <c r="P718" s="2">
        <v>43852</v>
      </c>
    </row>
    <row r="719" spans="1:16" x14ac:dyDescent="0.35">
      <c r="A719" t="s">
        <v>469</v>
      </c>
      <c r="B719" t="s">
        <v>343</v>
      </c>
      <c r="C719" t="s">
        <v>18</v>
      </c>
      <c r="D719" s="2">
        <v>43258</v>
      </c>
      <c r="E719" s="2">
        <v>43622</v>
      </c>
      <c r="F719" t="s">
        <v>26</v>
      </c>
      <c r="G719" t="s">
        <v>482</v>
      </c>
      <c r="H719" t="s">
        <v>32</v>
      </c>
      <c r="I719" t="s">
        <v>25</v>
      </c>
      <c r="J719" t="s">
        <v>436</v>
      </c>
      <c r="K719">
        <v>9277.1</v>
      </c>
      <c r="L719" s="2">
        <v>43258</v>
      </c>
      <c r="M719" t="s">
        <v>17</v>
      </c>
      <c r="N719" t="s">
        <v>15</v>
      </c>
      <c r="P719" s="2">
        <v>43852</v>
      </c>
    </row>
    <row r="720" spans="1:16" x14ac:dyDescent="0.35">
      <c r="A720" t="s">
        <v>469</v>
      </c>
      <c r="B720" t="s">
        <v>344</v>
      </c>
      <c r="C720" t="s">
        <v>18</v>
      </c>
      <c r="D720" s="2">
        <v>43297</v>
      </c>
      <c r="E720" s="2">
        <v>43661</v>
      </c>
      <c r="F720" t="s">
        <v>26</v>
      </c>
      <c r="G720" t="s">
        <v>482</v>
      </c>
      <c r="H720" t="s">
        <v>32</v>
      </c>
      <c r="I720" t="s">
        <v>39</v>
      </c>
      <c r="J720" t="s">
        <v>436</v>
      </c>
      <c r="K720">
        <v>16533.25</v>
      </c>
      <c r="L720" s="2">
        <v>43297</v>
      </c>
      <c r="M720" t="s">
        <v>17</v>
      </c>
      <c r="N720" t="s">
        <v>15</v>
      </c>
      <c r="P720" s="2">
        <v>43852</v>
      </c>
    </row>
    <row r="721" spans="1:16" x14ac:dyDescent="0.35">
      <c r="A721" t="s">
        <v>469</v>
      </c>
      <c r="B721" t="s">
        <v>345</v>
      </c>
      <c r="C721" t="s">
        <v>18</v>
      </c>
      <c r="D721" s="2">
        <v>43297</v>
      </c>
      <c r="E721" s="2">
        <v>43661</v>
      </c>
      <c r="F721" t="s">
        <v>26</v>
      </c>
      <c r="G721" t="s">
        <v>482</v>
      </c>
      <c r="H721" t="s">
        <v>32</v>
      </c>
      <c r="I721" t="s">
        <v>25</v>
      </c>
      <c r="J721" t="s">
        <v>436</v>
      </c>
      <c r="K721">
        <v>15408.4</v>
      </c>
      <c r="L721" s="2">
        <v>43297</v>
      </c>
      <c r="M721" t="s">
        <v>17</v>
      </c>
      <c r="N721" t="s">
        <v>15</v>
      </c>
      <c r="P721" s="2">
        <v>43852</v>
      </c>
    </row>
    <row r="722" spans="1:16" x14ac:dyDescent="0.35">
      <c r="A722" t="s">
        <v>469</v>
      </c>
      <c r="B722" t="s">
        <v>346</v>
      </c>
      <c r="C722" t="s">
        <v>18</v>
      </c>
      <c r="D722" s="2">
        <v>43297</v>
      </c>
      <c r="E722" s="2">
        <v>43661</v>
      </c>
      <c r="F722" t="s">
        <v>26</v>
      </c>
      <c r="G722" t="s">
        <v>482</v>
      </c>
      <c r="H722" t="s">
        <v>32</v>
      </c>
      <c r="I722" t="s">
        <v>25</v>
      </c>
      <c r="J722" t="s">
        <v>436</v>
      </c>
      <c r="K722">
        <v>56757.75</v>
      </c>
      <c r="L722" s="2">
        <v>43297</v>
      </c>
      <c r="M722" t="s">
        <v>17</v>
      </c>
      <c r="N722" t="s">
        <v>15</v>
      </c>
      <c r="P722" s="2">
        <v>43852</v>
      </c>
    </row>
    <row r="723" spans="1:16" x14ac:dyDescent="0.35">
      <c r="A723" t="s">
        <v>469</v>
      </c>
      <c r="B723" t="s">
        <v>347</v>
      </c>
      <c r="C723" t="s">
        <v>14</v>
      </c>
      <c r="D723" s="2">
        <v>43556</v>
      </c>
      <c r="E723" s="2">
        <v>43921</v>
      </c>
      <c r="F723" t="s">
        <v>26</v>
      </c>
      <c r="G723" t="s">
        <v>482</v>
      </c>
      <c r="H723" t="s">
        <v>32</v>
      </c>
      <c r="I723" t="s">
        <v>25</v>
      </c>
      <c r="J723" t="s">
        <v>27</v>
      </c>
      <c r="K723">
        <v>60229.25</v>
      </c>
      <c r="L723" s="2">
        <v>43556</v>
      </c>
      <c r="M723" t="s">
        <v>17</v>
      </c>
      <c r="N723" t="s">
        <v>27</v>
      </c>
      <c r="P723" s="2">
        <v>43852</v>
      </c>
    </row>
    <row r="724" spans="1:16" x14ac:dyDescent="0.35">
      <c r="A724" t="s">
        <v>469</v>
      </c>
      <c r="B724" t="s">
        <v>348</v>
      </c>
      <c r="C724" t="s">
        <v>14</v>
      </c>
      <c r="D724" s="2">
        <v>43582</v>
      </c>
      <c r="E724" s="2">
        <v>43611</v>
      </c>
      <c r="F724" t="s">
        <v>26</v>
      </c>
      <c r="G724" t="s">
        <v>482</v>
      </c>
      <c r="H724" t="s">
        <v>32</v>
      </c>
      <c r="I724" t="s">
        <v>39</v>
      </c>
      <c r="J724" t="s">
        <v>27</v>
      </c>
      <c r="K724">
        <v>21358.38</v>
      </c>
      <c r="L724" s="2">
        <v>43582</v>
      </c>
      <c r="M724" t="s">
        <v>17</v>
      </c>
      <c r="N724" t="s">
        <v>27</v>
      </c>
      <c r="P724" s="2">
        <v>43852</v>
      </c>
    </row>
    <row r="725" spans="1:16" x14ac:dyDescent="0.35">
      <c r="A725" t="s">
        <v>469</v>
      </c>
      <c r="B725" t="s">
        <v>349</v>
      </c>
      <c r="C725" t="s">
        <v>14</v>
      </c>
      <c r="D725" s="2">
        <v>43628</v>
      </c>
      <c r="E725" s="2">
        <v>43993</v>
      </c>
      <c r="F725" t="s">
        <v>26</v>
      </c>
      <c r="G725" t="s">
        <v>482</v>
      </c>
      <c r="H725" t="s">
        <v>32</v>
      </c>
      <c r="I725" t="s">
        <v>25</v>
      </c>
      <c r="J725" t="s">
        <v>436</v>
      </c>
      <c r="K725">
        <v>10937.5</v>
      </c>
      <c r="L725" s="2">
        <v>43628</v>
      </c>
      <c r="M725" t="s">
        <v>17</v>
      </c>
      <c r="N725" t="s">
        <v>27</v>
      </c>
      <c r="P725" s="2">
        <v>43852</v>
      </c>
    </row>
    <row r="726" spans="1:16" x14ac:dyDescent="0.35">
      <c r="A726" t="s">
        <v>469</v>
      </c>
      <c r="B726" t="s">
        <v>350</v>
      </c>
      <c r="C726" t="s">
        <v>14</v>
      </c>
      <c r="D726" s="2">
        <v>43662</v>
      </c>
      <c r="E726" s="2">
        <v>44027</v>
      </c>
      <c r="F726" t="s">
        <v>26</v>
      </c>
      <c r="G726" t="s">
        <v>482</v>
      </c>
      <c r="H726" t="s">
        <v>32</v>
      </c>
      <c r="I726" t="s">
        <v>25</v>
      </c>
      <c r="J726" t="s">
        <v>436</v>
      </c>
      <c r="K726">
        <v>16474.5</v>
      </c>
      <c r="L726" s="2">
        <v>43662</v>
      </c>
      <c r="M726" t="s">
        <v>17</v>
      </c>
      <c r="N726" t="s">
        <v>27</v>
      </c>
      <c r="P726" s="2">
        <v>43852</v>
      </c>
    </row>
    <row r="727" spans="1:16" x14ac:dyDescent="0.35">
      <c r="A727" t="s">
        <v>469</v>
      </c>
      <c r="B727" t="s">
        <v>351</v>
      </c>
      <c r="C727" t="s">
        <v>14</v>
      </c>
      <c r="D727" s="2">
        <v>43662</v>
      </c>
      <c r="E727" s="2">
        <v>44027</v>
      </c>
      <c r="F727" t="s">
        <v>26</v>
      </c>
      <c r="G727" t="s">
        <v>482</v>
      </c>
      <c r="H727" t="s">
        <v>32</v>
      </c>
      <c r="I727" t="s">
        <v>39</v>
      </c>
      <c r="J727" t="s">
        <v>436</v>
      </c>
      <c r="K727">
        <v>10776.25</v>
      </c>
      <c r="L727" s="2">
        <v>43662</v>
      </c>
      <c r="M727" t="s">
        <v>17</v>
      </c>
      <c r="N727" t="s">
        <v>27</v>
      </c>
      <c r="P727" s="2">
        <v>43852</v>
      </c>
    </row>
    <row r="728" spans="1:16" x14ac:dyDescent="0.35">
      <c r="A728" t="s">
        <v>469</v>
      </c>
      <c r="B728" t="s">
        <v>352</v>
      </c>
      <c r="C728" t="s">
        <v>14</v>
      </c>
      <c r="D728" s="2">
        <v>43662</v>
      </c>
      <c r="E728" s="2">
        <v>44027</v>
      </c>
      <c r="F728" t="s">
        <v>26</v>
      </c>
      <c r="G728" t="s">
        <v>482</v>
      </c>
      <c r="H728" t="s">
        <v>32</v>
      </c>
      <c r="I728" t="s">
        <v>25</v>
      </c>
      <c r="J728" t="s">
        <v>436</v>
      </c>
      <c r="K728">
        <v>61042.25</v>
      </c>
      <c r="L728" s="2">
        <v>43662</v>
      </c>
      <c r="M728" t="s">
        <v>17</v>
      </c>
      <c r="N728" t="s">
        <v>27</v>
      </c>
      <c r="P728" s="2">
        <v>43852</v>
      </c>
    </row>
    <row r="729" spans="1:16" x14ac:dyDescent="0.35">
      <c r="A729" t="s">
        <v>469</v>
      </c>
      <c r="B729" t="s">
        <v>353</v>
      </c>
      <c r="C729" t="s">
        <v>14</v>
      </c>
      <c r="D729" s="2">
        <v>43661</v>
      </c>
      <c r="E729" s="2">
        <v>44026</v>
      </c>
      <c r="F729" t="s">
        <v>24</v>
      </c>
      <c r="G729" t="s">
        <v>478</v>
      </c>
      <c r="H729" t="s">
        <v>32</v>
      </c>
      <c r="I729" t="s">
        <v>25</v>
      </c>
      <c r="J729" t="s">
        <v>436</v>
      </c>
      <c r="K729">
        <v>15601.02</v>
      </c>
      <c r="L729" s="2">
        <v>43661</v>
      </c>
      <c r="M729" t="s">
        <v>17</v>
      </c>
      <c r="N729" t="s">
        <v>15</v>
      </c>
      <c r="P729" s="2">
        <v>43852</v>
      </c>
    </row>
    <row r="730" spans="1:16" x14ac:dyDescent="0.35">
      <c r="A730" t="s">
        <v>469</v>
      </c>
      <c r="B730" t="s">
        <v>354</v>
      </c>
      <c r="C730" t="s">
        <v>14</v>
      </c>
      <c r="D730" s="2">
        <v>42852</v>
      </c>
      <c r="E730" s="2">
        <v>43216</v>
      </c>
      <c r="F730" t="s">
        <v>26</v>
      </c>
      <c r="G730" t="s">
        <v>482</v>
      </c>
      <c r="H730" t="s">
        <v>32</v>
      </c>
      <c r="I730" t="s">
        <v>39</v>
      </c>
      <c r="J730" t="s">
        <v>436</v>
      </c>
      <c r="K730">
        <v>7000</v>
      </c>
      <c r="L730" s="2">
        <v>43216</v>
      </c>
      <c r="M730" t="s">
        <v>17</v>
      </c>
      <c r="N730" t="s">
        <v>15</v>
      </c>
      <c r="P730" s="2">
        <v>43852</v>
      </c>
    </row>
    <row r="731" spans="1:16" x14ac:dyDescent="0.35">
      <c r="A731" t="s">
        <v>469</v>
      </c>
      <c r="B731">
        <v>1.6023182843E+17</v>
      </c>
      <c r="C731" t="s">
        <v>18</v>
      </c>
      <c r="D731" s="2">
        <v>43318</v>
      </c>
      <c r="E731" s="2">
        <v>43682</v>
      </c>
      <c r="F731" t="s">
        <v>19</v>
      </c>
      <c r="G731" t="s">
        <v>481</v>
      </c>
      <c r="H731" t="s">
        <v>32</v>
      </c>
      <c r="I731" t="s">
        <v>20</v>
      </c>
      <c r="J731" t="s">
        <v>27</v>
      </c>
      <c r="K731">
        <v>21000</v>
      </c>
      <c r="L731" s="2">
        <v>43318</v>
      </c>
      <c r="M731" t="s">
        <v>17</v>
      </c>
      <c r="N731" t="s">
        <v>21</v>
      </c>
      <c r="O731" t="s">
        <v>30</v>
      </c>
      <c r="P731" s="2">
        <v>43852</v>
      </c>
    </row>
    <row r="732" spans="1:16" x14ac:dyDescent="0.35">
      <c r="A732" t="s">
        <v>469</v>
      </c>
      <c r="B732" t="s">
        <v>355</v>
      </c>
      <c r="C732" t="s">
        <v>14</v>
      </c>
      <c r="D732" s="2">
        <v>43687</v>
      </c>
      <c r="E732" s="2">
        <v>44052</v>
      </c>
      <c r="F732" t="s">
        <v>19</v>
      </c>
      <c r="G732" t="s">
        <v>481</v>
      </c>
      <c r="H732" t="s">
        <v>32</v>
      </c>
      <c r="I732" t="s">
        <v>20</v>
      </c>
      <c r="J732" t="s">
        <v>436</v>
      </c>
      <c r="K732">
        <v>28069.13</v>
      </c>
      <c r="L732" s="2">
        <v>43687</v>
      </c>
      <c r="M732" t="s">
        <v>17</v>
      </c>
      <c r="N732" t="s">
        <v>15</v>
      </c>
      <c r="P732" s="2">
        <v>43852</v>
      </c>
    </row>
    <row r="733" spans="1:16" x14ac:dyDescent="0.35">
      <c r="A733" t="s">
        <v>469</v>
      </c>
      <c r="B733">
        <v>41047870</v>
      </c>
      <c r="C733" t="s">
        <v>14</v>
      </c>
      <c r="D733" s="2">
        <v>43651</v>
      </c>
      <c r="E733" s="2">
        <v>44016</v>
      </c>
      <c r="F733" t="s">
        <v>16</v>
      </c>
      <c r="G733" t="s">
        <v>483</v>
      </c>
      <c r="H733" t="s">
        <v>32</v>
      </c>
      <c r="I733" t="s">
        <v>16</v>
      </c>
      <c r="J733" t="s">
        <v>435</v>
      </c>
      <c r="K733">
        <v>72675</v>
      </c>
      <c r="L733" s="2">
        <v>43651</v>
      </c>
      <c r="M733" t="s">
        <v>17</v>
      </c>
      <c r="N733" t="s">
        <v>15</v>
      </c>
      <c r="P733" s="2">
        <v>43852</v>
      </c>
    </row>
    <row r="734" spans="1:16" x14ac:dyDescent="0.35">
      <c r="A734" t="s">
        <v>469</v>
      </c>
      <c r="B734">
        <v>41047870</v>
      </c>
      <c r="C734" t="s">
        <v>14</v>
      </c>
      <c r="D734" s="2">
        <v>43651</v>
      </c>
      <c r="E734" s="2">
        <v>44016</v>
      </c>
      <c r="F734" t="s">
        <v>16</v>
      </c>
      <c r="G734" t="s">
        <v>483</v>
      </c>
      <c r="H734" t="s">
        <v>32</v>
      </c>
      <c r="I734" t="s">
        <v>16</v>
      </c>
      <c r="J734" t="s">
        <v>435</v>
      </c>
      <c r="K734">
        <v>72675</v>
      </c>
      <c r="L734" s="2">
        <v>43651</v>
      </c>
      <c r="M734" t="s">
        <v>17</v>
      </c>
      <c r="N734" t="s">
        <v>15</v>
      </c>
      <c r="P734" s="2">
        <v>43852</v>
      </c>
    </row>
    <row r="735" spans="1:16" x14ac:dyDescent="0.35">
      <c r="A735" t="s">
        <v>470</v>
      </c>
      <c r="B735" t="s">
        <v>356</v>
      </c>
      <c r="C735" t="s">
        <v>18</v>
      </c>
      <c r="D735" s="2">
        <v>43191</v>
      </c>
      <c r="E735" s="2">
        <v>43555</v>
      </c>
      <c r="F735" t="s">
        <v>23</v>
      </c>
      <c r="G735" t="s">
        <v>476</v>
      </c>
      <c r="H735" t="s">
        <v>32</v>
      </c>
      <c r="I735" t="s">
        <v>23</v>
      </c>
      <c r="J735" t="s">
        <v>27</v>
      </c>
      <c r="K735">
        <v>23771.05</v>
      </c>
      <c r="L735" s="2">
        <v>43191</v>
      </c>
      <c r="M735" t="s">
        <v>17</v>
      </c>
      <c r="N735" t="s">
        <v>15</v>
      </c>
      <c r="P735" s="2">
        <v>43852</v>
      </c>
    </row>
    <row r="736" spans="1:16" x14ac:dyDescent="0.35">
      <c r="A736" t="s">
        <v>470</v>
      </c>
      <c r="B736" t="s">
        <v>357</v>
      </c>
      <c r="C736" t="s">
        <v>14</v>
      </c>
      <c r="D736" s="2">
        <v>43556</v>
      </c>
      <c r="E736" s="2">
        <v>43921</v>
      </c>
      <c r="F736" t="s">
        <v>23</v>
      </c>
      <c r="G736" t="s">
        <v>476</v>
      </c>
      <c r="H736" t="s">
        <v>32</v>
      </c>
      <c r="I736" t="s">
        <v>23</v>
      </c>
      <c r="J736" t="s">
        <v>27</v>
      </c>
      <c r="K736">
        <v>21399.439999999999</v>
      </c>
      <c r="L736" s="2">
        <v>43616</v>
      </c>
      <c r="M736" t="s">
        <v>17</v>
      </c>
      <c r="N736" t="s">
        <v>27</v>
      </c>
      <c r="P736" s="2">
        <v>43852</v>
      </c>
    </row>
    <row r="737" spans="1:16" x14ac:dyDescent="0.35">
      <c r="A737" t="s">
        <v>470</v>
      </c>
      <c r="B737">
        <v>22364363</v>
      </c>
      <c r="C737" t="s">
        <v>14</v>
      </c>
      <c r="D737" s="2">
        <v>43405</v>
      </c>
      <c r="E737" s="2">
        <v>43769</v>
      </c>
      <c r="F737" t="s">
        <v>23</v>
      </c>
      <c r="G737" t="s">
        <v>482</v>
      </c>
      <c r="H737" t="s">
        <v>32</v>
      </c>
      <c r="I737" t="s">
        <v>79</v>
      </c>
      <c r="J737" t="s">
        <v>27</v>
      </c>
      <c r="K737">
        <v>23100.17</v>
      </c>
      <c r="L737" s="2">
        <v>43769</v>
      </c>
      <c r="M737" t="s">
        <v>17</v>
      </c>
      <c r="N737" t="s">
        <v>15</v>
      </c>
      <c r="P737" s="2">
        <v>43852</v>
      </c>
    </row>
    <row r="738" spans="1:16" x14ac:dyDescent="0.35">
      <c r="A738" t="s">
        <v>470</v>
      </c>
      <c r="B738">
        <v>22387698</v>
      </c>
      <c r="C738" t="s">
        <v>14</v>
      </c>
      <c r="D738" s="2">
        <v>43458</v>
      </c>
      <c r="E738" s="2">
        <v>43822</v>
      </c>
      <c r="F738" t="s">
        <v>23</v>
      </c>
      <c r="G738" t="s">
        <v>482</v>
      </c>
      <c r="H738" t="s">
        <v>32</v>
      </c>
      <c r="I738" t="s">
        <v>23</v>
      </c>
      <c r="J738" t="s">
        <v>27</v>
      </c>
      <c r="K738">
        <v>1113.92</v>
      </c>
      <c r="L738" s="2">
        <v>43458</v>
      </c>
      <c r="M738" t="s">
        <v>17</v>
      </c>
      <c r="N738" t="s">
        <v>15</v>
      </c>
      <c r="P738" s="2">
        <v>43852</v>
      </c>
    </row>
    <row r="739" spans="1:16" x14ac:dyDescent="0.35">
      <c r="A739" t="s">
        <v>470</v>
      </c>
      <c r="B739">
        <v>9.9000036180199997E+19</v>
      </c>
      <c r="C739" t="s">
        <v>14</v>
      </c>
      <c r="D739" s="2">
        <v>43349</v>
      </c>
      <c r="E739" s="2">
        <v>43713</v>
      </c>
      <c r="F739" t="s">
        <v>16</v>
      </c>
      <c r="G739" t="s">
        <v>481</v>
      </c>
      <c r="H739" t="s">
        <v>32</v>
      </c>
      <c r="I739" t="s">
        <v>16</v>
      </c>
      <c r="J739" t="s">
        <v>436</v>
      </c>
      <c r="K739">
        <v>65000</v>
      </c>
      <c r="L739" s="2">
        <v>43349</v>
      </c>
      <c r="M739" t="s">
        <v>17</v>
      </c>
      <c r="N739" t="s">
        <v>15</v>
      </c>
      <c r="P739" s="2">
        <v>43852</v>
      </c>
    </row>
    <row r="740" spans="1:16" x14ac:dyDescent="0.35">
      <c r="A740" t="s">
        <v>470</v>
      </c>
      <c r="B740">
        <v>32117648</v>
      </c>
      <c r="C740" t="s">
        <v>14</v>
      </c>
      <c r="D740" s="2">
        <v>43522</v>
      </c>
      <c r="E740" s="2">
        <v>43886</v>
      </c>
      <c r="F740" t="s">
        <v>28</v>
      </c>
      <c r="G740" t="s">
        <v>481</v>
      </c>
      <c r="H740" t="s">
        <v>32</v>
      </c>
      <c r="I740" t="s">
        <v>39</v>
      </c>
      <c r="J740" t="s">
        <v>436</v>
      </c>
      <c r="K740">
        <v>2077.5</v>
      </c>
      <c r="L740" s="2">
        <v>43522</v>
      </c>
      <c r="M740" t="s">
        <v>17</v>
      </c>
      <c r="N740" t="s">
        <v>15</v>
      </c>
      <c r="P740" s="2">
        <v>43852</v>
      </c>
    </row>
    <row r="741" spans="1:16" x14ac:dyDescent="0.35">
      <c r="A741" t="s">
        <v>470</v>
      </c>
      <c r="B741">
        <v>43152633</v>
      </c>
      <c r="C741" t="s">
        <v>18</v>
      </c>
      <c r="D741" s="2">
        <v>43049</v>
      </c>
      <c r="E741" s="2">
        <v>43229</v>
      </c>
      <c r="F741" t="s">
        <v>26</v>
      </c>
      <c r="G741" t="s">
        <v>481</v>
      </c>
      <c r="H741" t="s">
        <v>32</v>
      </c>
      <c r="I741" t="s">
        <v>16</v>
      </c>
      <c r="J741" t="s">
        <v>436</v>
      </c>
      <c r="K741">
        <v>1566.2</v>
      </c>
      <c r="L741" s="2">
        <v>43049</v>
      </c>
      <c r="M741" t="s">
        <v>17</v>
      </c>
      <c r="N741" t="s">
        <v>21</v>
      </c>
      <c r="O741" t="s">
        <v>22</v>
      </c>
      <c r="P741" s="2">
        <v>43852</v>
      </c>
    </row>
    <row r="742" spans="1:16" x14ac:dyDescent="0.35">
      <c r="A742" t="s">
        <v>470</v>
      </c>
      <c r="B742">
        <v>43167538</v>
      </c>
      <c r="C742" t="s">
        <v>18</v>
      </c>
      <c r="D742" s="2">
        <v>43266</v>
      </c>
      <c r="E742" s="2">
        <v>43295</v>
      </c>
      <c r="F742" t="s">
        <v>26</v>
      </c>
      <c r="G742" t="s">
        <v>481</v>
      </c>
      <c r="H742" t="s">
        <v>32</v>
      </c>
      <c r="I742" t="s">
        <v>16</v>
      </c>
      <c r="J742" t="s">
        <v>436</v>
      </c>
      <c r="K742">
        <v>639.25</v>
      </c>
      <c r="L742" s="2">
        <v>43266</v>
      </c>
      <c r="M742" t="s">
        <v>17</v>
      </c>
      <c r="N742" t="s">
        <v>21</v>
      </c>
      <c r="O742" t="s">
        <v>22</v>
      </c>
      <c r="P742" s="2">
        <v>43852</v>
      </c>
    </row>
    <row r="743" spans="1:16" x14ac:dyDescent="0.35">
      <c r="A743" t="s">
        <v>470</v>
      </c>
      <c r="B743">
        <v>43167694</v>
      </c>
      <c r="C743" t="s">
        <v>18</v>
      </c>
      <c r="D743" s="2">
        <v>43257</v>
      </c>
      <c r="E743" s="2">
        <v>43621</v>
      </c>
      <c r="F743" t="s">
        <v>26</v>
      </c>
      <c r="G743" t="s">
        <v>481</v>
      </c>
      <c r="H743" t="s">
        <v>32</v>
      </c>
      <c r="I743" t="s">
        <v>16</v>
      </c>
      <c r="J743" t="s">
        <v>436</v>
      </c>
      <c r="K743">
        <v>1180.8800000000001</v>
      </c>
      <c r="L743" s="2">
        <v>43257</v>
      </c>
      <c r="M743" t="s">
        <v>17</v>
      </c>
      <c r="N743" t="s">
        <v>21</v>
      </c>
      <c r="O743" t="s">
        <v>22</v>
      </c>
      <c r="P743" s="2">
        <v>43852</v>
      </c>
    </row>
    <row r="744" spans="1:16" x14ac:dyDescent="0.35">
      <c r="A744" t="s">
        <v>470</v>
      </c>
      <c r="B744">
        <v>43191701</v>
      </c>
      <c r="C744" t="s">
        <v>14</v>
      </c>
      <c r="D744" s="2">
        <v>43648</v>
      </c>
      <c r="E744" s="2">
        <v>43831</v>
      </c>
      <c r="F744" t="s">
        <v>26</v>
      </c>
      <c r="G744" t="s">
        <v>481</v>
      </c>
      <c r="H744" t="s">
        <v>32</v>
      </c>
      <c r="I744" t="s">
        <v>16</v>
      </c>
      <c r="J744" t="s">
        <v>436</v>
      </c>
      <c r="K744">
        <v>1558.76</v>
      </c>
      <c r="L744" s="2">
        <v>43648</v>
      </c>
      <c r="M744" t="s">
        <v>17</v>
      </c>
      <c r="N744" t="s">
        <v>15</v>
      </c>
      <c r="P744" s="2">
        <v>43852</v>
      </c>
    </row>
    <row r="745" spans="1:16" x14ac:dyDescent="0.35">
      <c r="A745" t="s">
        <v>470</v>
      </c>
      <c r="B745">
        <v>9.9000036180199997E+19</v>
      </c>
      <c r="C745" t="s">
        <v>14</v>
      </c>
      <c r="D745" s="2">
        <v>43349</v>
      </c>
      <c r="E745" s="2">
        <v>45356</v>
      </c>
      <c r="F745" t="s">
        <v>16</v>
      </c>
      <c r="G745" t="s">
        <v>481</v>
      </c>
      <c r="H745" t="s">
        <v>32</v>
      </c>
      <c r="I745" t="s">
        <v>16</v>
      </c>
      <c r="J745" t="s">
        <v>436</v>
      </c>
      <c r="K745">
        <v>59375</v>
      </c>
      <c r="L745" s="2">
        <v>43349</v>
      </c>
      <c r="M745" t="s">
        <v>17</v>
      </c>
      <c r="N745" t="s">
        <v>15</v>
      </c>
      <c r="P745" s="2">
        <v>43852</v>
      </c>
    </row>
    <row r="746" spans="1:16" x14ac:dyDescent="0.35">
      <c r="A746" t="s">
        <v>470</v>
      </c>
      <c r="B746">
        <v>9.9000044160300007E+19</v>
      </c>
      <c r="C746" t="s">
        <v>18</v>
      </c>
      <c r="D746" s="2">
        <v>42744</v>
      </c>
      <c r="E746" s="2">
        <v>43198</v>
      </c>
      <c r="F746" t="s">
        <v>28</v>
      </c>
      <c r="G746" t="s">
        <v>481</v>
      </c>
      <c r="H746" t="s">
        <v>32</v>
      </c>
      <c r="I746" t="s">
        <v>39</v>
      </c>
      <c r="J746" t="s">
        <v>436</v>
      </c>
      <c r="K746">
        <v>56150.75</v>
      </c>
      <c r="L746" s="2">
        <v>42744</v>
      </c>
      <c r="M746" t="s">
        <v>17</v>
      </c>
      <c r="N746" t="s">
        <v>21</v>
      </c>
      <c r="O746" t="s">
        <v>22</v>
      </c>
      <c r="P746" s="2">
        <v>43852</v>
      </c>
    </row>
    <row r="747" spans="1:16" x14ac:dyDescent="0.35">
      <c r="A747" t="s">
        <v>470</v>
      </c>
      <c r="B747">
        <v>9.9000044170299998E+19</v>
      </c>
      <c r="C747" t="s">
        <v>18</v>
      </c>
      <c r="D747" s="2">
        <v>43049</v>
      </c>
      <c r="E747" s="2">
        <v>43413</v>
      </c>
      <c r="F747" t="s">
        <v>26</v>
      </c>
      <c r="G747" t="s">
        <v>481</v>
      </c>
      <c r="H747" t="s">
        <v>32</v>
      </c>
      <c r="I747" t="s">
        <v>39</v>
      </c>
      <c r="J747" t="s">
        <v>436</v>
      </c>
      <c r="K747">
        <v>3132.5</v>
      </c>
      <c r="L747" s="2">
        <v>43049</v>
      </c>
      <c r="M747" t="s">
        <v>17</v>
      </c>
      <c r="N747" t="s">
        <v>21</v>
      </c>
      <c r="O747" t="s">
        <v>22</v>
      </c>
      <c r="P747" s="2">
        <v>43852</v>
      </c>
    </row>
    <row r="748" spans="1:16" x14ac:dyDescent="0.35">
      <c r="A748" t="s">
        <v>470</v>
      </c>
      <c r="B748">
        <v>9.9000044170299998E+19</v>
      </c>
      <c r="C748" t="s">
        <v>14</v>
      </c>
      <c r="D748" s="2">
        <v>43049</v>
      </c>
      <c r="E748" s="2">
        <v>43778</v>
      </c>
      <c r="F748" t="s">
        <v>28</v>
      </c>
      <c r="G748" t="s">
        <v>481</v>
      </c>
      <c r="H748" t="s">
        <v>32</v>
      </c>
      <c r="I748" t="s">
        <v>39</v>
      </c>
      <c r="J748" t="s">
        <v>436</v>
      </c>
      <c r="K748">
        <v>30978.63</v>
      </c>
      <c r="L748" s="2">
        <v>43049</v>
      </c>
      <c r="M748" t="s">
        <v>17</v>
      </c>
      <c r="N748" t="s">
        <v>15</v>
      </c>
      <c r="P748" s="2">
        <v>43852</v>
      </c>
    </row>
    <row r="749" spans="1:16" x14ac:dyDescent="0.35">
      <c r="A749" t="s">
        <v>470</v>
      </c>
      <c r="B749">
        <v>9.9000044170299998E+19</v>
      </c>
      <c r="C749" t="s">
        <v>14</v>
      </c>
      <c r="D749" s="2">
        <v>43133</v>
      </c>
      <c r="E749" s="2">
        <v>43862</v>
      </c>
      <c r="F749" t="s">
        <v>28</v>
      </c>
      <c r="G749" t="s">
        <v>481</v>
      </c>
      <c r="H749" t="s">
        <v>32</v>
      </c>
      <c r="I749" t="s">
        <v>16</v>
      </c>
      <c r="J749" t="s">
        <v>436</v>
      </c>
      <c r="K749">
        <v>17934.88</v>
      </c>
      <c r="L749" s="2">
        <v>43133</v>
      </c>
      <c r="M749" t="s">
        <v>17</v>
      </c>
      <c r="N749" t="s">
        <v>15</v>
      </c>
      <c r="P749" s="2">
        <v>43852</v>
      </c>
    </row>
    <row r="750" spans="1:16" x14ac:dyDescent="0.35">
      <c r="A750" t="s">
        <v>470</v>
      </c>
      <c r="B750">
        <v>9.9000044170299998E+19</v>
      </c>
      <c r="C750" t="s">
        <v>14</v>
      </c>
      <c r="D750" s="2">
        <v>43152</v>
      </c>
      <c r="E750" s="2">
        <v>43881</v>
      </c>
      <c r="F750" t="s">
        <v>28</v>
      </c>
      <c r="G750" t="s">
        <v>481</v>
      </c>
      <c r="H750" t="s">
        <v>32</v>
      </c>
      <c r="I750" t="s">
        <v>39</v>
      </c>
      <c r="J750" t="s">
        <v>436</v>
      </c>
      <c r="K750">
        <v>15668.25</v>
      </c>
      <c r="L750" s="2">
        <v>43152</v>
      </c>
      <c r="M750" t="s">
        <v>17</v>
      </c>
      <c r="N750" t="s">
        <v>15</v>
      </c>
      <c r="P750" s="2">
        <v>43852</v>
      </c>
    </row>
    <row r="751" spans="1:16" x14ac:dyDescent="0.35">
      <c r="A751" t="s">
        <v>470</v>
      </c>
      <c r="B751">
        <v>9.9000044180300005E+19</v>
      </c>
      <c r="C751" t="s">
        <v>14</v>
      </c>
      <c r="D751" s="2">
        <v>43199</v>
      </c>
      <c r="E751" s="2">
        <v>43654</v>
      </c>
      <c r="F751" t="s">
        <v>28</v>
      </c>
      <c r="G751" t="s">
        <v>481</v>
      </c>
      <c r="H751" t="s">
        <v>32</v>
      </c>
      <c r="I751" t="s">
        <v>39</v>
      </c>
      <c r="J751" t="s">
        <v>436</v>
      </c>
      <c r="K751">
        <v>11239.38</v>
      </c>
      <c r="L751" s="2">
        <v>43199</v>
      </c>
      <c r="M751" t="s">
        <v>17</v>
      </c>
      <c r="N751" t="s">
        <v>15</v>
      </c>
      <c r="P751" s="2">
        <v>43852</v>
      </c>
    </row>
    <row r="752" spans="1:16" x14ac:dyDescent="0.35">
      <c r="A752" t="s">
        <v>470</v>
      </c>
      <c r="B752">
        <v>9.9000044180300005E+19</v>
      </c>
      <c r="C752" t="s">
        <v>18</v>
      </c>
      <c r="D752" s="2">
        <v>43290</v>
      </c>
      <c r="E752" s="2">
        <v>43381</v>
      </c>
      <c r="F752" t="s">
        <v>28</v>
      </c>
      <c r="G752" t="s">
        <v>481</v>
      </c>
      <c r="H752" t="s">
        <v>32</v>
      </c>
      <c r="I752" t="s">
        <v>39</v>
      </c>
      <c r="J752" t="s">
        <v>27</v>
      </c>
      <c r="K752">
        <v>11239.38</v>
      </c>
      <c r="L752" s="2">
        <v>43290</v>
      </c>
      <c r="M752" t="s">
        <v>17</v>
      </c>
      <c r="N752" t="s">
        <v>21</v>
      </c>
      <c r="O752" t="s">
        <v>22</v>
      </c>
      <c r="P752" s="2">
        <v>43852</v>
      </c>
    </row>
    <row r="753" spans="1:16" x14ac:dyDescent="0.35">
      <c r="A753" t="s">
        <v>470</v>
      </c>
      <c r="B753">
        <v>9.9000044180300005E+19</v>
      </c>
      <c r="C753" t="s">
        <v>14</v>
      </c>
      <c r="D753" s="2">
        <v>43322</v>
      </c>
      <c r="E753" s="2">
        <v>43870</v>
      </c>
      <c r="F753" t="s">
        <v>28</v>
      </c>
      <c r="G753" t="s">
        <v>481</v>
      </c>
      <c r="H753" t="s">
        <v>32</v>
      </c>
      <c r="I753" t="s">
        <v>39</v>
      </c>
      <c r="J753" t="s">
        <v>436</v>
      </c>
      <c r="K753">
        <v>21442.38</v>
      </c>
      <c r="L753" s="2">
        <v>43758</v>
      </c>
      <c r="M753" t="s">
        <v>17</v>
      </c>
      <c r="N753" t="s">
        <v>15</v>
      </c>
      <c r="P753" s="2">
        <v>43852</v>
      </c>
    </row>
    <row r="754" spans="1:16" x14ac:dyDescent="0.35">
      <c r="A754" t="s">
        <v>470</v>
      </c>
      <c r="B754">
        <v>9.9000044180300005E+19</v>
      </c>
      <c r="C754" t="s">
        <v>14</v>
      </c>
      <c r="D754" s="2">
        <v>43322</v>
      </c>
      <c r="E754" s="2">
        <v>43870</v>
      </c>
      <c r="F754" t="s">
        <v>28</v>
      </c>
      <c r="G754" t="s">
        <v>481</v>
      </c>
      <c r="H754" t="s">
        <v>32</v>
      </c>
      <c r="I754" t="s">
        <v>39</v>
      </c>
      <c r="J754" t="s">
        <v>436</v>
      </c>
      <c r="K754">
        <v>21442.75</v>
      </c>
      <c r="L754" s="2">
        <v>43431</v>
      </c>
      <c r="M754" t="s">
        <v>17</v>
      </c>
      <c r="N754" t="s">
        <v>15</v>
      </c>
      <c r="P754" s="2">
        <v>43852</v>
      </c>
    </row>
    <row r="755" spans="1:16" x14ac:dyDescent="0.35">
      <c r="A755" t="s">
        <v>470</v>
      </c>
      <c r="B755">
        <v>9.9000044180300005E+19</v>
      </c>
      <c r="C755" t="s">
        <v>14</v>
      </c>
      <c r="D755" s="2">
        <v>43322</v>
      </c>
      <c r="E755" s="2">
        <v>43870</v>
      </c>
      <c r="F755" t="s">
        <v>28</v>
      </c>
      <c r="G755" t="s">
        <v>481</v>
      </c>
      <c r="H755" t="s">
        <v>32</v>
      </c>
      <c r="I755" t="s">
        <v>39</v>
      </c>
      <c r="J755" t="s">
        <v>436</v>
      </c>
      <c r="K755">
        <v>21442.75</v>
      </c>
      <c r="L755" s="2">
        <v>43540</v>
      </c>
      <c r="M755" t="s">
        <v>17</v>
      </c>
      <c r="N755" t="s">
        <v>15</v>
      </c>
      <c r="P755" s="2">
        <v>43852</v>
      </c>
    </row>
    <row r="756" spans="1:16" x14ac:dyDescent="0.35">
      <c r="A756" t="s">
        <v>470</v>
      </c>
      <c r="B756">
        <v>9.9000044180300005E+19</v>
      </c>
      <c r="C756" t="s">
        <v>14</v>
      </c>
      <c r="D756" s="2">
        <v>43322</v>
      </c>
      <c r="E756" s="2">
        <v>43870</v>
      </c>
      <c r="F756" t="s">
        <v>28</v>
      </c>
      <c r="G756" t="s">
        <v>481</v>
      </c>
      <c r="H756" t="s">
        <v>32</v>
      </c>
      <c r="I756" t="s">
        <v>39</v>
      </c>
      <c r="J756" t="s">
        <v>436</v>
      </c>
      <c r="K756">
        <v>21442.75</v>
      </c>
      <c r="L756" s="2">
        <v>43649</v>
      </c>
      <c r="M756" t="s">
        <v>17</v>
      </c>
      <c r="N756" t="s">
        <v>15</v>
      </c>
      <c r="P756" s="2">
        <v>43852</v>
      </c>
    </row>
    <row r="757" spans="1:16" x14ac:dyDescent="0.35">
      <c r="A757" t="s">
        <v>470</v>
      </c>
      <c r="B757">
        <v>9.9000044180300005E+19</v>
      </c>
      <c r="C757" t="s">
        <v>14</v>
      </c>
      <c r="D757" s="2">
        <v>43322</v>
      </c>
      <c r="E757" s="2">
        <v>43870</v>
      </c>
      <c r="F757" t="s">
        <v>28</v>
      </c>
      <c r="G757" t="s">
        <v>481</v>
      </c>
      <c r="H757" t="s">
        <v>32</v>
      </c>
      <c r="I757" t="s">
        <v>39</v>
      </c>
      <c r="J757" t="s">
        <v>436</v>
      </c>
      <c r="K757">
        <v>27085.5</v>
      </c>
      <c r="L757" s="2">
        <v>43322</v>
      </c>
      <c r="M757" t="s">
        <v>17</v>
      </c>
      <c r="N757" t="s">
        <v>15</v>
      </c>
      <c r="P757" s="2">
        <v>43852</v>
      </c>
    </row>
    <row r="758" spans="1:16" x14ac:dyDescent="0.35">
      <c r="A758" t="s">
        <v>470</v>
      </c>
      <c r="B758">
        <v>9.9000044180300005E+19</v>
      </c>
      <c r="C758" t="s">
        <v>14</v>
      </c>
      <c r="D758" s="2">
        <v>43322</v>
      </c>
      <c r="E758" s="2">
        <v>43870</v>
      </c>
      <c r="F758" t="s">
        <v>28</v>
      </c>
      <c r="G758" t="s">
        <v>481</v>
      </c>
      <c r="H758" t="s">
        <v>32</v>
      </c>
      <c r="I758" t="s">
        <v>39</v>
      </c>
      <c r="J758" t="s">
        <v>436</v>
      </c>
      <c r="K758">
        <v>17949.04</v>
      </c>
      <c r="L758" s="2">
        <v>43431</v>
      </c>
      <c r="M758" t="s">
        <v>17</v>
      </c>
      <c r="N758" t="s">
        <v>15</v>
      </c>
      <c r="P758" s="2">
        <v>43852</v>
      </c>
    </row>
    <row r="759" spans="1:16" x14ac:dyDescent="0.35">
      <c r="A759" t="s">
        <v>470</v>
      </c>
      <c r="B759">
        <v>9.9000044180300005E+19</v>
      </c>
      <c r="C759" t="s">
        <v>14</v>
      </c>
      <c r="D759" s="2">
        <v>43322</v>
      </c>
      <c r="E759" s="2">
        <v>43870</v>
      </c>
      <c r="F759" t="s">
        <v>28</v>
      </c>
      <c r="G759" t="s">
        <v>481</v>
      </c>
      <c r="H759" t="s">
        <v>32</v>
      </c>
      <c r="I759" t="s">
        <v>39</v>
      </c>
      <c r="J759" t="s">
        <v>436</v>
      </c>
      <c r="K759">
        <v>17949.04</v>
      </c>
      <c r="L759" s="2">
        <v>43540</v>
      </c>
      <c r="M759" t="s">
        <v>17</v>
      </c>
      <c r="N759" t="s">
        <v>15</v>
      </c>
      <c r="P759" s="2">
        <v>43852</v>
      </c>
    </row>
    <row r="760" spans="1:16" x14ac:dyDescent="0.35">
      <c r="A760" t="s">
        <v>470</v>
      </c>
      <c r="B760">
        <v>9.9000044180300005E+19</v>
      </c>
      <c r="C760" t="s">
        <v>14</v>
      </c>
      <c r="D760" s="2">
        <v>43322</v>
      </c>
      <c r="E760" s="2">
        <v>43870</v>
      </c>
      <c r="F760" t="s">
        <v>28</v>
      </c>
      <c r="G760" t="s">
        <v>481</v>
      </c>
      <c r="H760" t="s">
        <v>32</v>
      </c>
      <c r="I760" t="s">
        <v>39</v>
      </c>
      <c r="J760" t="s">
        <v>436</v>
      </c>
      <c r="K760">
        <v>17949.04</v>
      </c>
      <c r="L760" s="2">
        <v>43649</v>
      </c>
      <c r="M760" t="s">
        <v>17</v>
      </c>
      <c r="N760" t="s">
        <v>15</v>
      </c>
      <c r="P760" s="2">
        <v>43852</v>
      </c>
    </row>
    <row r="761" spans="1:16" x14ac:dyDescent="0.35">
      <c r="A761" t="s">
        <v>470</v>
      </c>
      <c r="B761">
        <v>9.9000044180300005E+19</v>
      </c>
      <c r="C761" t="s">
        <v>14</v>
      </c>
      <c r="D761" s="2">
        <v>43322</v>
      </c>
      <c r="E761" s="2">
        <v>43870</v>
      </c>
      <c r="F761" t="s">
        <v>28</v>
      </c>
      <c r="G761" t="s">
        <v>481</v>
      </c>
      <c r="H761" t="s">
        <v>32</v>
      </c>
      <c r="I761" t="s">
        <v>39</v>
      </c>
      <c r="J761" t="s">
        <v>436</v>
      </c>
      <c r="K761">
        <v>17949.04</v>
      </c>
      <c r="L761" s="2">
        <v>43758</v>
      </c>
      <c r="M761" t="s">
        <v>17</v>
      </c>
      <c r="N761" t="s">
        <v>15</v>
      </c>
      <c r="P761" s="2">
        <v>43852</v>
      </c>
    </row>
    <row r="762" spans="1:16" x14ac:dyDescent="0.35">
      <c r="A762" t="s">
        <v>470</v>
      </c>
      <c r="B762">
        <v>9.9000044180300005E+19</v>
      </c>
      <c r="C762" t="s">
        <v>14</v>
      </c>
      <c r="D762" s="2">
        <v>43322</v>
      </c>
      <c r="E762" s="2">
        <v>43870</v>
      </c>
      <c r="F762" t="s">
        <v>28</v>
      </c>
      <c r="G762" t="s">
        <v>481</v>
      </c>
      <c r="H762" t="s">
        <v>32</v>
      </c>
      <c r="I762" t="s">
        <v>39</v>
      </c>
      <c r="J762" t="s">
        <v>436</v>
      </c>
      <c r="K762">
        <v>22672.47</v>
      </c>
      <c r="L762" s="2">
        <v>43322</v>
      </c>
      <c r="M762" t="s">
        <v>17</v>
      </c>
      <c r="N762" t="s">
        <v>15</v>
      </c>
      <c r="P762" s="2">
        <v>43852</v>
      </c>
    </row>
    <row r="763" spans="1:16" x14ac:dyDescent="0.35">
      <c r="A763" t="s">
        <v>470</v>
      </c>
      <c r="B763">
        <v>9.9000044180300005E+19</v>
      </c>
      <c r="C763" t="s">
        <v>14</v>
      </c>
      <c r="D763" s="2">
        <v>43382</v>
      </c>
      <c r="E763" s="2">
        <v>43746</v>
      </c>
      <c r="F763" t="s">
        <v>28</v>
      </c>
      <c r="G763" t="s">
        <v>481</v>
      </c>
      <c r="H763" t="s">
        <v>32</v>
      </c>
      <c r="I763" t="s">
        <v>39</v>
      </c>
      <c r="J763" t="s">
        <v>436</v>
      </c>
      <c r="K763">
        <v>11239.38</v>
      </c>
      <c r="L763" s="2">
        <v>43382</v>
      </c>
      <c r="M763" t="s">
        <v>17</v>
      </c>
      <c r="N763" t="s">
        <v>15</v>
      </c>
      <c r="P763" s="2">
        <v>43852</v>
      </c>
    </row>
    <row r="764" spans="1:16" x14ac:dyDescent="0.35">
      <c r="A764" t="s">
        <v>470</v>
      </c>
      <c r="B764">
        <v>9.9000044190300006E+17</v>
      </c>
      <c r="C764" t="s">
        <v>14</v>
      </c>
      <c r="D764" s="2">
        <v>43565</v>
      </c>
      <c r="E764" s="2">
        <v>43625</v>
      </c>
      <c r="F764" t="s">
        <v>28</v>
      </c>
      <c r="G764" t="s">
        <v>481</v>
      </c>
      <c r="H764" t="s">
        <v>32</v>
      </c>
      <c r="I764" t="s">
        <v>39</v>
      </c>
      <c r="J764" t="s">
        <v>436</v>
      </c>
      <c r="K764">
        <v>2212.38</v>
      </c>
      <c r="L764" s="2">
        <v>43565</v>
      </c>
      <c r="M764" t="s">
        <v>17</v>
      </c>
      <c r="N764" t="s">
        <v>15</v>
      </c>
      <c r="P764" s="2">
        <v>43852</v>
      </c>
    </row>
    <row r="765" spans="1:16" x14ac:dyDescent="0.35">
      <c r="A765" t="s">
        <v>470</v>
      </c>
      <c r="B765" t="s">
        <v>358</v>
      </c>
      <c r="C765" t="s">
        <v>18</v>
      </c>
      <c r="D765" s="2">
        <v>43291</v>
      </c>
      <c r="E765" s="2">
        <v>43382</v>
      </c>
      <c r="F765" t="s">
        <v>26</v>
      </c>
      <c r="G765" t="s">
        <v>481</v>
      </c>
      <c r="H765" t="s">
        <v>32</v>
      </c>
      <c r="I765" t="s">
        <v>16</v>
      </c>
      <c r="J765" t="s">
        <v>436</v>
      </c>
      <c r="K765">
        <v>1363</v>
      </c>
      <c r="L765" s="2">
        <v>43291</v>
      </c>
      <c r="M765" t="s">
        <v>17</v>
      </c>
      <c r="N765" t="s">
        <v>21</v>
      </c>
      <c r="O765" t="s">
        <v>22</v>
      </c>
      <c r="P765" s="2">
        <v>43852</v>
      </c>
    </row>
    <row r="766" spans="1:16" x14ac:dyDescent="0.35">
      <c r="A766" t="s">
        <v>470</v>
      </c>
      <c r="B766" t="s">
        <v>359</v>
      </c>
      <c r="C766" t="s">
        <v>14</v>
      </c>
      <c r="D766" s="2">
        <v>43549</v>
      </c>
      <c r="E766" s="2">
        <v>43914</v>
      </c>
      <c r="F766" t="s">
        <v>48</v>
      </c>
      <c r="G766" t="s">
        <v>481</v>
      </c>
      <c r="H766" t="s">
        <v>32</v>
      </c>
      <c r="I766" t="s">
        <v>48</v>
      </c>
      <c r="J766" t="s">
        <v>436</v>
      </c>
      <c r="K766">
        <v>157.5</v>
      </c>
      <c r="L766" s="2">
        <v>43549</v>
      </c>
      <c r="M766" t="s">
        <v>17</v>
      </c>
      <c r="N766" t="s">
        <v>15</v>
      </c>
      <c r="P766" s="2">
        <v>43852</v>
      </c>
    </row>
    <row r="767" spans="1:16" x14ac:dyDescent="0.35">
      <c r="A767" t="s">
        <v>470</v>
      </c>
      <c r="B767" t="s">
        <v>360</v>
      </c>
      <c r="C767" t="s">
        <v>14</v>
      </c>
      <c r="D767" s="2">
        <v>43553</v>
      </c>
      <c r="E767" s="2">
        <v>43918</v>
      </c>
      <c r="F767" t="s">
        <v>48</v>
      </c>
      <c r="G767" t="s">
        <v>481</v>
      </c>
      <c r="H767" t="s">
        <v>32</v>
      </c>
      <c r="I767" t="s">
        <v>48</v>
      </c>
      <c r="J767" t="s">
        <v>436</v>
      </c>
      <c r="K767">
        <v>1749.45</v>
      </c>
      <c r="L767" s="2">
        <v>43553</v>
      </c>
      <c r="M767" t="s">
        <v>17</v>
      </c>
      <c r="N767" t="s">
        <v>15</v>
      </c>
      <c r="P767" s="2">
        <v>43852</v>
      </c>
    </row>
    <row r="768" spans="1:16" x14ac:dyDescent="0.35">
      <c r="A768" t="s">
        <v>470</v>
      </c>
      <c r="B768" t="s">
        <v>361</v>
      </c>
      <c r="C768" t="s">
        <v>14</v>
      </c>
      <c r="D768" s="2">
        <v>43184</v>
      </c>
      <c r="E768" s="2">
        <v>43548</v>
      </c>
      <c r="F768" t="s">
        <v>16</v>
      </c>
      <c r="G768" t="s">
        <v>482</v>
      </c>
      <c r="H768" t="s">
        <v>32</v>
      </c>
      <c r="I768" t="s">
        <v>16</v>
      </c>
      <c r="J768" t="s">
        <v>27</v>
      </c>
      <c r="K768">
        <v>6250</v>
      </c>
      <c r="L768" s="2">
        <v>43184</v>
      </c>
      <c r="M768" t="s">
        <v>17</v>
      </c>
      <c r="N768" t="s">
        <v>15</v>
      </c>
      <c r="P768" s="2">
        <v>43852</v>
      </c>
    </row>
    <row r="769" spans="1:16" x14ac:dyDescent="0.35">
      <c r="A769" t="s">
        <v>470</v>
      </c>
      <c r="B769" t="s">
        <v>362</v>
      </c>
      <c r="C769" t="s">
        <v>14</v>
      </c>
      <c r="D769" s="2">
        <v>43549</v>
      </c>
      <c r="E769" s="2">
        <v>43914</v>
      </c>
      <c r="F769" t="s">
        <v>16</v>
      </c>
      <c r="G769" t="s">
        <v>480</v>
      </c>
      <c r="H769" t="s">
        <v>32</v>
      </c>
      <c r="I769" t="s">
        <v>16</v>
      </c>
      <c r="J769" t="s">
        <v>27</v>
      </c>
      <c r="K769">
        <v>8125</v>
      </c>
      <c r="L769" s="2">
        <v>43549</v>
      </c>
      <c r="M769" t="s">
        <v>17</v>
      </c>
      <c r="N769" t="s">
        <v>15</v>
      </c>
      <c r="P769" s="2">
        <v>43852</v>
      </c>
    </row>
    <row r="770" spans="1:16" x14ac:dyDescent="0.35">
      <c r="A770" t="s">
        <v>470</v>
      </c>
      <c r="B770">
        <v>2280038722</v>
      </c>
      <c r="C770" t="s">
        <v>14</v>
      </c>
      <c r="D770" s="2">
        <v>43661</v>
      </c>
      <c r="E770" s="2">
        <v>43844</v>
      </c>
      <c r="F770" t="s">
        <v>26</v>
      </c>
      <c r="G770" t="s">
        <v>481</v>
      </c>
      <c r="H770" t="s">
        <v>32</v>
      </c>
      <c r="I770" t="s">
        <v>34</v>
      </c>
      <c r="J770" t="s">
        <v>436</v>
      </c>
      <c r="K770">
        <v>2788.75</v>
      </c>
      <c r="L770" s="2">
        <v>43661</v>
      </c>
      <c r="M770" t="s">
        <v>17</v>
      </c>
      <c r="N770" t="s">
        <v>15</v>
      </c>
      <c r="P770" s="2">
        <v>43852</v>
      </c>
    </row>
    <row r="771" spans="1:16" x14ac:dyDescent="0.35">
      <c r="A771" t="s">
        <v>470</v>
      </c>
      <c r="B771">
        <v>43170791</v>
      </c>
      <c r="C771" t="s">
        <v>14</v>
      </c>
      <c r="D771" s="2">
        <v>43322</v>
      </c>
      <c r="E771" s="2">
        <v>43625</v>
      </c>
      <c r="F771" t="s">
        <v>26</v>
      </c>
      <c r="G771" t="s">
        <v>481</v>
      </c>
      <c r="H771" t="s">
        <v>32</v>
      </c>
      <c r="I771" t="s">
        <v>16</v>
      </c>
      <c r="J771" t="s">
        <v>435</v>
      </c>
      <c r="K771">
        <v>7827.77</v>
      </c>
      <c r="L771" s="2">
        <v>43322</v>
      </c>
      <c r="M771" t="s">
        <v>17</v>
      </c>
      <c r="N771" t="s">
        <v>35</v>
      </c>
      <c r="P771" s="2">
        <v>43852</v>
      </c>
    </row>
    <row r="772" spans="1:16" x14ac:dyDescent="0.35">
      <c r="A772" t="s">
        <v>470</v>
      </c>
      <c r="B772">
        <v>43170791</v>
      </c>
      <c r="C772" t="s">
        <v>14</v>
      </c>
      <c r="D772" s="2">
        <v>43322</v>
      </c>
      <c r="E772" s="2">
        <v>43625</v>
      </c>
      <c r="F772" t="s">
        <v>26</v>
      </c>
      <c r="G772" t="s">
        <v>481</v>
      </c>
      <c r="H772" t="s">
        <v>32</v>
      </c>
      <c r="I772" t="s">
        <v>16</v>
      </c>
      <c r="J772" t="s">
        <v>435</v>
      </c>
      <c r="K772">
        <v>0</v>
      </c>
      <c r="L772" s="2">
        <v>43398</v>
      </c>
      <c r="M772" t="s">
        <v>36</v>
      </c>
      <c r="N772" t="s">
        <v>35</v>
      </c>
      <c r="P772" s="2">
        <v>43852</v>
      </c>
    </row>
    <row r="773" spans="1:16" x14ac:dyDescent="0.35">
      <c r="A773" t="s">
        <v>470</v>
      </c>
      <c r="B773">
        <v>43170791</v>
      </c>
      <c r="C773" t="s">
        <v>14</v>
      </c>
      <c r="D773" s="2">
        <v>43322</v>
      </c>
      <c r="E773" s="2">
        <v>43625</v>
      </c>
      <c r="F773" t="s">
        <v>26</v>
      </c>
      <c r="G773" t="s">
        <v>481</v>
      </c>
      <c r="H773" t="s">
        <v>32</v>
      </c>
      <c r="I773" t="s">
        <v>16</v>
      </c>
      <c r="J773" t="s">
        <v>435</v>
      </c>
      <c r="K773">
        <v>4194.8</v>
      </c>
      <c r="L773" s="2">
        <v>43487</v>
      </c>
      <c r="M773" t="s">
        <v>36</v>
      </c>
      <c r="N773" t="s">
        <v>35</v>
      </c>
      <c r="P773" s="2">
        <v>43852</v>
      </c>
    </row>
    <row r="774" spans="1:16" x14ac:dyDescent="0.35">
      <c r="A774" t="s">
        <v>470</v>
      </c>
      <c r="B774">
        <v>43182398</v>
      </c>
      <c r="C774" t="s">
        <v>18</v>
      </c>
      <c r="D774" s="2">
        <v>43515</v>
      </c>
      <c r="E774" s="2">
        <v>43969</v>
      </c>
      <c r="F774" t="s">
        <v>26</v>
      </c>
      <c r="G774" t="s">
        <v>481</v>
      </c>
      <c r="H774" t="s">
        <v>32</v>
      </c>
      <c r="I774" t="s">
        <v>16</v>
      </c>
      <c r="J774" t="s">
        <v>436</v>
      </c>
      <c r="K774">
        <v>1390.13</v>
      </c>
      <c r="L774" s="2">
        <v>43515</v>
      </c>
      <c r="M774" t="s">
        <v>17</v>
      </c>
      <c r="N774" t="s">
        <v>15</v>
      </c>
      <c r="P774" s="2">
        <v>43852</v>
      </c>
    </row>
    <row r="775" spans="1:16" x14ac:dyDescent="0.35">
      <c r="A775" t="s">
        <v>470</v>
      </c>
      <c r="B775">
        <v>4318239800002</v>
      </c>
      <c r="C775" t="s">
        <v>14</v>
      </c>
      <c r="D775" s="2">
        <v>43969</v>
      </c>
      <c r="E775" s="2">
        <v>44061</v>
      </c>
      <c r="F775" t="s">
        <v>26</v>
      </c>
      <c r="G775" t="s">
        <v>481</v>
      </c>
      <c r="H775" t="s">
        <v>32</v>
      </c>
      <c r="I775" t="s">
        <v>16</v>
      </c>
      <c r="J775" t="s">
        <v>436</v>
      </c>
      <c r="K775">
        <v>1390.13</v>
      </c>
      <c r="L775" s="2">
        <v>43969</v>
      </c>
      <c r="M775" t="s">
        <v>17</v>
      </c>
      <c r="N775" t="s">
        <v>27</v>
      </c>
      <c r="P775" s="2">
        <v>43852</v>
      </c>
    </row>
    <row r="776" spans="1:16" x14ac:dyDescent="0.35">
      <c r="A776" t="s">
        <v>470</v>
      </c>
      <c r="B776">
        <v>43189992</v>
      </c>
      <c r="C776" t="s">
        <v>14</v>
      </c>
      <c r="D776" s="2">
        <v>43626</v>
      </c>
      <c r="E776" s="2">
        <v>43808</v>
      </c>
      <c r="F776" t="s">
        <v>26</v>
      </c>
      <c r="G776" t="s">
        <v>481</v>
      </c>
      <c r="H776" t="s">
        <v>32</v>
      </c>
      <c r="I776" t="s">
        <v>16</v>
      </c>
      <c r="J776" t="s">
        <v>436</v>
      </c>
      <c r="K776">
        <v>7835.19</v>
      </c>
      <c r="L776" s="2">
        <v>43626</v>
      </c>
      <c r="M776" t="s">
        <v>17</v>
      </c>
      <c r="N776" t="s">
        <v>15</v>
      </c>
      <c r="P776" s="2">
        <v>43852</v>
      </c>
    </row>
    <row r="777" spans="1:16" x14ac:dyDescent="0.35">
      <c r="A777" t="s">
        <v>470</v>
      </c>
      <c r="B777">
        <v>43190133</v>
      </c>
      <c r="C777" t="s">
        <v>14</v>
      </c>
      <c r="D777" s="2">
        <v>43627</v>
      </c>
      <c r="E777" s="2">
        <v>43809</v>
      </c>
      <c r="F777" t="s">
        <v>26</v>
      </c>
      <c r="G777" t="s">
        <v>481</v>
      </c>
      <c r="H777" t="s">
        <v>32</v>
      </c>
      <c r="I777" t="s">
        <v>16</v>
      </c>
      <c r="J777" t="s">
        <v>436</v>
      </c>
      <c r="K777">
        <v>7782.56</v>
      </c>
      <c r="L777" s="2">
        <v>43627</v>
      </c>
      <c r="M777" t="s">
        <v>17</v>
      </c>
      <c r="N777" t="s">
        <v>15</v>
      </c>
      <c r="P777" s="2">
        <v>43852</v>
      </c>
    </row>
    <row r="778" spans="1:16" x14ac:dyDescent="0.35">
      <c r="A778" t="s">
        <v>470</v>
      </c>
      <c r="B778">
        <v>43191701</v>
      </c>
      <c r="C778" t="s">
        <v>14</v>
      </c>
      <c r="D778" s="2">
        <v>43648</v>
      </c>
      <c r="E778" s="2">
        <v>44013</v>
      </c>
      <c r="F778" t="s">
        <v>26</v>
      </c>
      <c r="G778" t="s">
        <v>481</v>
      </c>
      <c r="H778" t="s">
        <v>32</v>
      </c>
      <c r="I778" t="s">
        <v>16</v>
      </c>
      <c r="K778">
        <v>1558.76</v>
      </c>
      <c r="L778" s="2">
        <v>43648</v>
      </c>
      <c r="M778" t="s">
        <v>17</v>
      </c>
      <c r="N778" t="s">
        <v>15</v>
      </c>
      <c r="P778" s="2">
        <v>43852</v>
      </c>
    </row>
    <row r="779" spans="1:16" x14ac:dyDescent="0.35">
      <c r="A779" t="s">
        <v>470</v>
      </c>
      <c r="B779">
        <v>9.9000044190299996E+19</v>
      </c>
      <c r="C779" t="s">
        <v>14</v>
      </c>
      <c r="D779" s="2">
        <v>43567</v>
      </c>
      <c r="E779" s="2">
        <v>43749</v>
      </c>
      <c r="F779" t="s">
        <v>28</v>
      </c>
      <c r="G779" t="s">
        <v>481</v>
      </c>
      <c r="H779" t="s">
        <v>32</v>
      </c>
      <c r="I779" t="s">
        <v>39</v>
      </c>
      <c r="J779" t="s">
        <v>436</v>
      </c>
      <c r="K779">
        <v>3007.5</v>
      </c>
      <c r="L779" s="2">
        <v>43567</v>
      </c>
      <c r="M779" t="s">
        <v>17</v>
      </c>
      <c r="N779" t="s">
        <v>15</v>
      </c>
      <c r="P779" s="2">
        <v>43852</v>
      </c>
    </row>
    <row r="780" spans="1:16" x14ac:dyDescent="0.35">
      <c r="A780" t="s">
        <v>470</v>
      </c>
      <c r="B780">
        <v>9.9000044190299996E+19</v>
      </c>
      <c r="C780" t="s">
        <v>14</v>
      </c>
      <c r="D780" s="2">
        <v>43788</v>
      </c>
      <c r="E780" s="2">
        <v>44153</v>
      </c>
      <c r="F780" t="s">
        <v>28</v>
      </c>
      <c r="G780" t="s">
        <v>481</v>
      </c>
      <c r="H780" t="s">
        <v>32</v>
      </c>
      <c r="I780" t="s">
        <v>39</v>
      </c>
      <c r="J780" t="s">
        <v>436</v>
      </c>
      <c r="K780">
        <v>26804.5</v>
      </c>
      <c r="L780" s="2">
        <v>43788</v>
      </c>
      <c r="M780" t="s">
        <v>17</v>
      </c>
      <c r="N780" t="s">
        <v>15</v>
      </c>
      <c r="P780" s="2">
        <v>43852</v>
      </c>
    </row>
    <row r="781" spans="1:16" x14ac:dyDescent="0.35">
      <c r="A781" t="s">
        <v>470</v>
      </c>
      <c r="B781" t="s">
        <v>363</v>
      </c>
      <c r="C781" t="s">
        <v>18</v>
      </c>
      <c r="D781" s="2">
        <v>43191</v>
      </c>
      <c r="E781" s="2">
        <v>43555</v>
      </c>
      <c r="F781" t="s">
        <v>26</v>
      </c>
      <c r="G781" t="s">
        <v>474</v>
      </c>
      <c r="H781" t="s">
        <v>32</v>
      </c>
      <c r="I781" t="s">
        <v>29</v>
      </c>
      <c r="J781" t="s">
        <v>27</v>
      </c>
      <c r="K781">
        <v>1771.98</v>
      </c>
      <c r="L781" s="2">
        <v>43191</v>
      </c>
      <c r="M781" t="s">
        <v>17</v>
      </c>
      <c r="N781" t="s">
        <v>15</v>
      </c>
      <c r="P781" s="2">
        <v>43852</v>
      </c>
    </row>
    <row r="782" spans="1:16" x14ac:dyDescent="0.35">
      <c r="A782" t="s">
        <v>470</v>
      </c>
      <c r="B782" t="s">
        <v>363</v>
      </c>
      <c r="C782" t="s">
        <v>18</v>
      </c>
      <c r="D782" s="2">
        <v>43191</v>
      </c>
      <c r="E782" s="2">
        <v>43555</v>
      </c>
      <c r="F782" t="s">
        <v>26</v>
      </c>
      <c r="G782" t="s">
        <v>474</v>
      </c>
      <c r="H782" t="s">
        <v>32</v>
      </c>
      <c r="I782" t="s">
        <v>29</v>
      </c>
      <c r="J782" t="s">
        <v>27</v>
      </c>
      <c r="K782">
        <v>681.53</v>
      </c>
      <c r="L782" s="2">
        <v>43191</v>
      </c>
      <c r="M782" t="s">
        <v>17</v>
      </c>
      <c r="N782" t="s">
        <v>15</v>
      </c>
      <c r="P782" s="2">
        <v>43852</v>
      </c>
    </row>
    <row r="783" spans="1:16" x14ac:dyDescent="0.35">
      <c r="A783" t="s">
        <v>470</v>
      </c>
      <c r="B783" t="s">
        <v>363</v>
      </c>
      <c r="C783" t="s">
        <v>18</v>
      </c>
      <c r="D783" s="2">
        <v>43191</v>
      </c>
      <c r="E783" s="2">
        <v>43555</v>
      </c>
      <c r="F783" t="s">
        <v>26</v>
      </c>
      <c r="G783" t="s">
        <v>474</v>
      </c>
      <c r="H783" t="s">
        <v>32</v>
      </c>
      <c r="I783" t="s">
        <v>29</v>
      </c>
      <c r="J783" t="s">
        <v>27</v>
      </c>
      <c r="K783">
        <v>272.61</v>
      </c>
      <c r="L783" s="2">
        <v>43191</v>
      </c>
      <c r="M783" t="s">
        <v>17</v>
      </c>
      <c r="N783" t="s">
        <v>15</v>
      </c>
      <c r="P783" s="2">
        <v>43852</v>
      </c>
    </row>
    <row r="784" spans="1:16" x14ac:dyDescent="0.35">
      <c r="A784" t="s">
        <v>470</v>
      </c>
      <c r="B784" t="s">
        <v>364</v>
      </c>
      <c r="C784" t="s">
        <v>18</v>
      </c>
      <c r="D784" s="2">
        <v>43191</v>
      </c>
      <c r="E784" s="2">
        <v>43555</v>
      </c>
      <c r="F784" t="s">
        <v>26</v>
      </c>
      <c r="G784" t="s">
        <v>474</v>
      </c>
      <c r="H784" t="s">
        <v>32</v>
      </c>
      <c r="I784" t="s">
        <v>29</v>
      </c>
      <c r="J784" t="s">
        <v>27</v>
      </c>
      <c r="K784">
        <v>4175.3599999999997</v>
      </c>
      <c r="L784" s="2">
        <v>43191</v>
      </c>
      <c r="M784" t="s">
        <v>17</v>
      </c>
      <c r="N784" t="s">
        <v>15</v>
      </c>
      <c r="P784" s="2">
        <v>43852</v>
      </c>
    </row>
    <row r="785" spans="1:16" x14ac:dyDescent="0.35">
      <c r="A785" t="s">
        <v>470</v>
      </c>
      <c r="B785" t="s">
        <v>364</v>
      </c>
      <c r="C785" t="s">
        <v>18</v>
      </c>
      <c r="D785" s="2">
        <v>43191</v>
      </c>
      <c r="E785" s="2">
        <v>43555</v>
      </c>
      <c r="F785" t="s">
        <v>26</v>
      </c>
      <c r="G785" t="s">
        <v>474</v>
      </c>
      <c r="H785" t="s">
        <v>32</v>
      </c>
      <c r="I785" t="s">
        <v>29</v>
      </c>
      <c r="J785" t="s">
        <v>27</v>
      </c>
      <c r="K785">
        <v>1605.91</v>
      </c>
      <c r="L785" s="2">
        <v>43191</v>
      </c>
      <c r="M785" t="s">
        <v>17</v>
      </c>
      <c r="N785" t="s">
        <v>15</v>
      </c>
      <c r="P785" s="2">
        <v>43852</v>
      </c>
    </row>
    <row r="786" spans="1:16" x14ac:dyDescent="0.35">
      <c r="A786" t="s">
        <v>470</v>
      </c>
      <c r="B786" t="s">
        <v>364</v>
      </c>
      <c r="C786" t="s">
        <v>18</v>
      </c>
      <c r="D786" s="2">
        <v>43191</v>
      </c>
      <c r="E786" s="2">
        <v>43555</v>
      </c>
      <c r="F786" t="s">
        <v>26</v>
      </c>
      <c r="G786" t="s">
        <v>474</v>
      </c>
      <c r="H786" t="s">
        <v>32</v>
      </c>
      <c r="I786" t="s">
        <v>29</v>
      </c>
      <c r="J786" t="s">
        <v>27</v>
      </c>
      <c r="K786">
        <v>642.36</v>
      </c>
      <c r="L786" s="2">
        <v>43191</v>
      </c>
      <c r="M786" t="s">
        <v>17</v>
      </c>
      <c r="N786" t="s">
        <v>15</v>
      </c>
      <c r="P786" s="2">
        <v>43852</v>
      </c>
    </row>
    <row r="787" spans="1:16" x14ac:dyDescent="0.35">
      <c r="A787" t="s">
        <v>470</v>
      </c>
      <c r="B787" t="s">
        <v>365</v>
      </c>
      <c r="C787" t="s">
        <v>18</v>
      </c>
      <c r="D787" s="2">
        <v>43191</v>
      </c>
      <c r="E787" s="2">
        <v>43555</v>
      </c>
      <c r="F787" t="s">
        <v>24</v>
      </c>
      <c r="G787" t="s">
        <v>474</v>
      </c>
      <c r="H787" t="s">
        <v>32</v>
      </c>
      <c r="I787" t="s">
        <v>29</v>
      </c>
      <c r="J787" t="s">
        <v>27</v>
      </c>
      <c r="K787">
        <v>23863.13</v>
      </c>
      <c r="L787" s="2">
        <v>76062</v>
      </c>
      <c r="M787" t="s">
        <v>17</v>
      </c>
      <c r="N787" t="s">
        <v>15</v>
      </c>
      <c r="P787" s="2">
        <v>43852</v>
      </c>
    </row>
    <row r="788" spans="1:16" x14ac:dyDescent="0.35">
      <c r="A788" t="s">
        <v>470</v>
      </c>
      <c r="B788" t="s">
        <v>365</v>
      </c>
      <c r="C788" t="s">
        <v>18</v>
      </c>
      <c r="D788" s="2">
        <v>43191</v>
      </c>
      <c r="E788" s="2">
        <v>43555</v>
      </c>
      <c r="F788" t="s">
        <v>24</v>
      </c>
      <c r="G788" t="s">
        <v>474</v>
      </c>
      <c r="H788" t="s">
        <v>32</v>
      </c>
      <c r="I788" t="s">
        <v>29</v>
      </c>
      <c r="J788" t="s">
        <v>27</v>
      </c>
      <c r="K788">
        <v>9178.1299999999992</v>
      </c>
      <c r="L788" s="2">
        <v>76062</v>
      </c>
      <c r="M788" t="s">
        <v>17</v>
      </c>
      <c r="N788" t="s">
        <v>15</v>
      </c>
      <c r="P788" s="2">
        <v>43852</v>
      </c>
    </row>
    <row r="789" spans="1:16" x14ac:dyDescent="0.35">
      <c r="A789" t="s">
        <v>470</v>
      </c>
      <c r="B789" t="s">
        <v>365</v>
      </c>
      <c r="C789" t="s">
        <v>18</v>
      </c>
      <c r="D789" s="2">
        <v>43191</v>
      </c>
      <c r="E789" s="2">
        <v>43555</v>
      </c>
      <c r="F789" t="s">
        <v>24</v>
      </c>
      <c r="G789" t="s">
        <v>474</v>
      </c>
      <c r="H789" t="s">
        <v>32</v>
      </c>
      <c r="I789" t="s">
        <v>29</v>
      </c>
      <c r="J789" t="s">
        <v>27</v>
      </c>
      <c r="K789">
        <v>3671.25</v>
      </c>
      <c r="L789" s="2">
        <v>76062</v>
      </c>
      <c r="M789" t="s">
        <v>17</v>
      </c>
      <c r="N789" t="s">
        <v>15</v>
      </c>
      <c r="P789" s="2">
        <v>43852</v>
      </c>
    </row>
    <row r="790" spans="1:16" x14ac:dyDescent="0.35">
      <c r="A790" t="s">
        <v>470</v>
      </c>
      <c r="B790" t="s">
        <v>366</v>
      </c>
      <c r="C790" t="s">
        <v>18</v>
      </c>
      <c r="D790" s="2">
        <v>43191</v>
      </c>
      <c r="E790" s="2">
        <v>43555</v>
      </c>
      <c r="F790" t="s">
        <v>24</v>
      </c>
      <c r="G790" t="s">
        <v>474</v>
      </c>
      <c r="H790" t="s">
        <v>32</v>
      </c>
      <c r="I790" t="s">
        <v>29</v>
      </c>
      <c r="J790" t="s">
        <v>27</v>
      </c>
      <c r="K790">
        <v>157.13999999999999</v>
      </c>
      <c r="L790" s="2">
        <v>43191</v>
      </c>
      <c r="M790" t="s">
        <v>17</v>
      </c>
      <c r="N790" t="s">
        <v>15</v>
      </c>
      <c r="P790" s="2">
        <v>43852</v>
      </c>
    </row>
    <row r="791" spans="1:16" x14ac:dyDescent="0.35">
      <c r="A791" t="s">
        <v>470</v>
      </c>
      <c r="B791" t="s">
        <v>366</v>
      </c>
      <c r="C791" t="s">
        <v>18</v>
      </c>
      <c r="D791" s="2">
        <v>43191</v>
      </c>
      <c r="E791" s="2">
        <v>43555</v>
      </c>
      <c r="F791" t="s">
        <v>24</v>
      </c>
      <c r="G791" t="s">
        <v>474</v>
      </c>
      <c r="H791" t="s">
        <v>32</v>
      </c>
      <c r="I791" t="s">
        <v>29</v>
      </c>
      <c r="J791" t="s">
        <v>27</v>
      </c>
      <c r="K791">
        <v>60.44</v>
      </c>
      <c r="L791" s="2">
        <v>43191</v>
      </c>
      <c r="M791" t="s">
        <v>17</v>
      </c>
      <c r="N791" t="s">
        <v>15</v>
      </c>
      <c r="P791" s="2">
        <v>43852</v>
      </c>
    </row>
    <row r="792" spans="1:16" x14ac:dyDescent="0.35">
      <c r="A792" t="s">
        <v>470</v>
      </c>
      <c r="B792" t="s">
        <v>366</v>
      </c>
      <c r="C792" t="s">
        <v>18</v>
      </c>
      <c r="D792" s="2">
        <v>43191</v>
      </c>
      <c r="E792" s="2">
        <v>43555</v>
      </c>
      <c r="F792" t="s">
        <v>24</v>
      </c>
      <c r="G792" t="s">
        <v>474</v>
      </c>
      <c r="H792" t="s">
        <v>32</v>
      </c>
      <c r="I792" t="s">
        <v>29</v>
      </c>
      <c r="J792" t="s">
        <v>27</v>
      </c>
      <c r="K792">
        <v>24.17</v>
      </c>
      <c r="L792" s="2">
        <v>43191</v>
      </c>
      <c r="M792" t="s">
        <v>17</v>
      </c>
      <c r="N792" t="s">
        <v>15</v>
      </c>
      <c r="P792" s="2">
        <v>43852</v>
      </c>
    </row>
    <row r="793" spans="1:16" x14ac:dyDescent="0.35">
      <c r="A793" t="s">
        <v>470</v>
      </c>
      <c r="B793" t="s">
        <v>367</v>
      </c>
      <c r="C793" t="s">
        <v>14</v>
      </c>
      <c r="D793" s="2">
        <v>43191</v>
      </c>
      <c r="E793" s="2">
        <v>43555</v>
      </c>
      <c r="F793" t="s">
        <v>24</v>
      </c>
      <c r="G793" t="s">
        <v>474</v>
      </c>
      <c r="H793" t="s">
        <v>32</v>
      </c>
      <c r="I793" t="s">
        <v>29</v>
      </c>
      <c r="J793" t="s">
        <v>27</v>
      </c>
      <c r="K793">
        <v>23753.439999999999</v>
      </c>
      <c r="L793" s="2">
        <v>43191</v>
      </c>
      <c r="M793" t="s">
        <v>17</v>
      </c>
      <c r="N793" t="s">
        <v>15</v>
      </c>
      <c r="P793" s="2">
        <v>43852</v>
      </c>
    </row>
    <row r="794" spans="1:16" x14ac:dyDescent="0.35">
      <c r="A794" t="s">
        <v>470</v>
      </c>
      <c r="B794" t="s">
        <v>367</v>
      </c>
      <c r="C794" t="s">
        <v>14</v>
      </c>
      <c r="D794" s="2">
        <v>43191</v>
      </c>
      <c r="E794" s="2">
        <v>43555</v>
      </c>
      <c r="F794" t="s">
        <v>24</v>
      </c>
      <c r="G794" t="s">
        <v>474</v>
      </c>
      <c r="H794" t="s">
        <v>32</v>
      </c>
      <c r="I794" t="s">
        <v>29</v>
      </c>
      <c r="J794" t="s">
        <v>27</v>
      </c>
      <c r="K794">
        <v>9135.94</v>
      </c>
      <c r="L794" s="2">
        <v>43191</v>
      </c>
      <c r="M794" t="s">
        <v>17</v>
      </c>
      <c r="N794" t="s">
        <v>15</v>
      </c>
      <c r="P794" s="2">
        <v>43852</v>
      </c>
    </row>
    <row r="795" spans="1:16" x14ac:dyDescent="0.35">
      <c r="A795" t="s">
        <v>470</v>
      </c>
      <c r="B795" t="s">
        <v>367</v>
      </c>
      <c r="C795" t="s">
        <v>14</v>
      </c>
      <c r="D795" s="2">
        <v>43191</v>
      </c>
      <c r="E795" s="2">
        <v>43555</v>
      </c>
      <c r="F795" t="s">
        <v>24</v>
      </c>
      <c r="G795" t="s">
        <v>474</v>
      </c>
      <c r="H795" t="s">
        <v>32</v>
      </c>
      <c r="I795" t="s">
        <v>29</v>
      </c>
      <c r="J795" t="s">
        <v>27</v>
      </c>
      <c r="K795">
        <v>3654.37</v>
      </c>
      <c r="L795" s="2">
        <v>43191</v>
      </c>
      <c r="M795" t="s">
        <v>17</v>
      </c>
      <c r="N795" t="s">
        <v>15</v>
      </c>
      <c r="P795" s="2">
        <v>43852</v>
      </c>
    </row>
    <row r="796" spans="1:16" x14ac:dyDescent="0.35">
      <c r="A796" t="s">
        <v>470</v>
      </c>
      <c r="B796" t="s">
        <v>368</v>
      </c>
      <c r="C796" t="s">
        <v>14</v>
      </c>
      <c r="D796" s="2">
        <v>43556</v>
      </c>
      <c r="E796" s="2">
        <v>43921</v>
      </c>
      <c r="F796" t="s">
        <v>26</v>
      </c>
      <c r="G796" t="s">
        <v>474</v>
      </c>
      <c r="H796" t="s">
        <v>32</v>
      </c>
      <c r="I796" t="s">
        <v>29</v>
      </c>
      <c r="J796" t="s">
        <v>27</v>
      </c>
      <c r="K796">
        <v>445.18</v>
      </c>
      <c r="L796" s="2">
        <v>43556</v>
      </c>
      <c r="M796" t="s">
        <v>17</v>
      </c>
      <c r="N796" t="s">
        <v>15</v>
      </c>
      <c r="P796" s="2">
        <v>43852</v>
      </c>
    </row>
    <row r="797" spans="1:16" x14ac:dyDescent="0.35">
      <c r="A797" t="s">
        <v>470</v>
      </c>
      <c r="B797" t="s">
        <v>369</v>
      </c>
      <c r="C797" t="s">
        <v>18</v>
      </c>
      <c r="D797" s="2">
        <v>43191</v>
      </c>
      <c r="E797" s="2">
        <v>43555</v>
      </c>
      <c r="F797" t="s">
        <v>26</v>
      </c>
      <c r="G797" t="s">
        <v>474</v>
      </c>
      <c r="H797" t="s">
        <v>32</v>
      </c>
      <c r="I797" t="s">
        <v>29</v>
      </c>
      <c r="J797" t="s">
        <v>27</v>
      </c>
      <c r="K797">
        <v>1598.68</v>
      </c>
      <c r="L797" s="2">
        <v>43191</v>
      </c>
      <c r="M797" t="s">
        <v>17</v>
      </c>
      <c r="N797" t="s">
        <v>15</v>
      </c>
      <c r="P797" s="2">
        <v>43852</v>
      </c>
    </row>
    <row r="798" spans="1:16" x14ac:dyDescent="0.35">
      <c r="A798" t="s">
        <v>470</v>
      </c>
      <c r="B798" t="s">
        <v>369</v>
      </c>
      <c r="C798" t="s">
        <v>18</v>
      </c>
      <c r="D798" s="2">
        <v>43191</v>
      </c>
      <c r="E798" s="2">
        <v>43555</v>
      </c>
      <c r="F798" t="s">
        <v>26</v>
      </c>
      <c r="G798" t="s">
        <v>474</v>
      </c>
      <c r="H798" t="s">
        <v>32</v>
      </c>
      <c r="I798" t="s">
        <v>29</v>
      </c>
      <c r="J798" t="s">
        <v>27</v>
      </c>
      <c r="K798">
        <v>614.88</v>
      </c>
      <c r="L798" s="2">
        <v>43191</v>
      </c>
      <c r="M798" t="s">
        <v>17</v>
      </c>
      <c r="N798" t="s">
        <v>15</v>
      </c>
      <c r="P798" s="2">
        <v>43852</v>
      </c>
    </row>
    <row r="799" spans="1:16" x14ac:dyDescent="0.35">
      <c r="A799" t="s">
        <v>470</v>
      </c>
      <c r="B799" t="s">
        <v>369</v>
      </c>
      <c r="C799" t="s">
        <v>18</v>
      </c>
      <c r="D799" s="2">
        <v>43191</v>
      </c>
      <c r="E799" s="2">
        <v>43555</v>
      </c>
      <c r="F799" t="s">
        <v>26</v>
      </c>
      <c r="G799" t="s">
        <v>474</v>
      </c>
      <c r="H799" t="s">
        <v>32</v>
      </c>
      <c r="I799" t="s">
        <v>29</v>
      </c>
      <c r="J799" t="s">
        <v>27</v>
      </c>
      <c r="K799">
        <v>245.95</v>
      </c>
      <c r="L799" s="2">
        <v>43191</v>
      </c>
      <c r="M799" t="s">
        <v>17</v>
      </c>
      <c r="N799" t="s">
        <v>15</v>
      </c>
      <c r="P799" s="2">
        <v>43852</v>
      </c>
    </row>
    <row r="800" spans="1:16" x14ac:dyDescent="0.35">
      <c r="A800" t="s">
        <v>470</v>
      </c>
      <c r="B800" t="s">
        <v>368</v>
      </c>
      <c r="C800" t="s">
        <v>14</v>
      </c>
      <c r="D800" s="2">
        <v>43556</v>
      </c>
      <c r="E800" s="2">
        <v>43921</v>
      </c>
      <c r="F800" t="s">
        <v>26</v>
      </c>
      <c r="G800" t="s">
        <v>474</v>
      </c>
      <c r="H800" t="s">
        <v>32</v>
      </c>
      <c r="I800" t="s">
        <v>29</v>
      </c>
      <c r="J800" t="s">
        <v>27</v>
      </c>
      <c r="K800">
        <v>2077.5100000000002</v>
      </c>
      <c r="L800" s="2">
        <v>43556</v>
      </c>
      <c r="M800" t="s">
        <v>17</v>
      </c>
      <c r="N800" t="s">
        <v>15</v>
      </c>
      <c r="P800" s="2">
        <v>43852</v>
      </c>
    </row>
    <row r="801" spans="1:16" x14ac:dyDescent="0.35">
      <c r="A801" t="s">
        <v>470</v>
      </c>
      <c r="B801" t="s">
        <v>368</v>
      </c>
      <c r="C801" t="s">
        <v>14</v>
      </c>
      <c r="D801" s="2">
        <v>43556</v>
      </c>
      <c r="E801" s="2">
        <v>43921</v>
      </c>
      <c r="F801" t="s">
        <v>26</v>
      </c>
      <c r="G801" t="s">
        <v>474</v>
      </c>
      <c r="H801" t="s">
        <v>32</v>
      </c>
      <c r="I801" t="s">
        <v>29</v>
      </c>
      <c r="J801" t="s">
        <v>27</v>
      </c>
      <c r="K801">
        <v>445.18</v>
      </c>
      <c r="L801" s="2">
        <v>43556</v>
      </c>
      <c r="M801" t="s">
        <v>17</v>
      </c>
      <c r="N801" t="s">
        <v>15</v>
      </c>
      <c r="P801" s="2">
        <v>43852</v>
      </c>
    </row>
    <row r="802" spans="1:16" x14ac:dyDescent="0.35">
      <c r="A802" t="s">
        <v>470</v>
      </c>
      <c r="B802" t="s">
        <v>370</v>
      </c>
      <c r="C802" t="s">
        <v>14</v>
      </c>
      <c r="D802" s="2">
        <v>43450</v>
      </c>
      <c r="E802" s="2">
        <v>43814</v>
      </c>
      <c r="F802" t="s">
        <v>24</v>
      </c>
      <c r="G802" t="s">
        <v>482</v>
      </c>
      <c r="H802" t="s">
        <v>32</v>
      </c>
      <c r="I802" t="s">
        <v>25</v>
      </c>
      <c r="J802" t="s">
        <v>27</v>
      </c>
      <c r="K802">
        <v>33484.339999999997</v>
      </c>
      <c r="L802" s="2">
        <v>43450</v>
      </c>
      <c r="M802" t="s">
        <v>17</v>
      </c>
      <c r="N802" t="s">
        <v>15</v>
      </c>
      <c r="P802" s="2">
        <v>43852</v>
      </c>
    </row>
    <row r="803" spans="1:16" x14ac:dyDescent="0.35">
      <c r="A803" t="s">
        <v>470</v>
      </c>
      <c r="B803" t="s">
        <v>371</v>
      </c>
      <c r="C803" t="s">
        <v>14</v>
      </c>
      <c r="D803" s="2">
        <v>43815</v>
      </c>
      <c r="E803" s="2">
        <v>44180</v>
      </c>
      <c r="F803" t="s">
        <v>24</v>
      </c>
      <c r="G803" t="s">
        <v>483</v>
      </c>
      <c r="H803" t="s">
        <v>32</v>
      </c>
      <c r="I803" t="s">
        <v>44</v>
      </c>
      <c r="J803" t="s">
        <v>27</v>
      </c>
      <c r="K803">
        <v>109812.12</v>
      </c>
      <c r="L803" s="2">
        <v>43815</v>
      </c>
      <c r="M803" t="s">
        <v>17</v>
      </c>
      <c r="N803" t="s">
        <v>15</v>
      </c>
      <c r="P803" s="2">
        <v>43852</v>
      </c>
    </row>
    <row r="804" spans="1:16" x14ac:dyDescent="0.35">
      <c r="A804" t="s">
        <v>470</v>
      </c>
      <c r="B804">
        <v>3.1242020675749002E+18</v>
      </c>
      <c r="C804" t="s">
        <v>14</v>
      </c>
      <c r="D804" s="2">
        <v>43110</v>
      </c>
      <c r="E804" s="2">
        <v>43251</v>
      </c>
      <c r="F804" t="s">
        <v>16</v>
      </c>
      <c r="G804" t="s">
        <v>472</v>
      </c>
      <c r="H804" t="s">
        <v>32</v>
      </c>
      <c r="I804" t="s">
        <v>29</v>
      </c>
      <c r="J804" t="s">
        <v>27</v>
      </c>
      <c r="K804">
        <v>12084.5</v>
      </c>
      <c r="L804" s="2">
        <v>43110</v>
      </c>
      <c r="M804" t="s">
        <v>17</v>
      </c>
      <c r="N804" t="s">
        <v>15</v>
      </c>
      <c r="P804" s="2">
        <v>43852</v>
      </c>
    </row>
    <row r="805" spans="1:16" x14ac:dyDescent="0.35">
      <c r="A805" t="s">
        <v>470</v>
      </c>
      <c r="B805">
        <v>9.9000044170299998E+19</v>
      </c>
      <c r="C805" t="s">
        <v>18</v>
      </c>
      <c r="D805" s="2">
        <v>43185</v>
      </c>
      <c r="E805" s="2">
        <v>43641</v>
      </c>
      <c r="F805" t="s">
        <v>28</v>
      </c>
      <c r="G805" t="s">
        <v>481</v>
      </c>
      <c r="H805" t="s">
        <v>32</v>
      </c>
      <c r="I805" t="s">
        <v>39</v>
      </c>
      <c r="J805" t="s">
        <v>435</v>
      </c>
      <c r="K805">
        <v>51965.88</v>
      </c>
      <c r="L805" s="2">
        <v>43185</v>
      </c>
      <c r="M805" t="s">
        <v>17</v>
      </c>
      <c r="N805" t="s">
        <v>21</v>
      </c>
      <c r="O805" t="s">
        <v>30</v>
      </c>
      <c r="P805" s="2">
        <v>43852</v>
      </c>
    </row>
    <row r="806" spans="1:16" x14ac:dyDescent="0.35">
      <c r="A806" t="s">
        <v>470</v>
      </c>
      <c r="B806">
        <v>9.9000044180300005E+19</v>
      </c>
      <c r="C806" t="s">
        <v>18</v>
      </c>
      <c r="D806" s="2">
        <v>43258</v>
      </c>
      <c r="E806" s="2">
        <v>43622</v>
      </c>
      <c r="F806" t="s">
        <v>28</v>
      </c>
      <c r="G806" t="s">
        <v>481</v>
      </c>
      <c r="H806" t="s">
        <v>32</v>
      </c>
      <c r="I806" t="s">
        <v>39</v>
      </c>
      <c r="J806" t="s">
        <v>436</v>
      </c>
      <c r="K806">
        <v>25619.25</v>
      </c>
      <c r="L806" s="2">
        <v>43258</v>
      </c>
      <c r="M806" t="s">
        <v>17</v>
      </c>
      <c r="N806" t="s">
        <v>21</v>
      </c>
      <c r="O806" t="s">
        <v>30</v>
      </c>
      <c r="P806" s="2">
        <v>43852</v>
      </c>
    </row>
    <row r="807" spans="1:16" x14ac:dyDescent="0.35">
      <c r="A807" t="s">
        <v>470</v>
      </c>
      <c r="B807">
        <v>9.9000044190299996E+19</v>
      </c>
      <c r="C807" t="s">
        <v>14</v>
      </c>
      <c r="D807" s="2">
        <v>43642</v>
      </c>
      <c r="E807" s="2">
        <v>43824</v>
      </c>
      <c r="F807" t="s">
        <v>28</v>
      </c>
      <c r="G807" t="s">
        <v>481</v>
      </c>
      <c r="H807" t="s">
        <v>32</v>
      </c>
      <c r="I807" t="s">
        <v>39</v>
      </c>
      <c r="J807" t="s">
        <v>436</v>
      </c>
      <c r="K807">
        <v>25598</v>
      </c>
      <c r="L807" s="2">
        <v>43642</v>
      </c>
      <c r="M807" t="s">
        <v>17</v>
      </c>
      <c r="N807" t="s">
        <v>15</v>
      </c>
      <c r="P807" s="2">
        <v>43852</v>
      </c>
    </row>
    <row r="808" spans="1:16" x14ac:dyDescent="0.35">
      <c r="A808" t="s">
        <v>470</v>
      </c>
      <c r="B808">
        <v>9.9000044190299996E+19</v>
      </c>
      <c r="C808" t="s">
        <v>14</v>
      </c>
      <c r="D808" s="2">
        <v>43642</v>
      </c>
      <c r="E808" s="2">
        <v>43824</v>
      </c>
      <c r="F808" t="s">
        <v>28</v>
      </c>
      <c r="G808" t="s">
        <v>481</v>
      </c>
      <c r="H808" t="s">
        <v>32</v>
      </c>
      <c r="I808" t="s">
        <v>39</v>
      </c>
      <c r="J808" t="s">
        <v>436</v>
      </c>
      <c r="K808">
        <v>25598</v>
      </c>
      <c r="L808" s="2">
        <v>43642</v>
      </c>
      <c r="M808" t="s">
        <v>17</v>
      </c>
      <c r="N808" t="s">
        <v>15</v>
      </c>
      <c r="P808" s="2">
        <v>43852</v>
      </c>
    </row>
    <row r="809" spans="1:16" x14ac:dyDescent="0.35">
      <c r="A809" t="s">
        <v>470</v>
      </c>
      <c r="B809">
        <v>9.9000044190299996E+19</v>
      </c>
      <c r="C809" t="s">
        <v>14</v>
      </c>
      <c r="D809" s="2">
        <v>43791</v>
      </c>
      <c r="E809" s="2">
        <v>43911</v>
      </c>
      <c r="F809" t="s">
        <v>28</v>
      </c>
      <c r="G809" t="s">
        <v>481</v>
      </c>
      <c r="H809" t="s">
        <v>32</v>
      </c>
      <c r="I809" t="s">
        <v>39</v>
      </c>
      <c r="J809" t="s">
        <v>435</v>
      </c>
      <c r="K809">
        <v>12643.38</v>
      </c>
      <c r="L809" s="2">
        <v>43791</v>
      </c>
      <c r="M809" t="s">
        <v>17</v>
      </c>
      <c r="N809" t="s">
        <v>15</v>
      </c>
      <c r="P809" s="2">
        <v>43852</v>
      </c>
    </row>
    <row r="810" spans="1:16" x14ac:dyDescent="0.35">
      <c r="A810" t="s">
        <v>470</v>
      </c>
      <c r="B810">
        <v>9.9000044190299996E+19</v>
      </c>
      <c r="C810" t="s">
        <v>14</v>
      </c>
      <c r="D810" s="2">
        <v>43825</v>
      </c>
      <c r="E810" s="2">
        <v>44007</v>
      </c>
      <c r="F810" t="s">
        <v>28</v>
      </c>
      <c r="G810" t="s">
        <v>481</v>
      </c>
      <c r="H810" t="s">
        <v>32</v>
      </c>
      <c r="I810" t="s">
        <v>39</v>
      </c>
      <c r="J810" t="s">
        <v>436</v>
      </c>
      <c r="K810">
        <v>25598</v>
      </c>
      <c r="L810" s="2">
        <v>43825</v>
      </c>
      <c r="M810" t="s">
        <v>17</v>
      </c>
      <c r="N810" t="s">
        <v>15</v>
      </c>
      <c r="P810" s="2">
        <v>43852</v>
      </c>
    </row>
    <row r="811" spans="1:16" x14ac:dyDescent="0.35">
      <c r="A811" t="s">
        <v>470</v>
      </c>
      <c r="B811" t="s">
        <v>372</v>
      </c>
      <c r="C811" t="s">
        <v>18</v>
      </c>
      <c r="D811" s="2">
        <v>43101</v>
      </c>
      <c r="E811" s="2">
        <v>43465</v>
      </c>
      <c r="F811" t="s">
        <v>19</v>
      </c>
      <c r="G811" t="s">
        <v>473</v>
      </c>
      <c r="H811" t="s">
        <v>32</v>
      </c>
      <c r="I811" t="s">
        <v>20</v>
      </c>
      <c r="J811" t="s">
        <v>27</v>
      </c>
      <c r="K811">
        <v>1474120.36</v>
      </c>
      <c r="L811" s="2">
        <v>43101</v>
      </c>
      <c r="M811" t="s">
        <v>17</v>
      </c>
      <c r="N811" t="s">
        <v>21</v>
      </c>
      <c r="O811" t="s">
        <v>40</v>
      </c>
      <c r="P811" s="2">
        <v>43852</v>
      </c>
    </row>
    <row r="812" spans="1:16" x14ac:dyDescent="0.35">
      <c r="A812" t="s">
        <v>470</v>
      </c>
      <c r="B812" t="s">
        <v>372</v>
      </c>
      <c r="C812" t="s">
        <v>18</v>
      </c>
      <c r="D812" s="2">
        <v>43101</v>
      </c>
      <c r="E812" s="2">
        <v>43465</v>
      </c>
      <c r="F812" t="s">
        <v>19</v>
      </c>
      <c r="G812" t="s">
        <v>473</v>
      </c>
      <c r="H812" t="s">
        <v>32</v>
      </c>
      <c r="I812" t="s">
        <v>20</v>
      </c>
      <c r="J812" t="s">
        <v>27</v>
      </c>
      <c r="L812" s="2">
        <v>43371</v>
      </c>
      <c r="M812" t="s">
        <v>36</v>
      </c>
      <c r="N812" t="s">
        <v>21</v>
      </c>
      <c r="P812" s="2">
        <v>43852</v>
      </c>
    </row>
    <row r="813" spans="1:16" x14ac:dyDescent="0.35">
      <c r="A813" t="s">
        <v>470</v>
      </c>
      <c r="B813" t="s">
        <v>373</v>
      </c>
      <c r="C813" t="s">
        <v>18</v>
      </c>
      <c r="D813" s="2">
        <v>43101</v>
      </c>
      <c r="E813" s="2">
        <v>43465</v>
      </c>
      <c r="F813" t="s">
        <v>19</v>
      </c>
      <c r="G813" t="s">
        <v>473</v>
      </c>
      <c r="H813" t="s">
        <v>32</v>
      </c>
      <c r="I813" t="s">
        <v>20</v>
      </c>
      <c r="J813" t="s">
        <v>27</v>
      </c>
      <c r="K813">
        <v>34349.81</v>
      </c>
      <c r="L813" s="2">
        <v>43101</v>
      </c>
      <c r="M813" t="s">
        <v>17</v>
      </c>
      <c r="N813" t="s">
        <v>21</v>
      </c>
      <c r="O813" t="s">
        <v>40</v>
      </c>
      <c r="P813" s="2">
        <v>43852</v>
      </c>
    </row>
    <row r="814" spans="1:16" x14ac:dyDescent="0.35">
      <c r="A814" t="s">
        <v>470</v>
      </c>
      <c r="B814">
        <v>5051621</v>
      </c>
      <c r="C814" t="s">
        <v>18</v>
      </c>
      <c r="D814" s="2">
        <v>43101</v>
      </c>
      <c r="E814" s="2">
        <v>43465</v>
      </c>
      <c r="F814" t="s">
        <v>19</v>
      </c>
      <c r="G814" t="s">
        <v>473</v>
      </c>
      <c r="H814" t="s">
        <v>32</v>
      </c>
      <c r="I814" t="s">
        <v>20</v>
      </c>
      <c r="J814" t="s">
        <v>27</v>
      </c>
      <c r="K814">
        <v>51883.58</v>
      </c>
      <c r="L814" s="2">
        <v>43101</v>
      </c>
      <c r="M814" t="s">
        <v>17</v>
      </c>
      <c r="N814" t="s">
        <v>21</v>
      </c>
      <c r="O814" t="s">
        <v>40</v>
      </c>
      <c r="P814" s="2">
        <v>43852</v>
      </c>
    </row>
    <row r="815" spans="1:16" x14ac:dyDescent="0.35">
      <c r="A815" t="s">
        <v>470</v>
      </c>
      <c r="B815">
        <v>43145480</v>
      </c>
      <c r="C815" t="s">
        <v>18</v>
      </c>
      <c r="D815" s="2">
        <v>42919</v>
      </c>
      <c r="E815" s="2">
        <v>43283</v>
      </c>
      <c r="F815" t="s">
        <v>26</v>
      </c>
      <c r="G815" t="s">
        <v>481</v>
      </c>
      <c r="H815" t="s">
        <v>32</v>
      </c>
      <c r="I815" t="s">
        <v>20</v>
      </c>
      <c r="J815" t="s">
        <v>27</v>
      </c>
      <c r="K815">
        <v>15963.92</v>
      </c>
      <c r="L815" s="2">
        <v>42919</v>
      </c>
      <c r="M815" t="s">
        <v>17</v>
      </c>
      <c r="N815" t="s">
        <v>15</v>
      </c>
      <c r="P815" s="2">
        <v>43852</v>
      </c>
    </row>
    <row r="816" spans="1:16" x14ac:dyDescent="0.35">
      <c r="A816" t="s">
        <v>470</v>
      </c>
      <c r="B816">
        <v>43168449</v>
      </c>
      <c r="C816" t="s">
        <v>18</v>
      </c>
      <c r="D816" s="2">
        <v>43284</v>
      </c>
      <c r="E816" s="2">
        <v>43648</v>
      </c>
      <c r="F816" t="s">
        <v>26</v>
      </c>
      <c r="G816" t="s">
        <v>481</v>
      </c>
      <c r="H816" t="s">
        <v>32</v>
      </c>
      <c r="I816" t="s">
        <v>20</v>
      </c>
      <c r="J816" t="s">
        <v>27</v>
      </c>
      <c r="K816">
        <v>0</v>
      </c>
      <c r="L816" s="2">
        <v>43284</v>
      </c>
      <c r="M816" t="s">
        <v>17</v>
      </c>
      <c r="N816" t="s">
        <v>27</v>
      </c>
      <c r="P816" s="2">
        <v>43852</v>
      </c>
    </row>
    <row r="817" spans="1:16" x14ac:dyDescent="0.35">
      <c r="A817" t="s">
        <v>470</v>
      </c>
      <c r="B817">
        <v>43191791</v>
      </c>
      <c r="C817" t="s">
        <v>14</v>
      </c>
      <c r="D817" s="2">
        <v>43649</v>
      </c>
      <c r="E817" s="2">
        <v>43740</v>
      </c>
      <c r="F817" t="s">
        <v>26</v>
      </c>
      <c r="G817" t="s">
        <v>481</v>
      </c>
      <c r="H817" t="s">
        <v>32</v>
      </c>
      <c r="I817" t="s">
        <v>20</v>
      </c>
      <c r="J817" t="s">
        <v>27</v>
      </c>
      <c r="K817">
        <v>956.34</v>
      </c>
      <c r="L817" s="2">
        <v>43649</v>
      </c>
      <c r="M817" t="s">
        <v>17</v>
      </c>
      <c r="N817" t="s">
        <v>27</v>
      </c>
      <c r="P817" s="2">
        <v>43852</v>
      </c>
    </row>
    <row r="818" spans="1:16" x14ac:dyDescent="0.35">
      <c r="A818" t="s">
        <v>470</v>
      </c>
      <c r="B818">
        <v>2.2210011170099999E+19</v>
      </c>
      <c r="C818" t="s">
        <v>18</v>
      </c>
      <c r="D818" s="2">
        <v>43112</v>
      </c>
      <c r="E818" s="2">
        <v>43476</v>
      </c>
      <c r="F818" t="s">
        <v>24</v>
      </c>
      <c r="G818" t="s">
        <v>481</v>
      </c>
      <c r="H818" t="s">
        <v>32</v>
      </c>
      <c r="I818" t="s">
        <v>25</v>
      </c>
      <c r="J818" t="s">
        <v>435</v>
      </c>
      <c r="K818">
        <v>5416.62</v>
      </c>
      <c r="L818" s="2">
        <v>43112</v>
      </c>
      <c r="M818" t="s">
        <v>17</v>
      </c>
      <c r="N818" t="s">
        <v>15</v>
      </c>
      <c r="P818" s="2">
        <v>43852</v>
      </c>
    </row>
    <row r="819" spans="1:16" x14ac:dyDescent="0.35">
      <c r="A819" t="s">
        <v>470</v>
      </c>
      <c r="B819">
        <v>2.2210021170199998E+19</v>
      </c>
      <c r="C819" t="s">
        <v>18</v>
      </c>
      <c r="D819" s="2">
        <v>43112</v>
      </c>
      <c r="E819" s="2">
        <v>43476</v>
      </c>
      <c r="F819" t="s">
        <v>23</v>
      </c>
      <c r="G819" t="s">
        <v>481</v>
      </c>
      <c r="H819" t="s">
        <v>32</v>
      </c>
      <c r="I819" t="s">
        <v>23</v>
      </c>
      <c r="J819" t="s">
        <v>435</v>
      </c>
      <c r="K819">
        <v>6195.75</v>
      </c>
      <c r="L819" s="2">
        <v>43112</v>
      </c>
      <c r="M819" t="s">
        <v>17</v>
      </c>
      <c r="N819" t="s">
        <v>15</v>
      </c>
      <c r="P819" s="2">
        <v>43852</v>
      </c>
    </row>
    <row r="820" spans="1:16" x14ac:dyDescent="0.35">
      <c r="A820" t="s">
        <v>470</v>
      </c>
      <c r="B820">
        <v>2.2210046170099999E+19</v>
      </c>
      <c r="C820" t="s">
        <v>18</v>
      </c>
      <c r="D820" s="2">
        <v>43112</v>
      </c>
      <c r="E820" s="2">
        <v>43476</v>
      </c>
      <c r="F820" t="s">
        <v>26</v>
      </c>
      <c r="G820" t="s">
        <v>481</v>
      </c>
      <c r="H820" t="s">
        <v>32</v>
      </c>
      <c r="I820" t="s">
        <v>25</v>
      </c>
      <c r="J820" t="s">
        <v>436</v>
      </c>
      <c r="K820">
        <v>518.13</v>
      </c>
      <c r="L820" s="2">
        <v>43112</v>
      </c>
      <c r="M820" t="s">
        <v>17</v>
      </c>
      <c r="N820" t="s">
        <v>15</v>
      </c>
      <c r="P820" s="2">
        <v>43852</v>
      </c>
    </row>
    <row r="821" spans="1:16" x14ac:dyDescent="0.35">
      <c r="A821" t="s">
        <v>470</v>
      </c>
      <c r="B821">
        <v>3.1142019576752998E+18</v>
      </c>
      <c r="C821" t="s">
        <v>18</v>
      </c>
      <c r="D821" s="2">
        <v>43392</v>
      </c>
      <c r="E821" s="2">
        <v>43756</v>
      </c>
      <c r="F821" t="s">
        <v>26</v>
      </c>
      <c r="G821" t="s">
        <v>481</v>
      </c>
      <c r="H821" t="s">
        <v>32</v>
      </c>
      <c r="I821" t="s">
        <v>16</v>
      </c>
      <c r="J821" t="s">
        <v>436</v>
      </c>
      <c r="K821">
        <v>2767.5</v>
      </c>
      <c r="L821" s="2">
        <v>43392</v>
      </c>
      <c r="M821" t="s">
        <v>17</v>
      </c>
      <c r="N821" t="s">
        <v>21</v>
      </c>
      <c r="O821" t="s">
        <v>22</v>
      </c>
      <c r="P821" s="2">
        <v>43852</v>
      </c>
    </row>
    <row r="822" spans="1:16" x14ac:dyDescent="0.35">
      <c r="A822" t="s">
        <v>470</v>
      </c>
      <c r="B822">
        <v>3.1142031258438999E+18</v>
      </c>
      <c r="C822" t="s">
        <v>14</v>
      </c>
      <c r="D822" s="2">
        <v>43763</v>
      </c>
      <c r="E822" s="2">
        <v>44128</v>
      </c>
      <c r="F822" t="s">
        <v>26</v>
      </c>
      <c r="G822" t="s">
        <v>481</v>
      </c>
      <c r="H822" t="s">
        <v>32</v>
      </c>
      <c r="I822" t="s">
        <v>16</v>
      </c>
      <c r="J822" t="s">
        <v>436</v>
      </c>
      <c r="K822">
        <v>8198.25</v>
      </c>
      <c r="L822" s="2">
        <v>43763</v>
      </c>
      <c r="M822" t="s">
        <v>17</v>
      </c>
      <c r="N822" t="s">
        <v>15</v>
      </c>
      <c r="P822" s="2">
        <v>43852</v>
      </c>
    </row>
    <row r="823" spans="1:16" x14ac:dyDescent="0.35">
      <c r="A823" t="s">
        <v>470</v>
      </c>
      <c r="B823" t="s">
        <v>374</v>
      </c>
      <c r="C823" t="s">
        <v>14</v>
      </c>
      <c r="D823" s="2">
        <v>43477</v>
      </c>
      <c r="E823" s="2">
        <v>43841</v>
      </c>
      <c r="F823" t="s">
        <v>23</v>
      </c>
      <c r="G823" t="s">
        <v>481</v>
      </c>
      <c r="H823" t="s">
        <v>32</v>
      </c>
      <c r="I823" t="s">
        <v>23</v>
      </c>
      <c r="J823" t="s">
        <v>435</v>
      </c>
      <c r="K823">
        <v>9075</v>
      </c>
      <c r="L823" s="2">
        <v>43477</v>
      </c>
      <c r="M823" t="s">
        <v>17</v>
      </c>
      <c r="N823" t="s">
        <v>27</v>
      </c>
      <c r="P823" s="2">
        <v>43852</v>
      </c>
    </row>
    <row r="824" spans="1:16" x14ac:dyDescent="0.35">
      <c r="A824" t="s">
        <v>470</v>
      </c>
      <c r="B824" t="s">
        <v>374</v>
      </c>
      <c r="C824" t="s">
        <v>14</v>
      </c>
      <c r="D824" s="2">
        <v>43477</v>
      </c>
      <c r="E824" s="2">
        <v>43841</v>
      </c>
      <c r="F824" t="s">
        <v>23</v>
      </c>
      <c r="G824" t="s">
        <v>481</v>
      </c>
      <c r="H824" t="s">
        <v>32</v>
      </c>
      <c r="I824" t="s">
        <v>23</v>
      </c>
      <c r="J824" t="s">
        <v>435</v>
      </c>
      <c r="K824">
        <v>9075</v>
      </c>
      <c r="L824" s="2">
        <v>43477</v>
      </c>
      <c r="M824" t="s">
        <v>17</v>
      </c>
      <c r="N824" t="s">
        <v>27</v>
      </c>
      <c r="P824" s="2">
        <v>43852</v>
      </c>
    </row>
    <row r="825" spans="1:16" x14ac:dyDescent="0.35">
      <c r="A825" t="s">
        <v>470</v>
      </c>
      <c r="B825" t="s">
        <v>375</v>
      </c>
      <c r="C825" t="s">
        <v>14</v>
      </c>
      <c r="D825" s="2">
        <v>43477</v>
      </c>
      <c r="E825" s="2">
        <v>43841</v>
      </c>
      <c r="F825" t="s">
        <v>26</v>
      </c>
      <c r="G825" t="s">
        <v>481</v>
      </c>
      <c r="H825" t="s">
        <v>32</v>
      </c>
      <c r="I825" t="s">
        <v>25</v>
      </c>
      <c r="J825" t="s">
        <v>436</v>
      </c>
      <c r="K825">
        <v>521.25</v>
      </c>
      <c r="L825" s="2">
        <v>43477</v>
      </c>
      <c r="M825" t="s">
        <v>17</v>
      </c>
      <c r="N825" t="s">
        <v>27</v>
      </c>
      <c r="P825" s="2">
        <v>43852</v>
      </c>
    </row>
    <row r="826" spans="1:16" x14ac:dyDescent="0.35">
      <c r="A826" t="s">
        <v>470</v>
      </c>
      <c r="B826" t="s">
        <v>376</v>
      </c>
      <c r="C826" t="s">
        <v>14</v>
      </c>
      <c r="D826" s="2">
        <v>43477</v>
      </c>
      <c r="E826" s="2">
        <v>43841</v>
      </c>
      <c r="F826" t="s">
        <v>24</v>
      </c>
      <c r="G826" t="s">
        <v>481</v>
      </c>
      <c r="H826" t="s">
        <v>32</v>
      </c>
      <c r="I826" t="s">
        <v>25</v>
      </c>
      <c r="J826" t="s">
        <v>435</v>
      </c>
      <c r="K826">
        <v>7889.31</v>
      </c>
      <c r="L826" s="2">
        <v>43477</v>
      </c>
      <c r="M826" t="s">
        <v>17</v>
      </c>
      <c r="N826" t="s">
        <v>27</v>
      </c>
      <c r="P826" s="2">
        <v>43852</v>
      </c>
    </row>
    <row r="827" spans="1:16" x14ac:dyDescent="0.35">
      <c r="A827" t="s">
        <v>470</v>
      </c>
      <c r="B827">
        <v>33393</v>
      </c>
      <c r="C827" t="s">
        <v>18</v>
      </c>
      <c r="D827" s="2">
        <v>43405</v>
      </c>
      <c r="E827" s="2">
        <v>43769</v>
      </c>
      <c r="F827" t="s">
        <v>19</v>
      </c>
      <c r="G827" t="s">
        <v>473</v>
      </c>
      <c r="H827" t="s">
        <v>32</v>
      </c>
      <c r="I827" t="s">
        <v>20</v>
      </c>
      <c r="J827" t="s">
        <v>27</v>
      </c>
      <c r="K827">
        <v>90307.75</v>
      </c>
      <c r="L827" s="2">
        <v>43405</v>
      </c>
      <c r="M827" t="s">
        <v>17</v>
      </c>
      <c r="N827" t="s">
        <v>15</v>
      </c>
      <c r="P827" s="2">
        <v>43852</v>
      </c>
    </row>
    <row r="828" spans="1:16" x14ac:dyDescent="0.35">
      <c r="A828" t="s">
        <v>470</v>
      </c>
      <c r="B828">
        <v>3393</v>
      </c>
      <c r="C828" t="s">
        <v>14</v>
      </c>
      <c r="D828" s="2">
        <v>43770</v>
      </c>
      <c r="E828" s="2">
        <v>44135</v>
      </c>
      <c r="F828" t="s">
        <v>19</v>
      </c>
      <c r="G828" t="s">
        <v>473</v>
      </c>
      <c r="H828" t="s">
        <v>32</v>
      </c>
      <c r="I828" t="s">
        <v>20</v>
      </c>
      <c r="J828" t="s">
        <v>27</v>
      </c>
      <c r="K828">
        <v>114751.5</v>
      </c>
      <c r="L828" s="2">
        <v>43770</v>
      </c>
      <c r="M828" t="s">
        <v>17</v>
      </c>
      <c r="N828" t="s">
        <v>27</v>
      </c>
      <c r="P828" s="2">
        <v>43852</v>
      </c>
    </row>
    <row r="829" spans="1:16" x14ac:dyDescent="0.35">
      <c r="A829" t="s">
        <v>470</v>
      </c>
      <c r="B829">
        <v>2301001342</v>
      </c>
      <c r="C829" t="s">
        <v>14</v>
      </c>
      <c r="D829" s="2">
        <v>43405</v>
      </c>
      <c r="E829" s="2">
        <v>43769</v>
      </c>
      <c r="F829" t="s">
        <v>16</v>
      </c>
      <c r="G829" t="s">
        <v>474</v>
      </c>
      <c r="H829" t="s">
        <v>32</v>
      </c>
      <c r="I829" t="s">
        <v>29</v>
      </c>
      <c r="J829" t="s">
        <v>27</v>
      </c>
      <c r="K829">
        <v>52751.13</v>
      </c>
      <c r="L829" s="2">
        <v>43405</v>
      </c>
      <c r="M829" t="s">
        <v>17</v>
      </c>
      <c r="N829" t="s">
        <v>15</v>
      </c>
      <c r="P829" s="2">
        <v>43852</v>
      </c>
    </row>
    <row r="830" spans="1:16" x14ac:dyDescent="0.35">
      <c r="A830" t="s">
        <v>470</v>
      </c>
      <c r="B830">
        <v>2302002435</v>
      </c>
      <c r="C830" t="s">
        <v>14</v>
      </c>
      <c r="D830" s="2">
        <v>43405</v>
      </c>
      <c r="E830" s="2">
        <v>43769</v>
      </c>
      <c r="F830" t="s">
        <v>16</v>
      </c>
      <c r="G830" t="s">
        <v>474</v>
      </c>
      <c r="H830" t="s">
        <v>32</v>
      </c>
      <c r="I830" t="s">
        <v>29</v>
      </c>
      <c r="J830" t="s">
        <v>27</v>
      </c>
      <c r="K830">
        <v>53125</v>
      </c>
      <c r="L830" s="2">
        <v>43405</v>
      </c>
      <c r="M830" t="s">
        <v>17</v>
      </c>
      <c r="N830" t="s">
        <v>15</v>
      </c>
      <c r="P830" s="2">
        <v>43852</v>
      </c>
    </row>
    <row r="831" spans="1:16" x14ac:dyDescent="0.35">
      <c r="A831" t="s">
        <v>470</v>
      </c>
      <c r="B831" t="s">
        <v>377</v>
      </c>
      <c r="C831" t="s">
        <v>14</v>
      </c>
      <c r="D831" s="2">
        <v>43405</v>
      </c>
      <c r="E831" s="2">
        <v>43769</v>
      </c>
      <c r="F831" t="s">
        <v>26</v>
      </c>
      <c r="G831" t="s">
        <v>474</v>
      </c>
      <c r="H831" t="s">
        <v>32</v>
      </c>
      <c r="I831" t="s">
        <v>29</v>
      </c>
      <c r="J831" t="s">
        <v>27</v>
      </c>
      <c r="K831">
        <v>359.13</v>
      </c>
      <c r="L831" s="2">
        <v>43405</v>
      </c>
      <c r="M831" t="s">
        <v>17</v>
      </c>
      <c r="N831" t="s">
        <v>15</v>
      </c>
      <c r="P831" s="2">
        <v>43852</v>
      </c>
    </row>
    <row r="832" spans="1:16" x14ac:dyDescent="0.35">
      <c r="A832" t="s">
        <v>470</v>
      </c>
      <c r="B832" t="s">
        <v>378</v>
      </c>
      <c r="C832" t="s">
        <v>14</v>
      </c>
      <c r="D832" s="2">
        <v>43405</v>
      </c>
      <c r="E832" s="2">
        <v>43769</v>
      </c>
      <c r="F832" t="s">
        <v>26</v>
      </c>
      <c r="G832" t="s">
        <v>474</v>
      </c>
      <c r="H832" t="s">
        <v>32</v>
      </c>
      <c r="I832" t="s">
        <v>29</v>
      </c>
      <c r="J832" t="s">
        <v>27</v>
      </c>
      <c r="K832">
        <v>0</v>
      </c>
      <c r="L832" s="2">
        <v>43405</v>
      </c>
      <c r="M832" t="s">
        <v>17</v>
      </c>
      <c r="N832" t="s">
        <v>15</v>
      </c>
      <c r="P832" s="2">
        <v>43852</v>
      </c>
    </row>
    <row r="833" spans="1:16" x14ac:dyDescent="0.35">
      <c r="A833" t="s">
        <v>470</v>
      </c>
      <c r="B833" t="s">
        <v>379</v>
      </c>
      <c r="C833" t="s">
        <v>14</v>
      </c>
      <c r="D833" s="2">
        <v>43405</v>
      </c>
      <c r="E833" s="2">
        <v>43769</v>
      </c>
      <c r="F833" t="s">
        <v>16</v>
      </c>
      <c r="G833" t="s">
        <v>474</v>
      </c>
      <c r="H833" t="s">
        <v>32</v>
      </c>
      <c r="I833" t="s">
        <v>29</v>
      </c>
      <c r="J833" t="s">
        <v>27</v>
      </c>
      <c r="K833">
        <v>0</v>
      </c>
      <c r="L833" s="2">
        <v>43405</v>
      </c>
      <c r="M833" t="s">
        <v>17</v>
      </c>
      <c r="N833" t="s">
        <v>15</v>
      </c>
      <c r="P833" s="2">
        <v>43852</v>
      </c>
    </row>
    <row r="834" spans="1:16" x14ac:dyDescent="0.35">
      <c r="A834" t="s">
        <v>470</v>
      </c>
      <c r="B834" t="s">
        <v>380</v>
      </c>
      <c r="C834" t="s">
        <v>14</v>
      </c>
      <c r="D834" s="2">
        <v>43405</v>
      </c>
      <c r="E834" s="2">
        <v>43769</v>
      </c>
      <c r="F834" t="s">
        <v>24</v>
      </c>
      <c r="G834" t="s">
        <v>474</v>
      </c>
      <c r="H834" t="s">
        <v>32</v>
      </c>
      <c r="I834" t="s">
        <v>29</v>
      </c>
      <c r="J834" t="s">
        <v>27</v>
      </c>
      <c r="K834">
        <v>0</v>
      </c>
      <c r="L834" s="2">
        <v>43405</v>
      </c>
      <c r="M834" t="s">
        <v>17</v>
      </c>
      <c r="N834" t="s">
        <v>15</v>
      </c>
      <c r="P834" s="2">
        <v>43852</v>
      </c>
    </row>
    <row r="835" spans="1:16" x14ac:dyDescent="0.35">
      <c r="A835" t="s">
        <v>470</v>
      </c>
      <c r="B835">
        <v>54407334</v>
      </c>
      <c r="C835" t="s">
        <v>14</v>
      </c>
      <c r="D835" s="2">
        <v>43466</v>
      </c>
      <c r="E835" s="2">
        <v>43830</v>
      </c>
      <c r="F835" t="s">
        <v>19</v>
      </c>
      <c r="G835" t="s">
        <v>473</v>
      </c>
      <c r="H835" t="s">
        <v>32</v>
      </c>
      <c r="I835" t="s">
        <v>20</v>
      </c>
      <c r="J835" t="s">
        <v>27</v>
      </c>
      <c r="K835">
        <v>23387.4</v>
      </c>
      <c r="L835" s="2">
        <v>43466</v>
      </c>
      <c r="M835" t="s">
        <v>17</v>
      </c>
      <c r="N835" t="s">
        <v>15</v>
      </c>
      <c r="P835" s="2">
        <v>43852</v>
      </c>
    </row>
    <row r="836" spans="1:16" x14ac:dyDescent="0.35">
      <c r="A836" t="s">
        <v>470</v>
      </c>
      <c r="B836" t="s">
        <v>381</v>
      </c>
      <c r="C836" t="s">
        <v>14</v>
      </c>
      <c r="D836" s="2">
        <v>43466</v>
      </c>
      <c r="E836" s="2">
        <v>43830</v>
      </c>
      <c r="F836" t="s">
        <v>19</v>
      </c>
      <c r="G836" t="s">
        <v>473</v>
      </c>
      <c r="H836" t="s">
        <v>32</v>
      </c>
      <c r="I836" t="s">
        <v>20</v>
      </c>
      <c r="J836" t="s">
        <v>27</v>
      </c>
      <c r="K836">
        <v>914998.58</v>
      </c>
      <c r="L836" s="2">
        <v>43466</v>
      </c>
      <c r="M836" t="s">
        <v>17</v>
      </c>
      <c r="N836" t="s">
        <v>35</v>
      </c>
      <c r="P836" s="2">
        <v>43852</v>
      </c>
    </row>
    <row r="837" spans="1:16" x14ac:dyDescent="0.35">
      <c r="A837" t="s">
        <v>470</v>
      </c>
      <c r="B837" t="s">
        <v>381</v>
      </c>
      <c r="C837" t="s">
        <v>14</v>
      </c>
      <c r="D837" s="2">
        <v>43466</v>
      </c>
      <c r="E837" s="2">
        <v>43830</v>
      </c>
      <c r="F837" t="s">
        <v>19</v>
      </c>
      <c r="G837" t="s">
        <v>473</v>
      </c>
      <c r="H837" t="s">
        <v>32</v>
      </c>
      <c r="I837" t="s">
        <v>20</v>
      </c>
      <c r="J837" t="s">
        <v>27</v>
      </c>
      <c r="K837">
        <v>93906.08</v>
      </c>
      <c r="L837" s="2">
        <v>43531</v>
      </c>
      <c r="M837" t="s">
        <v>36</v>
      </c>
      <c r="N837" t="s">
        <v>35</v>
      </c>
      <c r="P837" s="2">
        <v>43852</v>
      </c>
    </row>
    <row r="838" spans="1:16" x14ac:dyDescent="0.35">
      <c r="A838" t="s">
        <v>470</v>
      </c>
      <c r="B838" t="s">
        <v>381</v>
      </c>
      <c r="C838" t="s">
        <v>14</v>
      </c>
      <c r="D838" s="2">
        <v>43466</v>
      </c>
      <c r="E838" s="2">
        <v>43830</v>
      </c>
      <c r="F838" t="s">
        <v>19</v>
      </c>
      <c r="G838" t="s">
        <v>473</v>
      </c>
      <c r="H838" t="s">
        <v>32</v>
      </c>
      <c r="I838" t="s">
        <v>20</v>
      </c>
      <c r="J838" t="s">
        <v>27</v>
      </c>
      <c r="K838">
        <v>27435</v>
      </c>
      <c r="L838" s="2">
        <v>43488</v>
      </c>
      <c r="M838" t="s">
        <v>36</v>
      </c>
      <c r="N838" t="s">
        <v>35</v>
      </c>
      <c r="P838" s="2">
        <v>43852</v>
      </c>
    </row>
    <row r="839" spans="1:16" x14ac:dyDescent="0.35">
      <c r="A839" t="s">
        <v>470</v>
      </c>
      <c r="B839" t="s">
        <v>381</v>
      </c>
      <c r="C839" t="s">
        <v>14</v>
      </c>
      <c r="D839" s="2">
        <v>43466</v>
      </c>
      <c r="E839" s="2">
        <v>43830</v>
      </c>
      <c r="F839" t="s">
        <v>19</v>
      </c>
      <c r="G839" t="s">
        <v>473</v>
      </c>
      <c r="H839" t="s">
        <v>32</v>
      </c>
      <c r="I839" t="s">
        <v>20</v>
      </c>
      <c r="J839" t="s">
        <v>27</v>
      </c>
      <c r="K839">
        <v>32391.85</v>
      </c>
      <c r="L839" s="2">
        <v>43595</v>
      </c>
      <c r="M839" t="s">
        <v>36</v>
      </c>
      <c r="N839" t="s">
        <v>35</v>
      </c>
      <c r="P839" s="2">
        <v>43852</v>
      </c>
    </row>
    <row r="840" spans="1:16" x14ac:dyDescent="0.35">
      <c r="A840" t="s">
        <v>470</v>
      </c>
      <c r="B840" t="s">
        <v>381</v>
      </c>
      <c r="C840" t="s">
        <v>14</v>
      </c>
      <c r="D840" s="2">
        <v>43466</v>
      </c>
      <c r="E840" s="2">
        <v>43830</v>
      </c>
      <c r="F840" t="s">
        <v>19</v>
      </c>
      <c r="G840" t="s">
        <v>473</v>
      </c>
      <c r="H840" t="s">
        <v>32</v>
      </c>
      <c r="I840" t="s">
        <v>20</v>
      </c>
      <c r="J840" t="s">
        <v>27</v>
      </c>
      <c r="K840">
        <v>9941.16</v>
      </c>
      <c r="L840" s="2">
        <v>43656</v>
      </c>
      <c r="M840" t="s">
        <v>36</v>
      </c>
      <c r="N840" t="s">
        <v>35</v>
      </c>
      <c r="P840" s="2">
        <v>43852</v>
      </c>
    </row>
    <row r="841" spans="1:16" x14ac:dyDescent="0.35">
      <c r="A841" t="s">
        <v>470</v>
      </c>
      <c r="B841" t="s">
        <v>381</v>
      </c>
      <c r="C841" t="s">
        <v>14</v>
      </c>
      <c r="D841" s="2">
        <v>43466</v>
      </c>
      <c r="E841" s="2">
        <v>43830</v>
      </c>
      <c r="F841" t="s">
        <v>19</v>
      </c>
      <c r="G841" t="s">
        <v>473</v>
      </c>
      <c r="H841" t="s">
        <v>32</v>
      </c>
      <c r="I841" t="s">
        <v>20</v>
      </c>
      <c r="J841" t="s">
        <v>27</v>
      </c>
      <c r="K841">
        <v>27681.48</v>
      </c>
      <c r="L841" s="2">
        <v>43691</v>
      </c>
      <c r="M841" t="s">
        <v>36</v>
      </c>
      <c r="N841" t="s">
        <v>35</v>
      </c>
      <c r="P841" s="2">
        <v>43852</v>
      </c>
    </row>
    <row r="842" spans="1:16" x14ac:dyDescent="0.35">
      <c r="A842" t="s">
        <v>470</v>
      </c>
      <c r="B842" t="s">
        <v>381</v>
      </c>
      <c r="C842" t="s">
        <v>14</v>
      </c>
      <c r="D842" s="2">
        <v>43466</v>
      </c>
      <c r="E842" s="2">
        <v>43830</v>
      </c>
      <c r="F842" t="s">
        <v>19</v>
      </c>
      <c r="G842" t="s">
        <v>473</v>
      </c>
      <c r="H842" t="s">
        <v>32</v>
      </c>
      <c r="I842" t="s">
        <v>20</v>
      </c>
      <c r="J842" t="s">
        <v>27</v>
      </c>
      <c r="K842">
        <v>18901.02</v>
      </c>
      <c r="L842" s="2">
        <v>43722</v>
      </c>
      <c r="M842" t="s">
        <v>36</v>
      </c>
      <c r="N842" t="s">
        <v>35</v>
      </c>
      <c r="P842" s="2">
        <v>43852</v>
      </c>
    </row>
    <row r="843" spans="1:16" x14ac:dyDescent="0.35">
      <c r="A843" t="s">
        <v>470</v>
      </c>
      <c r="B843" t="s">
        <v>381</v>
      </c>
      <c r="C843" t="s">
        <v>14</v>
      </c>
      <c r="D843" s="2">
        <v>43466</v>
      </c>
      <c r="E843" s="2">
        <v>43830</v>
      </c>
      <c r="F843" t="s">
        <v>19</v>
      </c>
      <c r="G843" t="s">
        <v>473</v>
      </c>
      <c r="H843" t="s">
        <v>32</v>
      </c>
      <c r="I843" t="s">
        <v>20</v>
      </c>
      <c r="J843" t="s">
        <v>27</v>
      </c>
      <c r="K843">
        <v>46994.85</v>
      </c>
      <c r="L843" s="2">
        <v>43494</v>
      </c>
      <c r="M843" t="s">
        <v>36</v>
      </c>
      <c r="N843" t="s">
        <v>35</v>
      </c>
      <c r="P843" s="2">
        <v>43852</v>
      </c>
    </row>
    <row r="844" spans="1:16" x14ac:dyDescent="0.35">
      <c r="A844" t="s">
        <v>470</v>
      </c>
      <c r="B844" t="s">
        <v>381</v>
      </c>
      <c r="C844" t="s">
        <v>14</v>
      </c>
      <c r="D844" s="2">
        <v>43466</v>
      </c>
      <c r="E844" s="2">
        <v>43830</v>
      </c>
      <c r="F844" t="s">
        <v>19</v>
      </c>
      <c r="G844" t="s">
        <v>473</v>
      </c>
      <c r="H844" t="s">
        <v>32</v>
      </c>
      <c r="I844" t="s">
        <v>20</v>
      </c>
      <c r="J844" t="s">
        <v>27</v>
      </c>
      <c r="K844">
        <v>17139.5</v>
      </c>
      <c r="L844" s="2">
        <v>43749</v>
      </c>
      <c r="M844" t="s">
        <v>36</v>
      </c>
      <c r="N844" t="s">
        <v>35</v>
      </c>
      <c r="P844" s="2">
        <v>43852</v>
      </c>
    </row>
    <row r="845" spans="1:16" x14ac:dyDescent="0.35">
      <c r="A845" t="s">
        <v>470</v>
      </c>
      <c r="B845" t="s">
        <v>381</v>
      </c>
      <c r="C845" t="s">
        <v>14</v>
      </c>
      <c r="D845" s="2">
        <v>43466</v>
      </c>
      <c r="E845" s="2">
        <v>43830</v>
      </c>
      <c r="F845" t="s">
        <v>19</v>
      </c>
      <c r="G845" t="s">
        <v>473</v>
      </c>
      <c r="H845" t="s">
        <v>32</v>
      </c>
      <c r="I845" t="s">
        <v>20</v>
      </c>
      <c r="J845" t="s">
        <v>27</v>
      </c>
      <c r="K845">
        <v>8560.86</v>
      </c>
      <c r="L845" s="2">
        <v>43783</v>
      </c>
      <c r="M845" t="s">
        <v>36</v>
      </c>
      <c r="N845" t="s">
        <v>35</v>
      </c>
      <c r="P845" s="2">
        <v>43852</v>
      </c>
    </row>
    <row r="846" spans="1:16" x14ac:dyDescent="0.35">
      <c r="A846" t="s">
        <v>470</v>
      </c>
      <c r="B846" t="s">
        <v>381</v>
      </c>
      <c r="C846" t="s">
        <v>14</v>
      </c>
      <c r="D846" s="2">
        <v>43466</v>
      </c>
      <c r="E846" s="2">
        <v>43830</v>
      </c>
      <c r="F846" t="s">
        <v>19</v>
      </c>
      <c r="G846" t="s">
        <v>473</v>
      </c>
      <c r="H846" t="s">
        <v>32</v>
      </c>
      <c r="I846" t="s">
        <v>20</v>
      </c>
      <c r="J846" t="s">
        <v>27</v>
      </c>
      <c r="K846">
        <v>1288.6600000000001</v>
      </c>
      <c r="L846" s="2">
        <v>43802</v>
      </c>
      <c r="M846" t="s">
        <v>36</v>
      </c>
      <c r="N846" t="s">
        <v>35</v>
      </c>
      <c r="P846" s="2">
        <v>43852</v>
      </c>
    </row>
    <row r="847" spans="1:16" x14ac:dyDescent="0.35">
      <c r="A847" t="s">
        <v>470</v>
      </c>
      <c r="B847" t="s">
        <v>381</v>
      </c>
      <c r="C847" t="s">
        <v>14</v>
      </c>
      <c r="D847" s="2">
        <v>43466</v>
      </c>
      <c r="E847" s="2">
        <v>43830</v>
      </c>
      <c r="F847" t="s">
        <v>19</v>
      </c>
      <c r="G847" t="s">
        <v>473</v>
      </c>
      <c r="H847" t="s">
        <v>32</v>
      </c>
      <c r="I847" t="s">
        <v>20</v>
      </c>
      <c r="J847" t="s">
        <v>27</v>
      </c>
      <c r="K847">
        <v>1208.3800000000001</v>
      </c>
      <c r="L847" s="2">
        <v>43818</v>
      </c>
      <c r="M847" t="s">
        <v>36</v>
      </c>
      <c r="N847" t="s">
        <v>35</v>
      </c>
      <c r="P847" s="2">
        <v>43852</v>
      </c>
    </row>
    <row r="848" spans="1:16" x14ac:dyDescent="0.35">
      <c r="A848" t="s">
        <v>470</v>
      </c>
      <c r="B848" t="s">
        <v>381</v>
      </c>
      <c r="C848" t="s">
        <v>14</v>
      </c>
      <c r="D848" s="2">
        <v>43466</v>
      </c>
      <c r="E848" s="2">
        <v>43830</v>
      </c>
      <c r="F848" t="s">
        <v>19</v>
      </c>
      <c r="G848" t="s">
        <v>473</v>
      </c>
      <c r="H848" t="s">
        <v>32</v>
      </c>
      <c r="I848" t="s">
        <v>20</v>
      </c>
      <c r="J848" t="s">
        <v>27</v>
      </c>
      <c r="K848">
        <v>18696.68</v>
      </c>
      <c r="L848" s="2">
        <v>43535</v>
      </c>
      <c r="M848" t="s">
        <v>36</v>
      </c>
      <c r="N848" t="s">
        <v>35</v>
      </c>
      <c r="P848" s="2">
        <v>43852</v>
      </c>
    </row>
    <row r="849" spans="1:16" x14ac:dyDescent="0.35">
      <c r="A849" t="s">
        <v>470</v>
      </c>
      <c r="B849" t="s">
        <v>382</v>
      </c>
      <c r="C849" t="s">
        <v>14</v>
      </c>
      <c r="D849" s="2">
        <v>43466</v>
      </c>
      <c r="E849" s="2">
        <v>43830</v>
      </c>
      <c r="F849" t="s">
        <v>19</v>
      </c>
      <c r="G849" t="s">
        <v>473</v>
      </c>
      <c r="H849" t="s">
        <v>32</v>
      </c>
      <c r="I849" t="s">
        <v>20</v>
      </c>
      <c r="J849" t="s">
        <v>27</v>
      </c>
      <c r="K849">
        <v>49788.75</v>
      </c>
      <c r="L849" s="2">
        <v>43466</v>
      </c>
      <c r="M849" t="s">
        <v>17</v>
      </c>
      <c r="N849" t="s">
        <v>35</v>
      </c>
      <c r="P849" s="2">
        <v>43852</v>
      </c>
    </row>
    <row r="850" spans="1:16" x14ac:dyDescent="0.35">
      <c r="A850" t="s">
        <v>470</v>
      </c>
      <c r="B850" t="s">
        <v>382</v>
      </c>
      <c r="C850" t="s">
        <v>14</v>
      </c>
      <c r="D850" s="2">
        <v>43466</v>
      </c>
      <c r="E850" s="2">
        <v>43830</v>
      </c>
      <c r="F850" t="s">
        <v>19</v>
      </c>
      <c r="G850" t="s">
        <v>473</v>
      </c>
      <c r="H850" t="s">
        <v>32</v>
      </c>
      <c r="I850" t="s">
        <v>20</v>
      </c>
      <c r="J850" t="s">
        <v>27</v>
      </c>
      <c r="K850">
        <v>49026.75</v>
      </c>
      <c r="L850" s="2">
        <v>43494</v>
      </c>
      <c r="M850" t="s">
        <v>36</v>
      </c>
      <c r="N850" t="s">
        <v>35</v>
      </c>
      <c r="P850" s="2">
        <v>43852</v>
      </c>
    </row>
    <row r="851" spans="1:16" x14ac:dyDescent="0.35">
      <c r="A851" t="s">
        <v>470</v>
      </c>
      <c r="B851" t="s">
        <v>382</v>
      </c>
      <c r="C851" t="s">
        <v>14</v>
      </c>
      <c r="D851" s="2">
        <v>43466</v>
      </c>
      <c r="E851" s="2">
        <v>43830</v>
      </c>
      <c r="F851" t="s">
        <v>19</v>
      </c>
      <c r="G851" t="s">
        <v>473</v>
      </c>
      <c r="H851" t="s">
        <v>32</v>
      </c>
      <c r="I851" t="s">
        <v>20</v>
      </c>
      <c r="J851" t="s">
        <v>27</v>
      </c>
      <c r="K851">
        <v>1613.78</v>
      </c>
      <c r="L851" s="2">
        <v>43535</v>
      </c>
      <c r="M851" t="s">
        <v>36</v>
      </c>
      <c r="N851" t="s">
        <v>35</v>
      </c>
      <c r="P851" s="2">
        <v>43852</v>
      </c>
    </row>
    <row r="852" spans="1:16" x14ac:dyDescent="0.35">
      <c r="A852" t="s">
        <v>470</v>
      </c>
      <c r="B852" t="s">
        <v>382</v>
      </c>
      <c r="C852" t="s">
        <v>14</v>
      </c>
      <c r="D852" s="2">
        <v>43466</v>
      </c>
      <c r="E852" s="2">
        <v>43830</v>
      </c>
      <c r="F852" t="s">
        <v>19</v>
      </c>
      <c r="G852" t="s">
        <v>473</v>
      </c>
      <c r="H852" t="s">
        <v>32</v>
      </c>
      <c r="I852" t="s">
        <v>20</v>
      </c>
      <c r="J852" t="s">
        <v>27</v>
      </c>
      <c r="K852">
        <v>49026.66</v>
      </c>
      <c r="L852" s="2">
        <v>43500</v>
      </c>
      <c r="M852" t="s">
        <v>36</v>
      </c>
      <c r="N852" t="s">
        <v>35</v>
      </c>
      <c r="P852" s="2">
        <v>43852</v>
      </c>
    </row>
    <row r="853" spans="1:16" x14ac:dyDescent="0.35">
      <c r="A853" t="s">
        <v>470</v>
      </c>
      <c r="B853" t="s">
        <v>383</v>
      </c>
      <c r="C853" t="s">
        <v>14</v>
      </c>
      <c r="D853" s="2">
        <v>43259</v>
      </c>
      <c r="E853" s="2">
        <v>43623</v>
      </c>
      <c r="F853" t="s">
        <v>26</v>
      </c>
      <c r="G853" t="s">
        <v>474</v>
      </c>
      <c r="H853" t="s">
        <v>32</v>
      </c>
      <c r="I853" t="s">
        <v>20</v>
      </c>
      <c r="J853" t="s">
        <v>27</v>
      </c>
      <c r="K853">
        <v>8117.5</v>
      </c>
      <c r="L853" s="2">
        <v>43259</v>
      </c>
      <c r="M853" t="s">
        <v>17</v>
      </c>
      <c r="N853" t="s">
        <v>15</v>
      </c>
      <c r="P853" s="2">
        <v>43852</v>
      </c>
    </row>
    <row r="854" spans="1:16" x14ac:dyDescent="0.35">
      <c r="A854" t="s">
        <v>470</v>
      </c>
      <c r="B854" t="s">
        <v>384</v>
      </c>
      <c r="C854" t="s">
        <v>14</v>
      </c>
      <c r="D854" s="2">
        <v>43254</v>
      </c>
      <c r="E854" s="2">
        <v>43618</v>
      </c>
      <c r="F854" t="s">
        <v>23</v>
      </c>
      <c r="G854" t="s">
        <v>474</v>
      </c>
      <c r="H854" t="s">
        <v>32</v>
      </c>
      <c r="I854" t="s">
        <v>29</v>
      </c>
      <c r="J854" t="s">
        <v>27</v>
      </c>
      <c r="K854">
        <v>21614.86</v>
      </c>
      <c r="L854" s="2">
        <v>43254</v>
      </c>
      <c r="M854" t="s">
        <v>17</v>
      </c>
      <c r="N854" t="s">
        <v>15</v>
      </c>
      <c r="P854" s="2">
        <v>43852</v>
      </c>
    </row>
    <row r="855" spans="1:16" x14ac:dyDescent="0.35">
      <c r="A855" t="s">
        <v>470</v>
      </c>
      <c r="B855">
        <v>2640009793</v>
      </c>
      <c r="C855" t="s">
        <v>14</v>
      </c>
      <c r="D855" s="2">
        <v>43254</v>
      </c>
      <c r="E855" s="2">
        <v>43618</v>
      </c>
      <c r="F855" t="s">
        <v>28</v>
      </c>
      <c r="G855" t="s">
        <v>474</v>
      </c>
      <c r="H855" t="s">
        <v>32</v>
      </c>
      <c r="I855" t="s">
        <v>29</v>
      </c>
      <c r="J855" t="s">
        <v>27</v>
      </c>
      <c r="K855">
        <v>60990.71</v>
      </c>
      <c r="L855" s="2">
        <v>43254</v>
      </c>
      <c r="M855" t="s">
        <v>17</v>
      </c>
      <c r="N855" t="s">
        <v>15</v>
      </c>
      <c r="P855" s="2">
        <v>43852</v>
      </c>
    </row>
    <row r="856" spans="1:16" x14ac:dyDescent="0.35">
      <c r="A856" t="s">
        <v>470</v>
      </c>
      <c r="B856" t="s">
        <v>385</v>
      </c>
      <c r="C856" t="s">
        <v>14</v>
      </c>
      <c r="D856" s="2">
        <v>43191</v>
      </c>
      <c r="E856" s="2">
        <v>43555</v>
      </c>
      <c r="F856" t="s">
        <v>26</v>
      </c>
      <c r="G856" t="s">
        <v>474</v>
      </c>
      <c r="H856" t="s">
        <v>32</v>
      </c>
      <c r="I856" t="s">
        <v>29</v>
      </c>
      <c r="J856" t="s">
        <v>27</v>
      </c>
      <c r="K856">
        <v>423.9</v>
      </c>
      <c r="L856" s="2">
        <v>43191</v>
      </c>
      <c r="M856" t="s">
        <v>17</v>
      </c>
      <c r="N856" t="s">
        <v>15</v>
      </c>
      <c r="P856" s="2">
        <v>43852</v>
      </c>
    </row>
    <row r="857" spans="1:16" x14ac:dyDescent="0.35">
      <c r="A857" t="s">
        <v>470</v>
      </c>
      <c r="B857" t="s">
        <v>385</v>
      </c>
      <c r="C857" t="s">
        <v>14</v>
      </c>
      <c r="D857" s="2">
        <v>43191</v>
      </c>
      <c r="E857" s="2">
        <v>43555</v>
      </c>
      <c r="F857" t="s">
        <v>26</v>
      </c>
      <c r="G857" t="s">
        <v>474</v>
      </c>
      <c r="H857" t="s">
        <v>32</v>
      </c>
      <c r="I857" t="s">
        <v>29</v>
      </c>
      <c r="J857" t="s">
        <v>27</v>
      </c>
      <c r="K857">
        <v>105.98</v>
      </c>
      <c r="L857" s="2">
        <v>43191</v>
      </c>
      <c r="M857" t="s">
        <v>17</v>
      </c>
      <c r="N857" t="s">
        <v>15</v>
      </c>
      <c r="P857" s="2">
        <v>43852</v>
      </c>
    </row>
    <row r="858" spans="1:16" x14ac:dyDescent="0.35">
      <c r="A858" t="s">
        <v>470</v>
      </c>
      <c r="B858" t="s">
        <v>386</v>
      </c>
      <c r="C858" t="s">
        <v>14</v>
      </c>
      <c r="D858" s="2">
        <v>43191</v>
      </c>
      <c r="E858" s="2">
        <v>43555</v>
      </c>
      <c r="F858" t="s">
        <v>26</v>
      </c>
      <c r="G858" t="s">
        <v>474</v>
      </c>
      <c r="H858" t="s">
        <v>32</v>
      </c>
      <c r="I858" t="s">
        <v>29</v>
      </c>
      <c r="J858" t="s">
        <v>27</v>
      </c>
      <c r="K858">
        <v>1897.66</v>
      </c>
      <c r="L858" s="2">
        <v>43191</v>
      </c>
      <c r="M858" t="s">
        <v>17</v>
      </c>
      <c r="N858" t="s">
        <v>15</v>
      </c>
      <c r="P858" s="2">
        <v>43852</v>
      </c>
    </row>
    <row r="859" spans="1:16" x14ac:dyDescent="0.35">
      <c r="A859" t="s">
        <v>470</v>
      </c>
      <c r="B859" t="s">
        <v>386</v>
      </c>
      <c r="C859" t="s">
        <v>14</v>
      </c>
      <c r="D859" s="2">
        <v>43191</v>
      </c>
      <c r="E859" s="2">
        <v>43555</v>
      </c>
      <c r="F859" t="s">
        <v>26</v>
      </c>
      <c r="G859" t="s">
        <v>474</v>
      </c>
      <c r="H859" t="s">
        <v>32</v>
      </c>
      <c r="I859" t="s">
        <v>29</v>
      </c>
      <c r="J859" t="s">
        <v>27</v>
      </c>
      <c r="K859">
        <v>474.42</v>
      </c>
      <c r="L859" s="2">
        <v>43191</v>
      </c>
      <c r="M859" t="s">
        <v>17</v>
      </c>
      <c r="N859" t="s">
        <v>15</v>
      </c>
      <c r="P859" s="2">
        <v>43852</v>
      </c>
    </row>
    <row r="860" spans="1:16" x14ac:dyDescent="0.35">
      <c r="A860" t="s">
        <v>470</v>
      </c>
      <c r="B860" t="s">
        <v>387</v>
      </c>
      <c r="C860" t="s">
        <v>14</v>
      </c>
      <c r="D860" s="2">
        <v>43191</v>
      </c>
      <c r="E860" s="2">
        <v>43555</v>
      </c>
      <c r="F860" t="s">
        <v>23</v>
      </c>
      <c r="G860" t="s">
        <v>474</v>
      </c>
      <c r="H860" t="s">
        <v>32</v>
      </c>
      <c r="I860" t="s">
        <v>23</v>
      </c>
      <c r="J860" t="s">
        <v>27</v>
      </c>
      <c r="K860">
        <v>44063.25</v>
      </c>
      <c r="L860" s="2">
        <v>43191</v>
      </c>
      <c r="M860" t="s">
        <v>17</v>
      </c>
      <c r="N860" t="s">
        <v>15</v>
      </c>
      <c r="P860" s="2">
        <v>43852</v>
      </c>
    </row>
    <row r="861" spans="1:16" x14ac:dyDescent="0.35">
      <c r="A861" t="s">
        <v>470</v>
      </c>
      <c r="B861" t="s">
        <v>388</v>
      </c>
      <c r="C861" t="s">
        <v>14</v>
      </c>
      <c r="D861" s="2">
        <v>43388</v>
      </c>
      <c r="E861" s="2">
        <v>43752</v>
      </c>
      <c r="F861" t="s">
        <v>24</v>
      </c>
      <c r="G861" t="s">
        <v>472</v>
      </c>
      <c r="H861" t="s">
        <v>32</v>
      </c>
      <c r="I861" t="s">
        <v>29</v>
      </c>
      <c r="J861" t="s">
        <v>436</v>
      </c>
      <c r="K861">
        <v>16387.5</v>
      </c>
      <c r="L861" s="2">
        <v>43388</v>
      </c>
      <c r="M861" t="s">
        <v>17</v>
      </c>
      <c r="N861" t="s">
        <v>15</v>
      </c>
      <c r="P861" s="2">
        <v>43852</v>
      </c>
    </row>
    <row r="862" spans="1:16" x14ac:dyDescent="0.35">
      <c r="A862" t="s">
        <v>470</v>
      </c>
      <c r="B862" t="s">
        <v>389</v>
      </c>
      <c r="C862" t="s">
        <v>14</v>
      </c>
      <c r="D862" s="2">
        <v>43191</v>
      </c>
      <c r="E862" s="2">
        <v>43555</v>
      </c>
      <c r="F862" t="s">
        <v>24</v>
      </c>
      <c r="G862" t="s">
        <v>474</v>
      </c>
      <c r="H862" t="s">
        <v>32</v>
      </c>
      <c r="I862" t="s">
        <v>29</v>
      </c>
      <c r="J862" t="s">
        <v>27</v>
      </c>
      <c r="K862">
        <v>15899.07</v>
      </c>
      <c r="L862" s="2">
        <v>43191</v>
      </c>
      <c r="M862" t="s">
        <v>17</v>
      </c>
      <c r="N862" t="s">
        <v>15</v>
      </c>
      <c r="P862" s="2">
        <v>43852</v>
      </c>
    </row>
    <row r="863" spans="1:16" x14ac:dyDescent="0.35">
      <c r="A863" t="s">
        <v>470</v>
      </c>
      <c r="B863" t="s">
        <v>389</v>
      </c>
      <c r="C863" t="s">
        <v>14</v>
      </c>
      <c r="D863" s="2">
        <v>43191</v>
      </c>
      <c r="E863" s="2">
        <v>43555</v>
      </c>
      <c r="F863" t="s">
        <v>24</v>
      </c>
      <c r="G863" t="s">
        <v>474</v>
      </c>
      <c r="H863" t="s">
        <v>32</v>
      </c>
      <c r="I863" t="s">
        <v>29</v>
      </c>
      <c r="J863" t="s">
        <v>27</v>
      </c>
      <c r="K863">
        <v>3974.77</v>
      </c>
      <c r="L863" s="2">
        <v>43191</v>
      </c>
      <c r="M863" t="s">
        <v>17</v>
      </c>
      <c r="N863" t="s">
        <v>15</v>
      </c>
      <c r="P863" s="2">
        <v>43852</v>
      </c>
    </row>
    <row r="864" spans="1:16" x14ac:dyDescent="0.35">
      <c r="A864" t="s">
        <v>470</v>
      </c>
      <c r="B864" t="s">
        <v>390</v>
      </c>
      <c r="C864" t="s">
        <v>14</v>
      </c>
      <c r="D864" s="2">
        <v>43191</v>
      </c>
      <c r="E864" s="2">
        <v>43555</v>
      </c>
      <c r="F864" t="s">
        <v>24</v>
      </c>
      <c r="G864" t="s">
        <v>474</v>
      </c>
      <c r="H864" t="s">
        <v>32</v>
      </c>
      <c r="I864" t="s">
        <v>29</v>
      </c>
      <c r="J864" t="s">
        <v>27</v>
      </c>
      <c r="K864">
        <v>6120.48</v>
      </c>
      <c r="L864" s="2">
        <v>43191</v>
      </c>
      <c r="M864" t="s">
        <v>17</v>
      </c>
      <c r="N864" t="s">
        <v>15</v>
      </c>
      <c r="P864" s="2">
        <v>43852</v>
      </c>
    </row>
    <row r="865" spans="1:16" x14ac:dyDescent="0.35">
      <c r="A865" t="s">
        <v>470</v>
      </c>
      <c r="B865" t="s">
        <v>390</v>
      </c>
      <c r="C865" t="s">
        <v>14</v>
      </c>
      <c r="D865" s="2">
        <v>43191</v>
      </c>
      <c r="E865" s="2">
        <v>43555</v>
      </c>
      <c r="F865" t="s">
        <v>24</v>
      </c>
      <c r="G865" t="s">
        <v>474</v>
      </c>
      <c r="H865" t="s">
        <v>32</v>
      </c>
      <c r="I865" t="s">
        <v>29</v>
      </c>
      <c r="J865" t="s">
        <v>27</v>
      </c>
      <c r="K865">
        <v>1530.12</v>
      </c>
      <c r="L865" s="2">
        <v>43191</v>
      </c>
      <c r="M865" t="s">
        <v>17</v>
      </c>
      <c r="N865" t="s">
        <v>15</v>
      </c>
      <c r="P865" s="2">
        <v>43852</v>
      </c>
    </row>
    <row r="866" spans="1:16" x14ac:dyDescent="0.35">
      <c r="A866" t="s">
        <v>470</v>
      </c>
      <c r="B866" t="s">
        <v>391</v>
      </c>
      <c r="C866" t="s">
        <v>14</v>
      </c>
      <c r="D866" s="2">
        <v>43191</v>
      </c>
      <c r="E866" s="2">
        <v>43555</v>
      </c>
      <c r="F866" t="s">
        <v>24</v>
      </c>
      <c r="G866" t="s">
        <v>474</v>
      </c>
      <c r="H866" t="s">
        <v>32</v>
      </c>
      <c r="I866" t="s">
        <v>29</v>
      </c>
      <c r="J866" t="s">
        <v>27</v>
      </c>
      <c r="K866">
        <v>32171.200000000001</v>
      </c>
      <c r="L866" s="2">
        <v>43191</v>
      </c>
      <c r="M866" t="s">
        <v>17</v>
      </c>
      <c r="N866" t="s">
        <v>15</v>
      </c>
      <c r="P866" s="2">
        <v>43852</v>
      </c>
    </row>
    <row r="867" spans="1:16" x14ac:dyDescent="0.35">
      <c r="A867" t="s">
        <v>470</v>
      </c>
      <c r="B867" t="s">
        <v>391</v>
      </c>
      <c r="C867" t="s">
        <v>14</v>
      </c>
      <c r="D867" s="2">
        <v>43191</v>
      </c>
      <c r="E867" s="2">
        <v>43555</v>
      </c>
      <c r="F867" t="s">
        <v>24</v>
      </c>
      <c r="G867" t="s">
        <v>474</v>
      </c>
      <c r="H867" t="s">
        <v>32</v>
      </c>
      <c r="I867" t="s">
        <v>29</v>
      </c>
      <c r="J867" t="s">
        <v>27</v>
      </c>
      <c r="K867">
        <v>8042.8</v>
      </c>
      <c r="L867" s="2">
        <v>43191</v>
      </c>
      <c r="M867" t="s">
        <v>17</v>
      </c>
      <c r="N867" t="s">
        <v>15</v>
      </c>
      <c r="P867" s="2">
        <v>43852</v>
      </c>
    </row>
    <row r="868" spans="1:16" x14ac:dyDescent="0.35">
      <c r="A868" t="s">
        <v>470</v>
      </c>
      <c r="B868" t="s">
        <v>392</v>
      </c>
      <c r="C868" t="s">
        <v>14</v>
      </c>
      <c r="D868" s="2">
        <v>43191</v>
      </c>
      <c r="E868" s="2">
        <v>43555</v>
      </c>
      <c r="F868" t="s">
        <v>26</v>
      </c>
      <c r="G868" t="s">
        <v>474</v>
      </c>
      <c r="H868" t="s">
        <v>32</v>
      </c>
      <c r="I868" t="s">
        <v>29</v>
      </c>
      <c r="J868" t="s">
        <v>27</v>
      </c>
      <c r="K868">
        <v>2925</v>
      </c>
      <c r="L868" s="2">
        <v>43191</v>
      </c>
      <c r="M868" t="s">
        <v>17</v>
      </c>
      <c r="N868" t="s">
        <v>15</v>
      </c>
      <c r="P868" s="2">
        <v>43852</v>
      </c>
    </row>
    <row r="869" spans="1:16" x14ac:dyDescent="0.35">
      <c r="A869" t="s">
        <v>470</v>
      </c>
      <c r="B869" t="s">
        <v>392</v>
      </c>
      <c r="C869" t="s">
        <v>14</v>
      </c>
      <c r="D869" s="2">
        <v>43191</v>
      </c>
      <c r="E869" s="2">
        <v>43555</v>
      </c>
      <c r="F869" t="s">
        <v>26</v>
      </c>
      <c r="G869" t="s">
        <v>474</v>
      </c>
      <c r="H869" t="s">
        <v>32</v>
      </c>
      <c r="I869" t="s">
        <v>29</v>
      </c>
      <c r="J869" t="s">
        <v>27</v>
      </c>
      <c r="K869">
        <v>731.25</v>
      </c>
      <c r="L869" s="2">
        <v>43191</v>
      </c>
      <c r="M869" t="s">
        <v>17</v>
      </c>
      <c r="N869" t="s">
        <v>15</v>
      </c>
      <c r="P869" s="2">
        <v>43852</v>
      </c>
    </row>
    <row r="870" spans="1:16" x14ac:dyDescent="0.35">
      <c r="A870" t="s">
        <v>470</v>
      </c>
      <c r="B870" t="s">
        <v>393</v>
      </c>
      <c r="C870" t="s">
        <v>14</v>
      </c>
      <c r="D870" s="2">
        <v>43191</v>
      </c>
      <c r="E870" s="2">
        <v>43555</v>
      </c>
      <c r="F870" t="s">
        <v>26</v>
      </c>
      <c r="G870" t="s">
        <v>474</v>
      </c>
      <c r="H870" t="s">
        <v>32</v>
      </c>
      <c r="I870" t="s">
        <v>29</v>
      </c>
      <c r="J870" t="s">
        <v>27</v>
      </c>
      <c r="K870">
        <v>627</v>
      </c>
      <c r="L870" s="2">
        <v>43191</v>
      </c>
      <c r="M870" t="s">
        <v>17</v>
      </c>
      <c r="N870" t="s">
        <v>15</v>
      </c>
      <c r="P870" s="2">
        <v>43852</v>
      </c>
    </row>
    <row r="871" spans="1:16" x14ac:dyDescent="0.35">
      <c r="A871" t="s">
        <v>470</v>
      </c>
      <c r="B871" t="s">
        <v>393</v>
      </c>
      <c r="C871" t="s">
        <v>14</v>
      </c>
      <c r="D871" s="2">
        <v>43191</v>
      </c>
      <c r="E871" s="2">
        <v>43555</v>
      </c>
      <c r="F871" t="s">
        <v>26</v>
      </c>
      <c r="G871" t="s">
        <v>474</v>
      </c>
      <c r="H871" t="s">
        <v>32</v>
      </c>
      <c r="I871" t="s">
        <v>29</v>
      </c>
      <c r="J871" t="s">
        <v>27</v>
      </c>
      <c r="K871">
        <v>156.75</v>
      </c>
      <c r="L871" s="2">
        <v>43191</v>
      </c>
      <c r="M871" t="s">
        <v>17</v>
      </c>
      <c r="N871" t="s">
        <v>15</v>
      </c>
      <c r="P871" s="2">
        <v>43852</v>
      </c>
    </row>
    <row r="872" spans="1:16" x14ac:dyDescent="0.35">
      <c r="A872" t="s">
        <v>470</v>
      </c>
      <c r="B872" t="s">
        <v>394</v>
      </c>
      <c r="C872" t="s">
        <v>14</v>
      </c>
      <c r="D872" s="2">
        <v>43191</v>
      </c>
      <c r="E872" s="2">
        <v>43555</v>
      </c>
      <c r="F872" t="s">
        <v>26</v>
      </c>
      <c r="G872" t="s">
        <v>474</v>
      </c>
      <c r="H872" t="s">
        <v>32</v>
      </c>
      <c r="I872" t="s">
        <v>29</v>
      </c>
      <c r="J872" t="s">
        <v>27</v>
      </c>
      <c r="K872">
        <v>1186</v>
      </c>
      <c r="L872" s="2">
        <v>43191</v>
      </c>
      <c r="M872" t="s">
        <v>17</v>
      </c>
      <c r="N872" t="s">
        <v>15</v>
      </c>
      <c r="P872" s="2">
        <v>43852</v>
      </c>
    </row>
    <row r="873" spans="1:16" x14ac:dyDescent="0.35">
      <c r="A873" t="s">
        <v>470</v>
      </c>
      <c r="B873" t="s">
        <v>395</v>
      </c>
      <c r="C873" t="s">
        <v>14</v>
      </c>
      <c r="D873" s="2">
        <v>43191</v>
      </c>
      <c r="E873" s="2">
        <v>43468</v>
      </c>
      <c r="F873" t="s">
        <v>26</v>
      </c>
      <c r="G873" t="s">
        <v>474</v>
      </c>
      <c r="H873" t="s">
        <v>32</v>
      </c>
      <c r="I873" t="s">
        <v>29</v>
      </c>
      <c r="J873" t="s">
        <v>27</v>
      </c>
      <c r="K873">
        <v>465.9</v>
      </c>
      <c r="L873" s="2">
        <v>43191</v>
      </c>
      <c r="M873" t="s">
        <v>17</v>
      </c>
      <c r="N873" t="s">
        <v>15</v>
      </c>
      <c r="P873" s="2">
        <v>43852</v>
      </c>
    </row>
    <row r="874" spans="1:16" x14ac:dyDescent="0.35">
      <c r="A874" t="s">
        <v>470</v>
      </c>
      <c r="B874" t="s">
        <v>395</v>
      </c>
      <c r="C874" t="s">
        <v>14</v>
      </c>
      <c r="D874" s="2">
        <v>43191</v>
      </c>
      <c r="E874" s="2">
        <v>43468</v>
      </c>
      <c r="F874" t="s">
        <v>26</v>
      </c>
      <c r="G874" t="s">
        <v>474</v>
      </c>
      <c r="H874" t="s">
        <v>32</v>
      </c>
      <c r="I874" t="s">
        <v>29</v>
      </c>
      <c r="J874" t="s">
        <v>27</v>
      </c>
      <c r="K874">
        <v>116.48</v>
      </c>
      <c r="L874" s="2">
        <v>43191</v>
      </c>
      <c r="M874" t="s">
        <v>17</v>
      </c>
      <c r="N874" t="s">
        <v>15</v>
      </c>
      <c r="P874" s="2">
        <v>43852</v>
      </c>
    </row>
    <row r="875" spans="1:16" x14ac:dyDescent="0.35">
      <c r="A875" t="s">
        <v>470</v>
      </c>
      <c r="B875" t="s">
        <v>396</v>
      </c>
      <c r="C875" t="s">
        <v>14</v>
      </c>
      <c r="D875" s="2">
        <v>43191</v>
      </c>
      <c r="E875" s="2">
        <v>43555</v>
      </c>
      <c r="F875" t="s">
        <v>26</v>
      </c>
      <c r="G875" t="s">
        <v>474</v>
      </c>
      <c r="H875" t="s">
        <v>32</v>
      </c>
      <c r="I875" t="s">
        <v>29</v>
      </c>
      <c r="J875" t="s">
        <v>27</v>
      </c>
      <c r="K875">
        <v>3456.13</v>
      </c>
      <c r="L875" s="2">
        <v>43191</v>
      </c>
      <c r="M875" t="s">
        <v>17</v>
      </c>
      <c r="N875" t="s">
        <v>15</v>
      </c>
      <c r="P875" s="2">
        <v>43852</v>
      </c>
    </row>
    <row r="876" spans="1:16" x14ac:dyDescent="0.35">
      <c r="A876" t="s">
        <v>470</v>
      </c>
      <c r="B876">
        <v>2.1300042180100002E+19</v>
      </c>
      <c r="C876" t="s">
        <v>18</v>
      </c>
      <c r="D876" s="2">
        <v>43191</v>
      </c>
      <c r="E876" s="2">
        <v>43555</v>
      </c>
      <c r="F876" t="s">
        <v>19</v>
      </c>
      <c r="G876" t="s">
        <v>473</v>
      </c>
      <c r="H876" t="s">
        <v>32</v>
      </c>
      <c r="I876" t="s">
        <v>20</v>
      </c>
      <c r="J876" t="s">
        <v>27</v>
      </c>
      <c r="K876">
        <v>0</v>
      </c>
      <c r="L876" s="2">
        <v>43191</v>
      </c>
      <c r="M876" t="s">
        <v>17</v>
      </c>
      <c r="N876" t="s">
        <v>15</v>
      </c>
      <c r="P876" s="2">
        <v>43852</v>
      </c>
    </row>
    <row r="877" spans="1:16" x14ac:dyDescent="0.35">
      <c r="A877" t="s">
        <v>470</v>
      </c>
      <c r="B877" t="s">
        <v>397</v>
      </c>
      <c r="C877" t="s">
        <v>14</v>
      </c>
      <c r="D877" s="2">
        <v>43229</v>
      </c>
      <c r="E877" s="2">
        <v>43593</v>
      </c>
      <c r="F877" t="s">
        <v>24</v>
      </c>
      <c r="G877" t="s">
        <v>474</v>
      </c>
      <c r="H877" t="s">
        <v>32</v>
      </c>
      <c r="I877" t="s">
        <v>29</v>
      </c>
      <c r="J877" t="s">
        <v>27</v>
      </c>
      <c r="K877">
        <v>976.81</v>
      </c>
      <c r="L877" s="2">
        <v>43229</v>
      </c>
      <c r="M877" t="s">
        <v>17</v>
      </c>
      <c r="N877" t="s">
        <v>15</v>
      </c>
      <c r="P877" s="2">
        <v>43852</v>
      </c>
    </row>
    <row r="878" spans="1:16" x14ac:dyDescent="0.35">
      <c r="A878" t="s">
        <v>470</v>
      </c>
      <c r="B878" t="s">
        <v>398</v>
      </c>
      <c r="C878" t="s">
        <v>18</v>
      </c>
      <c r="D878" s="2">
        <v>43295</v>
      </c>
      <c r="E878" s="2">
        <v>43659</v>
      </c>
      <c r="F878" t="s">
        <v>19</v>
      </c>
      <c r="G878" t="s">
        <v>473</v>
      </c>
      <c r="H878" t="s">
        <v>32</v>
      </c>
      <c r="I878" t="s">
        <v>20</v>
      </c>
      <c r="J878" t="s">
        <v>27</v>
      </c>
      <c r="K878">
        <v>26250</v>
      </c>
      <c r="L878" s="2">
        <v>43295</v>
      </c>
      <c r="M878" t="s">
        <v>17</v>
      </c>
      <c r="N878" t="s">
        <v>15</v>
      </c>
      <c r="P878" s="2">
        <v>43852</v>
      </c>
    </row>
    <row r="879" spans="1:16" x14ac:dyDescent="0.35">
      <c r="A879" t="s">
        <v>470</v>
      </c>
      <c r="B879" t="s">
        <v>399</v>
      </c>
      <c r="C879" t="s">
        <v>14</v>
      </c>
      <c r="D879" s="2">
        <v>43660</v>
      </c>
      <c r="E879" s="2">
        <v>44025</v>
      </c>
      <c r="F879" t="s">
        <v>19</v>
      </c>
      <c r="G879" t="s">
        <v>473</v>
      </c>
      <c r="H879" t="s">
        <v>32</v>
      </c>
      <c r="I879" t="s">
        <v>20</v>
      </c>
      <c r="J879" t="s">
        <v>27</v>
      </c>
      <c r="K879">
        <v>22245.75</v>
      </c>
      <c r="L879" s="2">
        <v>43660</v>
      </c>
      <c r="M879" t="s">
        <v>17</v>
      </c>
      <c r="N879" t="s">
        <v>27</v>
      </c>
      <c r="P879" s="2">
        <v>43852</v>
      </c>
    </row>
    <row r="880" spans="1:16" x14ac:dyDescent="0.35">
      <c r="A880" t="s">
        <v>470</v>
      </c>
      <c r="B880" t="s">
        <v>400</v>
      </c>
      <c r="C880" t="s">
        <v>14</v>
      </c>
      <c r="D880" s="2">
        <v>43556</v>
      </c>
      <c r="E880" s="2">
        <v>43921</v>
      </c>
      <c r="F880" t="s">
        <v>19</v>
      </c>
      <c r="G880" t="s">
        <v>473</v>
      </c>
      <c r="H880" t="s">
        <v>32</v>
      </c>
      <c r="I880" t="s">
        <v>20</v>
      </c>
      <c r="J880" t="s">
        <v>27</v>
      </c>
      <c r="K880">
        <v>3346.95</v>
      </c>
      <c r="L880" s="2">
        <v>43556</v>
      </c>
      <c r="M880" t="s">
        <v>17</v>
      </c>
      <c r="N880" t="s">
        <v>27</v>
      </c>
      <c r="P880" s="2">
        <v>43852</v>
      </c>
    </row>
    <row r="881" spans="1:16" x14ac:dyDescent="0.35">
      <c r="A881" t="s">
        <v>470</v>
      </c>
      <c r="B881" t="s">
        <v>401</v>
      </c>
      <c r="C881" t="s">
        <v>18</v>
      </c>
      <c r="D881" s="2">
        <v>43304</v>
      </c>
      <c r="E881" s="2">
        <v>43666</v>
      </c>
      <c r="F881" t="s">
        <v>16</v>
      </c>
      <c r="G881" t="s">
        <v>474</v>
      </c>
      <c r="H881" t="s">
        <v>32</v>
      </c>
      <c r="I881" t="s">
        <v>29</v>
      </c>
      <c r="J881" t="s">
        <v>27</v>
      </c>
      <c r="K881">
        <v>0</v>
      </c>
      <c r="L881" s="2">
        <v>43304</v>
      </c>
      <c r="M881" t="s">
        <v>17</v>
      </c>
      <c r="N881" t="s">
        <v>15</v>
      </c>
      <c r="P881" s="2">
        <v>43852</v>
      </c>
    </row>
    <row r="882" spans="1:16" x14ac:dyDescent="0.35">
      <c r="A882" t="s">
        <v>470</v>
      </c>
      <c r="B882" t="s">
        <v>402</v>
      </c>
      <c r="C882" t="s">
        <v>14</v>
      </c>
      <c r="D882" s="2">
        <v>43669</v>
      </c>
      <c r="E882" s="2">
        <v>44032</v>
      </c>
      <c r="F882" t="s">
        <v>16</v>
      </c>
      <c r="G882" t="s">
        <v>474</v>
      </c>
      <c r="H882" t="s">
        <v>32</v>
      </c>
      <c r="I882" t="s">
        <v>29</v>
      </c>
      <c r="J882" t="s">
        <v>27</v>
      </c>
      <c r="K882">
        <v>0</v>
      </c>
      <c r="L882" s="2">
        <v>43669</v>
      </c>
      <c r="M882" t="s">
        <v>17</v>
      </c>
      <c r="N882" t="s">
        <v>27</v>
      </c>
      <c r="P882" s="2">
        <v>43852</v>
      </c>
    </row>
    <row r="883" spans="1:16" x14ac:dyDescent="0.35">
      <c r="A883" t="s">
        <v>470</v>
      </c>
      <c r="B883" t="s">
        <v>403</v>
      </c>
      <c r="C883" t="s">
        <v>14</v>
      </c>
      <c r="D883" s="2">
        <v>43466</v>
      </c>
      <c r="E883" s="2">
        <v>43830</v>
      </c>
      <c r="F883" t="s">
        <v>16</v>
      </c>
      <c r="G883" t="s">
        <v>474</v>
      </c>
      <c r="H883" t="s">
        <v>32</v>
      </c>
      <c r="I883" t="s">
        <v>29</v>
      </c>
      <c r="J883" t="s">
        <v>27</v>
      </c>
      <c r="K883">
        <v>19910.88</v>
      </c>
      <c r="L883" s="2">
        <v>43466</v>
      </c>
      <c r="M883" t="s">
        <v>17</v>
      </c>
      <c r="N883" t="s">
        <v>35</v>
      </c>
      <c r="P883" s="2">
        <v>43852</v>
      </c>
    </row>
    <row r="884" spans="1:16" x14ac:dyDescent="0.35">
      <c r="A884" t="s">
        <v>470</v>
      </c>
      <c r="B884" t="s">
        <v>403</v>
      </c>
      <c r="C884" t="s">
        <v>14</v>
      </c>
      <c r="D884" s="2">
        <v>43466</v>
      </c>
      <c r="E884" s="2">
        <v>43830</v>
      </c>
      <c r="F884" t="s">
        <v>16</v>
      </c>
      <c r="G884" t="s">
        <v>474</v>
      </c>
      <c r="H884" t="s">
        <v>32</v>
      </c>
      <c r="I884" t="s">
        <v>29</v>
      </c>
      <c r="J884" t="s">
        <v>27</v>
      </c>
      <c r="K884">
        <v>2139.63</v>
      </c>
      <c r="L884" s="2">
        <v>43495</v>
      </c>
      <c r="M884" t="s">
        <v>36</v>
      </c>
      <c r="N884" t="s">
        <v>35</v>
      </c>
      <c r="P884" s="2">
        <v>43852</v>
      </c>
    </row>
    <row r="885" spans="1:16" x14ac:dyDescent="0.35">
      <c r="A885" t="s">
        <v>470</v>
      </c>
      <c r="B885" t="s">
        <v>404</v>
      </c>
      <c r="C885" t="s">
        <v>18</v>
      </c>
      <c r="D885" s="2">
        <v>43101</v>
      </c>
      <c r="E885" s="2">
        <v>43465</v>
      </c>
      <c r="F885" t="s">
        <v>16</v>
      </c>
      <c r="G885" t="s">
        <v>474</v>
      </c>
      <c r="H885" t="s">
        <v>32</v>
      </c>
      <c r="I885" t="s">
        <v>29</v>
      </c>
      <c r="J885" t="s">
        <v>27</v>
      </c>
      <c r="K885">
        <v>20814.38</v>
      </c>
      <c r="L885" s="2">
        <v>43101</v>
      </c>
      <c r="M885" t="s">
        <v>17</v>
      </c>
      <c r="N885" t="s">
        <v>15</v>
      </c>
      <c r="P885" s="2">
        <v>43852</v>
      </c>
    </row>
    <row r="886" spans="1:16" x14ac:dyDescent="0.35">
      <c r="A886" t="s">
        <v>470</v>
      </c>
      <c r="B886" t="s">
        <v>405</v>
      </c>
      <c r="C886" t="s">
        <v>14</v>
      </c>
      <c r="D886" s="2">
        <v>43160</v>
      </c>
      <c r="E886" s="2">
        <v>43524</v>
      </c>
      <c r="F886" t="s">
        <v>23</v>
      </c>
      <c r="G886" t="s">
        <v>474</v>
      </c>
      <c r="H886" t="s">
        <v>32</v>
      </c>
      <c r="I886" t="s">
        <v>29</v>
      </c>
      <c r="J886" t="s">
        <v>27</v>
      </c>
      <c r="K886">
        <v>126225</v>
      </c>
      <c r="L886" s="2">
        <v>43160</v>
      </c>
      <c r="M886" t="s">
        <v>17</v>
      </c>
      <c r="N886" t="s">
        <v>15</v>
      </c>
      <c r="P886" s="2">
        <v>43852</v>
      </c>
    </row>
    <row r="887" spans="1:16" x14ac:dyDescent="0.35">
      <c r="A887" t="s">
        <v>470</v>
      </c>
      <c r="B887" t="s">
        <v>406</v>
      </c>
      <c r="C887" t="s">
        <v>18</v>
      </c>
      <c r="D887" s="2">
        <v>43160</v>
      </c>
      <c r="E887" s="2">
        <v>43524</v>
      </c>
      <c r="F887" t="s">
        <v>23</v>
      </c>
      <c r="G887" t="s">
        <v>474</v>
      </c>
      <c r="H887" t="s">
        <v>32</v>
      </c>
      <c r="I887" t="s">
        <v>29</v>
      </c>
      <c r="J887" t="s">
        <v>27</v>
      </c>
      <c r="K887">
        <v>63112.5</v>
      </c>
      <c r="L887" s="2">
        <v>43160</v>
      </c>
      <c r="M887" t="s">
        <v>17</v>
      </c>
      <c r="N887" t="s">
        <v>15</v>
      </c>
      <c r="P887" s="2">
        <v>43852</v>
      </c>
    </row>
    <row r="888" spans="1:16" x14ac:dyDescent="0.35">
      <c r="A888" t="s">
        <v>470</v>
      </c>
      <c r="B888" t="s">
        <v>407</v>
      </c>
      <c r="C888" t="s">
        <v>14</v>
      </c>
      <c r="D888" s="2">
        <v>43525</v>
      </c>
      <c r="E888" s="2">
        <v>43890</v>
      </c>
      <c r="F888" t="s">
        <v>23</v>
      </c>
      <c r="G888" t="s">
        <v>474</v>
      </c>
      <c r="H888" t="s">
        <v>32</v>
      </c>
      <c r="I888" t="s">
        <v>29</v>
      </c>
      <c r="J888" t="s">
        <v>27</v>
      </c>
      <c r="K888">
        <v>148500</v>
      </c>
      <c r="L888" s="2">
        <v>43525</v>
      </c>
      <c r="M888" t="s">
        <v>17</v>
      </c>
      <c r="N888" t="s">
        <v>27</v>
      </c>
      <c r="P888" s="2">
        <v>43852</v>
      </c>
    </row>
    <row r="889" spans="1:16" x14ac:dyDescent="0.35">
      <c r="A889" t="s">
        <v>470</v>
      </c>
      <c r="B889">
        <v>12031703</v>
      </c>
      <c r="C889" t="s">
        <v>14</v>
      </c>
      <c r="D889" s="2">
        <v>43281</v>
      </c>
      <c r="E889" s="2">
        <v>43645</v>
      </c>
      <c r="F889" t="s">
        <v>24</v>
      </c>
      <c r="G889" t="s">
        <v>482</v>
      </c>
      <c r="H889" t="s">
        <v>32</v>
      </c>
      <c r="I889" t="s">
        <v>25</v>
      </c>
      <c r="J889" t="s">
        <v>27</v>
      </c>
      <c r="K889">
        <v>39762.71</v>
      </c>
      <c r="L889" s="2">
        <v>43281</v>
      </c>
      <c r="M889" t="s">
        <v>17</v>
      </c>
      <c r="N889" t="s">
        <v>15</v>
      </c>
      <c r="P889" s="2">
        <v>43852</v>
      </c>
    </row>
    <row r="890" spans="1:16" x14ac:dyDescent="0.35">
      <c r="A890" t="s">
        <v>470</v>
      </c>
      <c r="B890">
        <v>2.4142025629033999E+18</v>
      </c>
      <c r="C890" t="s">
        <v>14</v>
      </c>
      <c r="D890" s="2">
        <v>43448</v>
      </c>
      <c r="E890" s="2">
        <v>43812</v>
      </c>
      <c r="F890" t="s">
        <v>23</v>
      </c>
      <c r="G890" t="s">
        <v>483</v>
      </c>
      <c r="H890" t="s">
        <v>32</v>
      </c>
      <c r="I890" t="s">
        <v>23</v>
      </c>
      <c r="J890" t="s">
        <v>436</v>
      </c>
      <c r="K890">
        <v>28050</v>
      </c>
      <c r="L890" s="2">
        <v>43448</v>
      </c>
      <c r="M890" t="s">
        <v>17</v>
      </c>
      <c r="N890" t="s">
        <v>35</v>
      </c>
      <c r="P890" s="2">
        <v>43852</v>
      </c>
    </row>
    <row r="891" spans="1:16" x14ac:dyDescent="0.35">
      <c r="A891" t="s">
        <v>470</v>
      </c>
      <c r="B891">
        <v>2.4142025629033999E+18</v>
      </c>
      <c r="C891" t="s">
        <v>14</v>
      </c>
      <c r="D891" s="2">
        <v>43448</v>
      </c>
      <c r="E891" s="2">
        <v>43812</v>
      </c>
      <c r="F891" t="s">
        <v>23</v>
      </c>
      <c r="G891" t="s">
        <v>483</v>
      </c>
      <c r="H891" t="s">
        <v>32</v>
      </c>
      <c r="I891" t="s">
        <v>23</v>
      </c>
      <c r="J891" t="s">
        <v>436</v>
      </c>
      <c r="K891">
        <v>56100</v>
      </c>
      <c r="L891" s="2">
        <v>43532</v>
      </c>
      <c r="M891" t="s">
        <v>36</v>
      </c>
      <c r="N891" t="s">
        <v>35</v>
      </c>
      <c r="P891" s="2">
        <v>43852</v>
      </c>
    </row>
    <row r="892" spans="1:16" x14ac:dyDescent="0.35">
      <c r="A892" t="s">
        <v>470</v>
      </c>
      <c r="B892">
        <v>2.4142025629033999E+18</v>
      </c>
      <c r="C892" t="s">
        <v>14</v>
      </c>
      <c r="D892" s="2">
        <v>43448</v>
      </c>
      <c r="E892" s="2">
        <v>43812</v>
      </c>
      <c r="F892" t="s">
        <v>23</v>
      </c>
      <c r="G892" t="s">
        <v>483</v>
      </c>
      <c r="H892" t="s">
        <v>32</v>
      </c>
      <c r="I892" t="s">
        <v>23</v>
      </c>
      <c r="J892" t="s">
        <v>436</v>
      </c>
      <c r="K892">
        <v>56100</v>
      </c>
      <c r="L892" s="2">
        <v>43532</v>
      </c>
      <c r="M892" t="s">
        <v>36</v>
      </c>
      <c r="N892" t="s">
        <v>35</v>
      </c>
      <c r="P892" s="2">
        <v>43852</v>
      </c>
    </row>
    <row r="893" spans="1:16" x14ac:dyDescent="0.35">
      <c r="A893" t="s">
        <v>470</v>
      </c>
      <c r="B893">
        <v>2.4142025629033999E+18</v>
      </c>
      <c r="C893" t="s">
        <v>14</v>
      </c>
      <c r="D893" s="2">
        <v>43448</v>
      </c>
      <c r="E893" s="2">
        <v>43812</v>
      </c>
      <c r="F893" t="s">
        <v>23</v>
      </c>
      <c r="G893" t="s">
        <v>483</v>
      </c>
      <c r="H893" t="s">
        <v>32</v>
      </c>
      <c r="I893" t="s">
        <v>23</v>
      </c>
      <c r="J893" t="s">
        <v>436</v>
      </c>
      <c r="K893">
        <v>14025</v>
      </c>
      <c r="L893" s="2">
        <v>43760</v>
      </c>
      <c r="M893" t="s">
        <v>36</v>
      </c>
      <c r="N893" t="s">
        <v>35</v>
      </c>
      <c r="P893" s="2">
        <v>43852</v>
      </c>
    </row>
    <row r="894" spans="1:16" x14ac:dyDescent="0.35">
      <c r="A894" t="s">
        <v>470</v>
      </c>
      <c r="B894">
        <v>2.4142025629033999E+18</v>
      </c>
      <c r="C894" t="s">
        <v>14</v>
      </c>
      <c r="D894" s="2">
        <v>43448</v>
      </c>
      <c r="E894" s="2">
        <v>43812</v>
      </c>
      <c r="F894" t="s">
        <v>23</v>
      </c>
      <c r="G894" t="s">
        <v>483</v>
      </c>
      <c r="H894" t="s">
        <v>32</v>
      </c>
      <c r="I894" t="s">
        <v>23</v>
      </c>
      <c r="J894" t="s">
        <v>436</v>
      </c>
      <c r="K894">
        <v>14025</v>
      </c>
      <c r="L894" s="2">
        <v>43760</v>
      </c>
      <c r="M894" t="s">
        <v>36</v>
      </c>
      <c r="N894" t="s">
        <v>35</v>
      </c>
      <c r="P894" s="2">
        <v>43852</v>
      </c>
    </row>
    <row r="895" spans="1:16" x14ac:dyDescent="0.35">
      <c r="A895" t="s">
        <v>470</v>
      </c>
      <c r="B895">
        <v>41040284</v>
      </c>
      <c r="C895" t="s">
        <v>18</v>
      </c>
      <c r="D895" s="2">
        <v>43199</v>
      </c>
      <c r="E895" s="2">
        <v>43563</v>
      </c>
      <c r="F895" t="s">
        <v>16</v>
      </c>
      <c r="G895" t="s">
        <v>478</v>
      </c>
      <c r="H895" t="s">
        <v>32</v>
      </c>
      <c r="I895" t="s">
        <v>16</v>
      </c>
      <c r="J895" t="s">
        <v>27</v>
      </c>
      <c r="K895">
        <v>59851.63</v>
      </c>
      <c r="L895" s="2">
        <v>43199</v>
      </c>
      <c r="M895" t="s">
        <v>17</v>
      </c>
      <c r="N895" t="s">
        <v>15</v>
      </c>
      <c r="P895" s="2">
        <v>43852</v>
      </c>
    </row>
    <row r="896" spans="1:16" x14ac:dyDescent="0.35">
      <c r="A896" t="s">
        <v>470</v>
      </c>
      <c r="B896">
        <v>41046110</v>
      </c>
      <c r="C896" t="s">
        <v>14</v>
      </c>
      <c r="D896" s="2">
        <v>43564</v>
      </c>
      <c r="E896" s="2">
        <v>43929</v>
      </c>
      <c r="F896" t="s">
        <v>16</v>
      </c>
      <c r="G896" t="s">
        <v>482</v>
      </c>
      <c r="H896" t="s">
        <v>32</v>
      </c>
      <c r="I896" t="s">
        <v>16</v>
      </c>
      <c r="J896" t="s">
        <v>27</v>
      </c>
      <c r="K896">
        <v>74250</v>
      </c>
      <c r="L896" s="2">
        <v>43564</v>
      </c>
      <c r="M896" t="s">
        <v>17</v>
      </c>
      <c r="N896" t="s">
        <v>15</v>
      </c>
      <c r="P896" s="2">
        <v>43852</v>
      </c>
    </row>
    <row r="897" spans="1:16" x14ac:dyDescent="0.35">
      <c r="A897" t="s">
        <v>470</v>
      </c>
      <c r="B897" t="s">
        <v>42</v>
      </c>
      <c r="C897" t="s">
        <v>14</v>
      </c>
      <c r="D897" s="2">
        <v>43564</v>
      </c>
      <c r="E897" s="2">
        <v>43929</v>
      </c>
      <c r="F897" t="s">
        <v>16</v>
      </c>
      <c r="G897" t="s">
        <v>478</v>
      </c>
      <c r="H897" t="s">
        <v>32</v>
      </c>
      <c r="I897" t="s">
        <v>16</v>
      </c>
      <c r="J897" t="s">
        <v>27</v>
      </c>
      <c r="K897">
        <v>68125</v>
      </c>
      <c r="L897" s="2">
        <v>43564</v>
      </c>
      <c r="M897" t="s">
        <v>17</v>
      </c>
      <c r="N897" t="s">
        <v>27</v>
      </c>
      <c r="P897" s="2">
        <v>43852</v>
      </c>
    </row>
    <row r="898" spans="1:16" x14ac:dyDescent="0.35">
      <c r="A898" t="s">
        <v>470</v>
      </c>
      <c r="B898">
        <v>2.1300036181700002E+19</v>
      </c>
      <c r="C898" t="s">
        <v>18</v>
      </c>
      <c r="D898" s="2">
        <v>43191</v>
      </c>
      <c r="E898" s="2">
        <v>43555</v>
      </c>
      <c r="F898" t="s">
        <v>16</v>
      </c>
      <c r="G898" t="s">
        <v>476</v>
      </c>
      <c r="H898" t="s">
        <v>32</v>
      </c>
      <c r="I898" t="s">
        <v>16</v>
      </c>
      <c r="J898" t="s">
        <v>435</v>
      </c>
      <c r="K898">
        <v>117812.5</v>
      </c>
      <c r="L898" s="2">
        <v>43191</v>
      </c>
      <c r="M898" t="s">
        <v>17</v>
      </c>
      <c r="N898" t="s">
        <v>15</v>
      </c>
      <c r="P898" s="2">
        <v>43852</v>
      </c>
    </row>
    <row r="899" spans="1:16" x14ac:dyDescent="0.35">
      <c r="A899" t="s">
        <v>470</v>
      </c>
      <c r="B899">
        <v>2.1300036191700001E+19</v>
      </c>
      <c r="C899" t="s">
        <v>14</v>
      </c>
      <c r="D899" s="2">
        <v>43556</v>
      </c>
      <c r="E899" s="2">
        <v>43921</v>
      </c>
      <c r="F899" t="s">
        <v>16</v>
      </c>
      <c r="G899" t="s">
        <v>476</v>
      </c>
      <c r="H899" t="s">
        <v>32</v>
      </c>
      <c r="I899" t="s">
        <v>16</v>
      </c>
      <c r="J899" t="s">
        <v>27</v>
      </c>
      <c r="K899">
        <v>115625</v>
      </c>
      <c r="L899" s="2">
        <v>43556</v>
      </c>
      <c r="M899" t="s">
        <v>17</v>
      </c>
      <c r="N899" t="s">
        <v>27</v>
      </c>
      <c r="P899" s="2">
        <v>43852</v>
      </c>
    </row>
    <row r="900" spans="1:16" x14ac:dyDescent="0.35">
      <c r="A900" t="s">
        <v>470</v>
      </c>
      <c r="B900" t="s">
        <v>408</v>
      </c>
      <c r="C900" t="s">
        <v>14</v>
      </c>
      <c r="D900" s="2">
        <v>43588</v>
      </c>
      <c r="E900" s="2">
        <v>43953</v>
      </c>
      <c r="F900" t="s">
        <v>24</v>
      </c>
      <c r="G900" t="s">
        <v>482</v>
      </c>
      <c r="H900" t="s">
        <v>32</v>
      </c>
      <c r="I900" t="s">
        <v>16</v>
      </c>
      <c r="J900" t="s">
        <v>27</v>
      </c>
      <c r="K900">
        <v>10427</v>
      </c>
      <c r="L900" s="2">
        <v>43588</v>
      </c>
      <c r="M900" t="s">
        <v>17</v>
      </c>
      <c r="N900" t="s">
        <v>15</v>
      </c>
      <c r="P900" s="2">
        <v>43852</v>
      </c>
    </row>
    <row r="901" spans="1:16" x14ac:dyDescent="0.35">
      <c r="A901" t="s">
        <v>470</v>
      </c>
      <c r="B901">
        <v>43168456</v>
      </c>
      <c r="C901" t="s">
        <v>18</v>
      </c>
      <c r="D901" s="2">
        <v>43254</v>
      </c>
      <c r="E901" s="2">
        <v>43618</v>
      </c>
      <c r="F901" t="s">
        <v>16</v>
      </c>
      <c r="G901" t="s">
        <v>481</v>
      </c>
      <c r="H901" t="s">
        <v>32</v>
      </c>
      <c r="I901" t="s">
        <v>16</v>
      </c>
      <c r="J901" t="s">
        <v>27</v>
      </c>
      <c r="K901">
        <v>2930.9</v>
      </c>
      <c r="L901" s="2">
        <v>43254</v>
      </c>
      <c r="M901" t="s">
        <v>17</v>
      </c>
      <c r="N901" t="s">
        <v>15</v>
      </c>
      <c r="P901" s="2">
        <v>43852</v>
      </c>
    </row>
    <row r="902" spans="1:16" x14ac:dyDescent="0.35">
      <c r="A902" t="s">
        <v>470</v>
      </c>
      <c r="B902">
        <v>43191787</v>
      </c>
      <c r="C902" t="s">
        <v>14</v>
      </c>
      <c r="D902" s="2">
        <v>43649</v>
      </c>
      <c r="E902" s="2">
        <v>44014</v>
      </c>
      <c r="F902" t="s">
        <v>16</v>
      </c>
      <c r="G902" t="s">
        <v>481</v>
      </c>
      <c r="H902" t="s">
        <v>32</v>
      </c>
      <c r="I902" t="s">
        <v>16</v>
      </c>
      <c r="J902" t="s">
        <v>27</v>
      </c>
      <c r="K902">
        <v>6213.24</v>
      </c>
      <c r="L902" s="2">
        <v>43649</v>
      </c>
      <c r="M902" t="s">
        <v>17</v>
      </c>
      <c r="N902" t="s">
        <v>27</v>
      </c>
      <c r="P902" s="2">
        <v>43852</v>
      </c>
    </row>
    <row r="903" spans="1:16" x14ac:dyDescent="0.35">
      <c r="A903" t="s">
        <v>470</v>
      </c>
      <c r="B903">
        <v>431172859</v>
      </c>
      <c r="C903" t="s">
        <v>18</v>
      </c>
      <c r="D903" s="2">
        <v>43365</v>
      </c>
      <c r="E903" s="2">
        <v>43729</v>
      </c>
      <c r="F903" t="s">
        <v>26</v>
      </c>
      <c r="G903" t="s">
        <v>474</v>
      </c>
      <c r="H903" t="s">
        <v>32</v>
      </c>
      <c r="I903" t="s">
        <v>29</v>
      </c>
      <c r="J903" t="s">
        <v>27</v>
      </c>
      <c r="K903">
        <v>1772.75</v>
      </c>
      <c r="L903" s="2">
        <v>43730</v>
      </c>
      <c r="M903" t="s">
        <v>17</v>
      </c>
      <c r="N903" t="s">
        <v>15</v>
      </c>
      <c r="P903" s="2">
        <v>43852</v>
      </c>
    </row>
    <row r="904" spans="1:16" x14ac:dyDescent="0.35">
      <c r="A904" t="s">
        <v>470</v>
      </c>
      <c r="B904">
        <v>43196279</v>
      </c>
      <c r="C904" t="s">
        <v>14</v>
      </c>
      <c r="D904" s="2">
        <v>43730</v>
      </c>
      <c r="E904" s="2">
        <v>44095</v>
      </c>
      <c r="F904" t="s">
        <v>26</v>
      </c>
      <c r="G904" t="s">
        <v>474</v>
      </c>
      <c r="H904" t="s">
        <v>32</v>
      </c>
      <c r="I904" t="s">
        <v>29</v>
      </c>
      <c r="J904" t="s">
        <v>27</v>
      </c>
      <c r="K904">
        <v>2970</v>
      </c>
      <c r="L904" s="2">
        <v>43730</v>
      </c>
      <c r="M904" t="s">
        <v>17</v>
      </c>
      <c r="N904" t="s">
        <v>27</v>
      </c>
      <c r="P904" s="2">
        <v>43852</v>
      </c>
    </row>
    <row r="905" spans="1:16" x14ac:dyDescent="0.35">
      <c r="A905" t="s">
        <v>470</v>
      </c>
      <c r="B905" t="s">
        <v>409</v>
      </c>
      <c r="C905" t="s">
        <v>18</v>
      </c>
      <c r="D905" s="2">
        <v>43364</v>
      </c>
      <c r="E905" s="2">
        <v>43728</v>
      </c>
      <c r="F905" t="s">
        <v>23</v>
      </c>
      <c r="G905" t="s">
        <v>474</v>
      </c>
      <c r="H905" t="s">
        <v>32</v>
      </c>
      <c r="I905" t="s">
        <v>29</v>
      </c>
      <c r="J905" t="s">
        <v>27</v>
      </c>
      <c r="K905">
        <v>5610</v>
      </c>
      <c r="L905" s="2">
        <v>43729</v>
      </c>
      <c r="M905" t="s">
        <v>17</v>
      </c>
      <c r="N905" t="s">
        <v>35</v>
      </c>
      <c r="P905" s="2">
        <v>43852</v>
      </c>
    </row>
    <row r="906" spans="1:16" x14ac:dyDescent="0.35">
      <c r="A906" t="s">
        <v>470</v>
      </c>
      <c r="B906" t="s">
        <v>409</v>
      </c>
      <c r="C906" t="s">
        <v>18</v>
      </c>
      <c r="D906" s="2">
        <v>43364</v>
      </c>
      <c r="E906" s="2">
        <v>43728</v>
      </c>
      <c r="F906" t="s">
        <v>23</v>
      </c>
      <c r="G906" t="s">
        <v>474</v>
      </c>
      <c r="H906" t="s">
        <v>32</v>
      </c>
      <c r="I906" t="s">
        <v>29</v>
      </c>
      <c r="J906" t="s">
        <v>27</v>
      </c>
      <c r="K906">
        <v>1980</v>
      </c>
      <c r="L906" s="2">
        <v>43630</v>
      </c>
      <c r="M906" t="s">
        <v>36</v>
      </c>
      <c r="N906" t="s">
        <v>35</v>
      </c>
      <c r="P906" s="2">
        <v>43852</v>
      </c>
    </row>
    <row r="907" spans="1:16" x14ac:dyDescent="0.35">
      <c r="A907" t="s">
        <v>470</v>
      </c>
      <c r="B907" t="s">
        <v>410</v>
      </c>
      <c r="C907" t="s">
        <v>18</v>
      </c>
      <c r="D907" s="2">
        <v>43364</v>
      </c>
      <c r="E907" s="2">
        <v>43728</v>
      </c>
      <c r="F907" t="s">
        <v>26</v>
      </c>
      <c r="G907" t="s">
        <v>474</v>
      </c>
      <c r="H907" t="s">
        <v>32</v>
      </c>
      <c r="I907" t="s">
        <v>29</v>
      </c>
      <c r="J907" t="s">
        <v>27</v>
      </c>
      <c r="K907">
        <v>3861.25</v>
      </c>
      <c r="L907" s="2">
        <v>43364</v>
      </c>
      <c r="M907" t="s">
        <v>17</v>
      </c>
      <c r="N907" t="s">
        <v>15</v>
      </c>
      <c r="P907" s="2">
        <v>43852</v>
      </c>
    </row>
    <row r="908" spans="1:16" x14ac:dyDescent="0.35">
      <c r="A908" t="s">
        <v>470</v>
      </c>
      <c r="B908" t="s">
        <v>411</v>
      </c>
      <c r="C908" t="s">
        <v>18</v>
      </c>
      <c r="D908" s="2">
        <v>43364</v>
      </c>
      <c r="E908" s="2">
        <v>43728</v>
      </c>
      <c r="F908" t="s">
        <v>26</v>
      </c>
      <c r="G908" t="s">
        <v>474</v>
      </c>
      <c r="H908" t="s">
        <v>32</v>
      </c>
      <c r="I908" t="s">
        <v>29</v>
      </c>
      <c r="J908" t="s">
        <v>27</v>
      </c>
      <c r="K908">
        <v>13036.5</v>
      </c>
      <c r="L908" s="2">
        <v>43364</v>
      </c>
      <c r="M908" t="s">
        <v>17</v>
      </c>
      <c r="N908" t="s">
        <v>15</v>
      </c>
      <c r="P908" s="2">
        <v>43852</v>
      </c>
    </row>
    <row r="909" spans="1:16" x14ac:dyDescent="0.35">
      <c r="A909" t="s">
        <v>470</v>
      </c>
      <c r="B909" t="s">
        <v>412</v>
      </c>
      <c r="C909" t="s">
        <v>18</v>
      </c>
      <c r="D909" s="2">
        <v>43364</v>
      </c>
      <c r="E909" s="2">
        <v>43728</v>
      </c>
      <c r="F909" t="s">
        <v>26</v>
      </c>
      <c r="G909" t="s">
        <v>474</v>
      </c>
      <c r="H909" t="s">
        <v>32</v>
      </c>
      <c r="I909" t="s">
        <v>29</v>
      </c>
      <c r="J909" t="s">
        <v>27</v>
      </c>
      <c r="K909">
        <v>8194.25</v>
      </c>
      <c r="L909" s="2">
        <v>43364</v>
      </c>
      <c r="M909" t="s">
        <v>17</v>
      </c>
      <c r="N909" t="s">
        <v>15</v>
      </c>
      <c r="P909" s="2">
        <v>43852</v>
      </c>
    </row>
    <row r="910" spans="1:16" x14ac:dyDescent="0.35">
      <c r="A910" t="s">
        <v>470</v>
      </c>
      <c r="B910" t="s">
        <v>413</v>
      </c>
      <c r="C910" t="s">
        <v>14</v>
      </c>
      <c r="D910" s="2">
        <v>43729</v>
      </c>
      <c r="E910" s="2">
        <v>44094</v>
      </c>
      <c r="F910" t="s">
        <v>23</v>
      </c>
      <c r="G910" t="s">
        <v>474</v>
      </c>
      <c r="H910" t="s">
        <v>32</v>
      </c>
      <c r="I910" t="s">
        <v>29</v>
      </c>
      <c r="J910" t="s">
        <v>27</v>
      </c>
      <c r="K910">
        <v>8580</v>
      </c>
      <c r="L910" s="2">
        <v>43729</v>
      </c>
      <c r="M910" t="s">
        <v>17</v>
      </c>
      <c r="N910" t="s">
        <v>27</v>
      </c>
      <c r="P910" s="2">
        <v>43852</v>
      </c>
    </row>
    <row r="911" spans="1:16" x14ac:dyDescent="0.35">
      <c r="A911" t="s">
        <v>470</v>
      </c>
      <c r="B911" t="s">
        <v>414</v>
      </c>
      <c r="C911" t="s">
        <v>14</v>
      </c>
      <c r="D911" s="2">
        <v>43729</v>
      </c>
      <c r="E911" s="2">
        <v>44094</v>
      </c>
      <c r="F911" t="s">
        <v>26</v>
      </c>
      <c r="G911" t="s">
        <v>474</v>
      </c>
      <c r="H911" t="s">
        <v>32</v>
      </c>
      <c r="I911" t="s">
        <v>29</v>
      </c>
      <c r="J911" t="s">
        <v>27</v>
      </c>
      <c r="K911">
        <v>4579</v>
      </c>
      <c r="L911" s="2">
        <v>43729</v>
      </c>
      <c r="M911" t="s">
        <v>17</v>
      </c>
      <c r="N911" t="s">
        <v>27</v>
      </c>
      <c r="P911" s="2">
        <v>43852</v>
      </c>
    </row>
    <row r="912" spans="1:16" x14ac:dyDescent="0.35">
      <c r="A912" t="s">
        <v>470</v>
      </c>
      <c r="B912" t="s">
        <v>415</v>
      </c>
      <c r="C912" t="s">
        <v>14</v>
      </c>
      <c r="D912" s="2">
        <v>43729</v>
      </c>
      <c r="E912" s="2">
        <v>44094</v>
      </c>
      <c r="F912" t="s">
        <v>26</v>
      </c>
      <c r="G912" t="s">
        <v>474</v>
      </c>
      <c r="H912" t="s">
        <v>32</v>
      </c>
      <c r="I912" t="s">
        <v>29</v>
      </c>
      <c r="J912" t="s">
        <v>27</v>
      </c>
      <c r="K912">
        <v>3330</v>
      </c>
      <c r="L912" s="2">
        <v>43729</v>
      </c>
      <c r="M912" t="s">
        <v>17</v>
      </c>
      <c r="N912" t="s">
        <v>27</v>
      </c>
      <c r="P912" s="2">
        <v>43852</v>
      </c>
    </row>
    <row r="913" spans="1:16" x14ac:dyDescent="0.35">
      <c r="A913" t="s">
        <v>470</v>
      </c>
      <c r="B913" t="s">
        <v>416</v>
      </c>
      <c r="C913" t="s">
        <v>14</v>
      </c>
      <c r="D913" s="2">
        <v>43729</v>
      </c>
      <c r="E913" s="2">
        <v>44094</v>
      </c>
      <c r="F913" t="s">
        <v>26</v>
      </c>
      <c r="G913" t="s">
        <v>474</v>
      </c>
      <c r="H913" t="s">
        <v>32</v>
      </c>
      <c r="I913" t="s">
        <v>29</v>
      </c>
      <c r="J913" t="s">
        <v>27</v>
      </c>
      <c r="K913">
        <v>8625.3799999999992</v>
      </c>
      <c r="L913" s="2">
        <v>43729</v>
      </c>
      <c r="M913" t="s">
        <v>17</v>
      </c>
      <c r="N913" t="s">
        <v>27</v>
      </c>
      <c r="P913" s="2">
        <v>43852</v>
      </c>
    </row>
    <row r="914" spans="1:16" x14ac:dyDescent="0.35">
      <c r="A914" t="s">
        <v>470</v>
      </c>
      <c r="B914" t="s">
        <v>417</v>
      </c>
      <c r="C914" t="s">
        <v>14</v>
      </c>
      <c r="D914" s="2">
        <v>43574</v>
      </c>
      <c r="E914" s="2">
        <v>43939</v>
      </c>
      <c r="F914" t="s">
        <v>23</v>
      </c>
      <c r="G914" t="s">
        <v>482</v>
      </c>
      <c r="H914" t="s">
        <v>32</v>
      </c>
      <c r="I914" t="s">
        <v>23</v>
      </c>
      <c r="J914" t="s">
        <v>436</v>
      </c>
      <c r="K914">
        <v>150.65</v>
      </c>
      <c r="L914" s="2">
        <v>43574</v>
      </c>
      <c r="M914" t="s">
        <v>17</v>
      </c>
      <c r="N914" t="s">
        <v>15</v>
      </c>
      <c r="P914" s="2">
        <v>43852</v>
      </c>
    </row>
    <row r="915" spans="1:16" x14ac:dyDescent="0.35">
      <c r="A915" t="s">
        <v>471</v>
      </c>
      <c r="B915">
        <v>304003070</v>
      </c>
      <c r="C915" t="s">
        <v>14</v>
      </c>
      <c r="D915" s="2">
        <v>43433</v>
      </c>
      <c r="E915" s="2">
        <v>43797</v>
      </c>
      <c r="F915" t="s">
        <v>16</v>
      </c>
      <c r="G915" t="s">
        <v>476</v>
      </c>
      <c r="H915" t="s">
        <v>32</v>
      </c>
      <c r="I915" t="s">
        <v>16</v>
      </c>
      <c r="J915" t="s">
        <v>435</v>
      </c>
      <c r="K915">
        <v>115173.38</v>
      </c>
      <c r="L915" s="2">
        <v>43433</v>
      </c>
      <c r="M915" t="s">
        <v>17</v>
      </c>
      <c r="N915" t="s">
        <v>15</v>
      </c>
      <c r="P915" s="2">
        <v>43852</v>
      </c>
    </row>
    <row r="916" spans="1:16" x14ac:dyDescent="0.35">
      <c r="A916" t="s">
        <v>471</v>
      </c>
      <c r="B916" t="s">
        <v>418</v>
      </c>
      <c r="C916" t="s">
        <v>14</v>
      </c>
      <c r="D916" s="2">
        <v>43471</v>
      </c>
      <c r="E916" s="2">
        <v>43835</v>
      </c>
      <c r="F916" t="s">
        <v>23</v>
      </c>
      <c r="G916" t="s">
        <v>478</v>
      </c>
      <c r="H916" t="s">
        <v>32</v>
      </c>
      <c r="I916" t="s">
        <v>23</v>
      </c>
      <c r="J916" t="s">
        <v>436</v>
      </c>
      <c r="K916">
        <v>825</v>
      </c>
      <c r="L916" s="2">
        <v>43471</v>
      </c>
      <c r="M916" t="s">
        <v>17</v>
      </c>
      <c r="N916" t="s">
        <v>15</v>
      </c>
      <c r="P916" s="2">
        <v>43852</v>
      </c>
    </row>
    <row r="917" spans="1:16" x14ac:dyDescent="0.35">
      <c r="A917" t="s">
        <v>471</v>
      </c>
      <c r="B917" t="s">
        <v>419</v>
      </c>
      <c r="C917" t="s">
        <v>14</v>
      </c>
      <c r="D917" s="2">
        <v>43264</v>
      </c>
      <c r="E917" s="2">
        <v>43628</v>
      </c>
      <c r="F917" t="s">
        <v>23</v>
      </c>
      <c r="G917" t="s">
        <v>478</v>
      </c>
      <c r="H917" t="s">
        <v>32</v>
      </c>
      <c r="I917" t="s">
        <v>23</v>
      </c>
      <c r="J917" t="s">
        <v>27</v>
      </c>
      <c r="K917">
        <v>20625</v>
      </c>
      <c r="L917" s="2">
        <v>43264</v>
      </c>
      <c r="M917" t="s">
        <v>17</v>
      </c>
      <c r="N917" t="s">
        <v>15</v>
      </c>
      <c r="P917" s="2">
        <v>43852</v>
      </c>
    </row>
    <row r="918" spans="1:16" x14ac:dyDescent="0.35">
      <c r="A918" t="s">
        <v>471</v>
      </c>
      <c r="B918" t="s">
        <v>420</v>
      </c>
      <c r="C918" t="s">
        <v>14</v>
      </c>
      <c r="D918" s="2">
        <v>43563</v>
      </c>
      <c r="E918" s="2">
        <v>43928</v>
      </c>
      <c r="F918" t="s">
        <v>23</v>
      </c>
      <c r="G918" t="s">
        <v>478</v>
      </c>
      <c r="H918" t="s">
        <v>32</v>
      </c>
      <c r="I918" t="s">
        <v>23</v>
      </c>
      <c r="J918" t="s">
        <v>436</v>
      </c>
      <c r="K918">
        <v>2598.75</v>
      </c>
      <c r="L918" s="2">
        <v>43563</v>
      </c>
      <c r="M918" t="s">
        <v>17</v>
      </c>
      <c r="N918" t="s">
        <v>15</v>
      </c>
      <c r="P918" s="2">
        <v>43852</v>
      </c>
    </row>
    <row r="919" spans="1:16" x14ac:dyDescent="0.35">
      <c r="A919" t="s">
        <v>471</v>
      </c>
      <c r="B919" t="s">
        <v>421</v>
      </c>
      <c r="C919" t="s">
        <v>14</v>
      </c>
      <c r="D919" s="2">
        <v>43563</v>
      </c>
      <c r="E919" s="2">
        <v>43928</v>
      </c>
      <c r="F919" t="s">
        <v>23</v>
      </c>
      <c r="G919" t="s">
        <v>478</v>
      </c>
      <c r="H919" t="s">
        <v>32</v>
      </c>
      <c r="I919" t="s">
        <v>23</v>
      </c>
      <c r="J919" t="s">
        <v>436</v>
      </c>
      <c r="K919">
        <v>693</v>
      </c>
      <c r="L919" s="2">
        <v>43563</v>
      </c>
      <c r="M919" t="s">
        <v>17</v>
      </c>
      <c r="N919" t="s">
        <v>15</v>
      </c>
      <c r="P919" s="2">
        <v>43852</v>
      </c>
    </row>
    <row r="920" spans="1:16" x14ac:dyDescent="0.35">
      <c r="A920" t="s">
        <v>471</v>
      </c>
      <c r="B920" t="s">
        <v>422</v>
      </c>
      <c r="C920" t="s">
        <v>14</v>
      </c>
      <c r="D920" s="2">
        <v>43577</v>
      </c>
      <c r="E920" s="2">
        <v>43942</v>
      </c>
      <c r="F920" t="s">
        <v>23</v>
      </c>
      <c r="G920" t="s">
        <v>478</v>
      </c>
      <c r="H920" t="s">
        <v>32</v>
      </c>
      <c r="I920" t="s">
        <v>23</v>
      </c>
      <c r="J920" t="s">
        <v>436</v>
      </c>
      <c r="K920">
        <v>357.06</v>
      </c>
      <c r="L920" s="2">
        <v>43577</v>
      </c>
      <c r="M920" t="s">
        <v>17</v>
      </c>
      <c r="N920" t="s">
        <v>15</v>
      </c>
      <c r="P920" s="2">
        <v>43852</v>
      </c>
    </row>
    <row r="921" spans="1:16" x14ac:dyDescent="0.35">
      <c r="A921" t="s">
        <v>471</v>
      </c>
      <c r="B921">
        <v>1.31000501801E+19</v>
      </c>
      <c r="C921" t="s">
        <v>14</v>
      </c>
      <c r="D921" s="2">
        <v>43531</v>
      </c>
      <c r="E921" s="2">
        <v>43896</v>
      </c>
      <c r="F921" t="s">
        <v>26</v>
      </c>
      <c r="G921" t="s">
        <v>478</v>
      </c>
      <c r="H921" t="s">
        <v>32</v>
      </c>
      <c r="I921" t="s">
        <v>41</v>
      </c>
      <c r="J921" t="s">
        <v>27</v>
      </c>
      <c r="K921">
        <v>41625</v>
      </c>
      <c r="L921" s="2">
        <v>43652</v>
      </c>
      <c r="M921" t="s">
        <v>17</v>
      </c>
      <c r="N921" t="s">
        <v>15</v>
      </c>
      <c r="P921" s="2">
        <v>43852</v>
      </c>
    </row>
    <row r="922" spans="1:16" x14ac:dyDescent="0.35">
      <c r="A922" t="s">
        <v>471</v>
      </c>
      <c r="B922">
        <v>1.31000501801E+19</v>
      </c>
      <c r="C922" t="s">
        <v>14</v>
      </c>
      <c r="D922" s="2">
        <v>43531</v>
      </c>
      <c r="E922" s="2">
        <v>43896</v>
      </c>
      <c r="F922" t="s">
        <v>26</v>
      </c>
      <c r="G922" t="s">
        <v>478</v>
      </c>
      <c r="H922" t="s">
        <v>32</v>
      </c>
      <c r="I922" t="s">
        <v>41</v>
      </c>
      <c r="J922" t="s">
        <v>27</v>
      </c>
      <c r="K922">
        <v>41625</v>
      </c>
      <c r="L922" s="2">
        <v>43773</v>
      </c>
      <c r="M922" t="s">
        <v>17</v>
      </c>
      <c r="N922" t="s">
        <v>15</v>
      </c>
      <c r="P922" s="2">
        <v>43852</v>
      </c>
    </row>
    <row r="923" spans="1:16" x14ac:dyDescent="0.35">
      <c r="A923" t="s">
        <v>471</v>
      </c>
      <c r="B923">
        <v>1.31000501801E+19</v>
      </c>
      <c r="C923" t="s">
        <v>14</v>
      </c>
      <c r="D923" s="2">
        <v>43531</v>
      </c>
      <c r="E923" s="2">
        <v>43896</v>
      </c>
      <c r="F923" t="s">
        <v>26</v>
      </c>
      <c r="G923" t="s">
        <v>478</v>
      </c>
      <c r="H923" t="s">
        <v>32</v>
      </c>
      <c r="I923" t="s">
        <v>41</v>
      </c>
      <c r="J923" t="s">
        <v>27</v>
      </c>
      <c r="K923">
        <v>124875</v>
      </c>
      <c r="L923" s="2">
        <v>43531</v>
      </c>
      <c r="M923" t="s">
        <v>17</v>
      </c>
      <c r="N923" t="s">
        <v>15</v>
      </c>
      <c r="P923" s="2">
        <v>43852</v>
      </c>
    </row>
    <row r="924" spans="1:16" x14ac:dyDescent="0.35">
      <c r="A924" t="s">
        <v>471</v>
      </c>
      <c r="B924">
        <v>41048751</v>
      </c>
      <c r="C924" t="s">
        <v>14</v>
      </c>
      <c r="D924" s="2">
        <v>43705</v>
      </c>
      <c r="E924" s="2">
        <v>44070</v>
      </c>
      <c r="F924" t="s">
        <v>16</v>
      </c>
      <c r="G924" t="s">
        <v>482</v>
      </c>
      <c r="H924" t="s">
        <v>32</v>
      </c>
      <c r="I924" t="s">
        <v>16</v>
      </c>
      <c r="J924" t="s">
        <v>27</v>
      </c>
      <c r="K924">
        <v>42900</v>
      </c>
      <c r="L924" s="2">
        <v>43340</v>
      </c>
      <c r="M924" t="s">
        <v>17</v>
      </c>
      <c r="N924" t="s">
        <v>15</v>
      </c>
      <c r="P924" s="2">
        <v>43852</v>
      </c>
    </row>
    <row r="925" spans="1:16" x14ac:dyDescent="0.35">
      <c r="A925" t="s">
        <v>471</v>
      </c>
      <c r="B925">
        <v>41048762</v>
      </c>
      <c r="C925" t="s">
        <v>14</v>
      </c>
      <c r="D925" s="2">
        <v>43705</v>
      </c>
      <c r="E925" s="2">
        <v>44070</v>
      </c>
      <c r="F925" t="s">
        <v>16</v>
      </c>
      <c r="G925" t="s">
        <v>482</v>
      </c>
      <c r="H925" t="s">
        <v>32</v>
      </c>
      <c r="I925" t="s">
        <v>16</v>
      </c>
      <c r="J925" t="s">
        <v>27</v>
      </c>
      <c r="K925">
        <v>52800</v>
      </c>
      <c r="L925" s="2">
        <v>43705</v>
      </c>
      <c r="M925" t="s">
        <v>17</v>
      </c>
      <c r="N925" t="s">
        <v>15</v>
      </c>
      <c r="P925" s="2">
        <v>43852</v>
      </c>
    </row>
    <row r="926" spans="1:16" x14ac:dyDescent="0.35">
      <c r="A926" t="s">
        <v>471</v>
      </c>
      <c r="B926">
        <v>41048763</v>
      </c>
      <c r="C926" t="s">
        <v>14</v>
      </c>
      <c r="D926" s="2">
        <v>43705</v>
      </c>
      <c r="E926" s="2">
        <v>44070</v>
      </c>
      <c r="F926" t="s">
        <v>16</v>
      </c>
      <c r="G926" t="s">
        <v>482</v>
      </c>
      <c r="H926" t="s">
        <v>32</v>
      </c>
      <c r="I926" t="s">
        <v>16</v>
      </c>
      <c r="J926" t="s">
        <v>27</v>
      </c>
      <c r="K926">
        <v>44130.41</v>
      </c>
      <c r="L926" s="2">
        <v>43705</v>
      </c>
      <c r="M926" t="s">
        <v>17</v>
      </c>
      <c r="N926" t="s">
        <v>15</v>
      </c>
      <c r="P926" s="2">
        <v>43852</v>
      </c>
    </row>
    <row r="927" spans="1:16" x14ac:dyDescent="0.35">
      <c r="A927" t="s">
        <v>471</v>
      </c>
      <c r="B927" t="s">
        <v>423</v>
      </c>
      <c r="C927" t="s">
        <v>14</v>
      </c>
      <c r="D927" s="2">
        <v>43469</v>
      </c>
      <c r="E927" s="2">
        <v>43833</v>
      </c>
      <c r="F927" t="s">
        <v>19</v>
      </c>
      <c r="G927" t="s">
        <v>473</v>
      </c>
      <c r="H927" t="s">
        <v>32</v>
      </c>
      <c r="I927" t="s">
        <v>20</v>
      </c>
      <c r="J927" t="s">
        <v>27</v>
      </c>
      <c r="K927">
        <v>156000</v>
      </c>
      <c r="L927" s="2">
        <v>43469</v>
      </c>
      <c r="M927" t="s">
        <v>17</v>
      </c>
      <c r="N927" t="s">
        <v>35</v>
      </c>
      <c r="P927" s="2">
        <v>43852</v>
      </c>
    </row>
    <row r="928" spans="1:16" x14ac:dyDescent="0.35">
      <c r="A928" t="s">
        <v>471</v>
      </c>
      <c r="B928" t="s">
        <v>423</v>
      </c>
      <c r="C928" t="s">
        <v>14</v>
      </c>
      <c r="D928" s="2">
        <v>43469</v>
      </c>
      <c r="E928" s="2">
        <v>43833</v>
      </c>
      <c r="F928" t="s">
        <v>19</v>
      </c>
      <c r="G928" t="s">
        <v>473</v>
      </c>
      <c r="H928" t="s">
        <v>32</v>
      </c>
      <c r="I928" t="s">
        <v>20</v>
      </c>
      <c r="J928" t="s">
        <v>27</v>
      </c>
      <c r="K928">
        <v>5253.23</v>
      </c>
      <c r="L928" s="2">
        <v>43514</v>
      </c>
      <c r="M928" t="s">
        <v>36</v>
      </c>
      <c r="N928" t="s">
        <v>35</v>
      </c>
      <c r="P928" s="2">
        <v>43852</v>
      </c>
    </row>
    <row r="929" spans="1:16" x14ac:dyDescent="0.35">
      <c r="A929" t="s">
        <v>471</v>
      </c>
      <c r="B929" t="s">
        <v>423</v>
      </c>
      <c r="C929" t="s">
        <v>14</v>
      </c>
      <c r="D929" s="2">
        <v>43469</v>
      </c>
      <c r="E929" s="2">
        <v>43833</v>
      </c>
      <c r="F929" t="s">
        <v>19</v>
      </c>
      <c r="G929" t="s">
        <v>473</v>
      </c>
      <c r="H929" t="s">
        <v>32</v>
      </c>
      <c r="I929" t="s">
        <v>20</v>
      </c>
      <c r="J929" t="s">
        <v>27</v>
      </c>
      <c r="K929">
        <v>6769.65</v>
      </c>
      <c r="L929" s="2">
        <v>43631</v>
      </c>
      <c r="M929" t="s">
        <v>36</v>
      </c>
      <c r="N929" t="s">
        <v>35</v>
      </c>
      <c r="P929" s="2">
        <v>43852</v>
      </c>
    </row>
    <row r="930" spans="1:16" x14ac:dyDescent="0.35">
      <c r="A930" t="s">
        <v>471</v>
      </c>
      <c r="B930" t="s">
        <v>423</v>
      </c>
      <c r="C930" t="s">
        <v>14</v>
      </c>
      <c r="D930" s="2">
        <v>43469</v>
      </c>
      <c r="E930" s="2">
        <v>43833</v>
      </c>
      <c r="F930" t="s">
        <v>19</v>
      </c>
      <c r="G930" t="s">
        <v>473</v>
      </c>
      <c r="H930" t="s">
        <v>32</v>
      </c>
      <c r="I930" t="s">
        <v>20</v>
      </c>
      <c r="J930" t="s">
        <v>27</v>
      </c>
      <c r="K930">
        <v>8961.98</v>
      </c>
      <c r="L930" s="2">
        <v>43641</v>
      </c>
      <c r="M930" t="s">
        <v>36</v>
      </c>
      <c r="N930" t="s">
        <v>35</v>
      </c>
      <c r="P930" s="2">
        <v>43852</v>
      </c>
    </row>
    <row r="931" spans="1:16" x14ac:dyDescent="0.35">
      <c r="A931" t="s">
        <v>471</v>
      </c>
      <c r="B931" t="s">
        <v>424</v>
      </c>
      <c r="C931" t="s">
        <v>18</v>
      </c>
      <c r="D931" s="2">
        <v>43102</v>
      </c>
      <c r="E931" s="2">
        <v>43466</v>
      </c>
      <c r="F931" t="s">
        <v>19</v>
      </c>
      <c r="G931" t="s">
        <v>473</v>
      </c>
      <c r="H931" t="s">
        <v>32</v>
      </c>
      <c r="I931" t="s">
        <v>20</v>
      </c>
      <c r="J931" t="s">
        <v>27</v>
      </c>
      <c r="K931">
        <v>64155.3</v>
      </c>
      <c r="L931" s="2">
        <v>43102</v>
      </c>
      <c r="M931" t="s">
        <v>17</v>
      </c>
      <c r="N931" t="s">
        <v>21</v>
      </c>
      <c r="O931" t="s">
        <v>30</v>
      </c>
      <c r="P931" s="2">
        <v>43852</v>
      </c>
    </row>
    <row r="932" spans="1:16" x14ac:dyDescent="0.35">
      <c r="A932" t="s">
        <v>471</v>
      </c>
      <c r="B932" t="s">
        <v>425</v>
      </c>
      <c r="C932" t="s">
        <v>18</v>
      </c>
      <c r="D932" s="2">
        <v>43102</v>
      </c>
      <c r="E932" s="2">
        <v>43466</v>
      </c>
      <c r="F932" t="s">
        <v>19</v>
      </c>
      <c r="G932" t="s">
        <v>473</v>
      </c>
      <c r="H932" t="s">
        <v>32</v>
      </c>
      <c r="I932" t="s">
        <v>20</v>
      </c>
      <c r="J932" t="s">
        <v>27</v>
      </c>
      <c r="K932">
        <v>5404.95</v>
      </c>
      <c r="L932" s="2">
        <v>43102</v>
      </c>
      <c r="M932" t="s">
        <v>17</v>
      </c>
      <c r="N932" t="s">
        <v>21</v>
      </c>
      <c r="O932" t="s">
        <v>30</v>
      </c>
      <c r="P932" s="2">
        <v>43852</v>
      </c>
    </row>
    <row r="933" spans="1:16" x14ac:dyDescent="0.35">
      <c r="A933" t="s">
        <v>471</v>
      </c>
      <c r="B933" t="s">
        <v>426</v>
      </c>
      <c r="C933" t="s">
        <v>14</v>
      </c>
      <c r="D933" s="2">
        <v>43469</v>
      </c>
      <c r="E933" s="2">
        <v>43833</v>
      </c>
      <c r="F933" t="s">
        <v>19</v>
      </c>
      <c r="G933" t="s">
        <v>473</v>
      </c>
      <c r="H933" t="s">
        <v>32</v>
      </c>
      <c r="I933" t="s">
        <v>20</v>
      </c>
      <c r="J933" t="s">
        <v>27</v>
      </c>
      <c r="K933">
        <v>5550</v>
      </c>
      <c r="L933" s="2">
        <v>43469</v>
      </c>
      <c r="M933" t="s">
        <v>17</v>
      </c>
      <c r="N933" t="s">
        <v>15</v>
      </c>
      <c r="P933" s="2">
        <v>43852</v>
      </c>
    </row>
    <row r="934" spans="1:16" x14ac:dyDescent="0.35">
      <c r="A934" t="s">
        <v>471</v>
      </c>
      <c r="B934" t="s">
        <v>427</v>
      </c>
      <c r="C934" t="s">
        <v>14</v>
      </c>
      <c r="D934" s="2">
        <v>43716</v>
      </c>
      <c r="E934" s="2">
        <v>44081</v>
      </c>
      <c r="F934" t="s">
        <v>16</v>
      </c>
      <c r="G934" t="s">
        <v>481</v>
      </c>
      <c r="H934" t="s">
        <v>32</v>
      </c>
      <c r="I934" t="s">
        <v>16</v>
      </c>
      <c r="J934" t="s">
        <v>27</v>
      </c>
      <c r="K934">
        <v>18750</v>
      </c>
      <c r="L934" s="2">
        <v>43716</v>
      </c>
      <c r="M934" t="s">
        <v>17</v>
      </c>
      <c r="N934" t="s">
        <v>15</v>
      </c>
      <c r="P934" s="2">
        <v>43852</v>
      </c>
    </row>
    <row r="935" spans="1:16" x14ac:dyDescent="0.35">
      <c r="A935" t="s">
        <v>471</v>
      </c>
      <c r="B935">
        <v>41045707</v>
      </c>
      <c r="C935" t="s">
        <v>14</v>
      </c>
      <c r="D935" s="2">
        <v>43556</v>
      </c>
      <c r="E935" s="2">
        <v>43921</v>
      </c>
      <c r="F935" t="s">
        <v>16</v>
      </c>
      <c r="G935" t="s">
        <v>481</v>
      </c>
      <c r="H935" t="s">
        <v>32</v>
      </c>
      <c r="I935" t="s">
        <v>16</v>
      </c>
      <c r="J935" t="s">
        <v>436</v>
      </c>
      <c r="K935">
        <v>74250</v>
      </c>
      <c r="L935" s="2">
        <v>43556</v>
      </c>
      <c r="M935" t="s">
        <v>17</v>
      </c>
      <c r="N935" t="s">
        <v>15</v>
      </c>
      <c r="P935" s="2">
        <v>43852</v>
      </c>
    </row>
    <row r="936" spans="1:16" x14ac:dyDescent="0.35">
      <c r="A936" t="s">
        <v>471</v>
      </c>
      <c r="B936">
        <v>3000001017</v>
      </c>
      <c r="C936" t="s">
        <v>14</v>
      </c>
      <c r="D936" s="2">
        <v>43191</v>
      </c>
      <c r="E936" s="2">
        <v>43555</v>
      </c>
      <c r="F936" t="s">
        <v>16</v>
      </c>
      <c r="G936" t="s">
        <v>472</v>
      </c>
      <c r="H936" t="s">
        <v>32</v>
      </c>
      <c r="I936" t="s">
        <v>29</v>
      </c>
      <c r="J936" t="s">
        <v>27</v>
      </c>
      <c r="K936">
        <v>48652.25</v>
      </c>
      <c r="L936" s="2">
        <v>43191</v>
      </c>
      <c r="M936" t="s">
        <v>17</v>
      </c>
      <c r="N936" t="s">
        <v>15</v>
      </c>
      <c r="P936" s="2">
        <v>43852</v>
      </c>
    </row>
    <row r="937" spans="1:16" x14ac:dyDescent="0.35">
      <c r="A937" t="s">
        <v>471</v>
      </c>
      <c r="B937">
        <v>3.1142029652485002E+18</v>
      </c>
      <c r="C937" t="s">
        <v>14</v>
      </c>
      <c r="D937" s="2">
        <v>43703</v>
      </c>
      <c r="E937" s="2">
        <v>44068</v>
      </c>
      <c r="F937" t="s">
        <v>26</v>
      </c>
      <c r="G937" t="s">
        <v>474</v>
      </c>
      <c r="H937" t="s">
        <v>32</v>
      </c>
      <c r="I937" t="s">
        <v>29</v>
      </c>
      <c r="J937" t="s">
        <v>436</v>
      </c>
      <c r="K937">
        <v>1501.88</v>
      </c>
      <c r="L937" s="2">
        <v>43703</v>
      </c>
      <c r="M937" t="s">
        <v>17</v>
      </c>
      <c r="N937" t="s">
        <v>15</v>
      </c>
      <c r="P937" s="2">
        <v>43852</v>
      </c>
    </row>
    <row r="938" spans="1:16" x14ac:dyDescent="0.35">
      <c r="A938" t="s">
        <v>471</v>
      </c>
      <c r="B938" t="s">
        <v>428</v>
      </c>
      <c r="C938" t="s">
        <v>14</v>
      </c>
      <c r="D938" s="2">
        <v>43466</v>
      </c>
      <c r="E938" s="2">
        <v>43830</v>
      </c>
      <c r="F938" t="s">
        <v>23</v>
      </c>
      <c r="G938" t="s">
        <v>474</v>
      </c>
      <c r="H938" t="s">
        <v>32</v>
      </c>
      <c r="I938" t="s">
        <v>29</v>
      </c>
      <c r="J938" t="s">
        <v>436</v>
      </c>
      <c r="K938">
        <v>21157.34</v>
      </c>
      <c r="L938" s="2">
        <v>43466</v>
      </c>
      <c r="M938" t="s">
        <v>17</v>
      </c>
      <c r="N938" t="s">
        <v>15</v>
      </c>
      <c r="P938" s="2">
        <v>43852</v>
      </c>
    </row>
    <row r="939" spans="1:16" x14ac:dyDescent="0.35">
      <c r="A939" t="s">
        <v>471</v>
      </c>
      <c r="B939" t="s">
        <v>429</v>
      </c>
      <c r="C939" t="s">
        <v>14</v>
      </c>
      <c r="D939" s="2">
        <v>43466</v>
      </c>
      <c r="E939" s="2">
        <v>43830</v>
      </c>
      <c r="F939" t="s">
        <v>16</v>
      </c>
      <c r="G939" t="s">
        <v>474</v>
      </c>
      <c r="H939" t="s">
        <v>32</v>
      </c>
      <c r="I939" t="s">
        <v>29</v>
      </c>
      <c r="J939" t="s">
        <v>436</v>
      </c>
      <c r="K939">
        <v>12019.2</v>
      </c>
      <c r="L939" s="2">
        <v>43466</v>
      </c>
      <c r="M939" t="s">
        <v>17</v>
      </c>
      <c r="N939" t="s">
        <v>15</v>
      </c>
      <c r="P939" s="2">
        <v>43852</v>
      </c>
    </row>
    <row r="940" spans="1:16" x14ac:dyDescent="0.35">
      <c r="A940" t="s">
        <v>471</v>
      </c>
      <c r="B940" t="s">
        <v>430</v>
      </c>
      <c r="C940" t="s">
        <v>14</v>
      </c>
      <c r="D940" s="2">
        <v>43334</v>
      </c>
      <c r="E940" s="2">
        <v>43698</v>
      </c>
      <c r="F940" t="s">
        <v>24</v>
      </c>
      <c r="G940" t="s">
        <v>474</v>
      </c>
      <c r="H940" t="s">
        <v>32</v>
      </c>
      <c r="I940" t="s">
        <v>29</v>
      </c>
      <c r="J940" t="s">
        <v>27</v>
      </c>
      <c r="K940">
        <v>7324.12</v>
      </c>
      <c r="L940" s="2">
        <v>43334</v>
      </c>
      <c r="M940" t="s">
        <v>17</v>
      </c>
      <c r="N940" t="s">
        <v>15</v>
      </c>
      <c r="P940" s="2">
        <v>43852</v>
      </c>
    </row>
    <row r="941" spans="1:16" x14ac:dyDescent="0.35">
      <c r="A941" t="s">
        <v>471</v>
      </c>
      <c r="B941" t="s">
        <v>431</v>
      </c>
      <c r="C941" t="s">
        <v>14</v>
      </c>
      <c r="D941" s="2">
        <v>43334</v>
      </c>
      <c r="E941" s="2">
        <v>43698</v>
      </c>
      <c r="F941" t="s">
        <v>24</v>
      </c>
      <c r="G941" t="s">
        <v>474</v>
      </c>
      <c r="H941" t="s">
        <v>32</v>
      </c>
      <c r="I941" t="s">
        <v>29</v>
      </c>
      <c r="J941" t="s">
        <v>27</v>
      </c>
      <c r="K941">
        <v>19316.669999999998</v>
      </c>
      <c r="L941" s="2">
        <v>43334</v>
      </c>
      <c r="M941" t="s">
        <v>17</v>
      </c>
      <c r="N941" t="s">
        <v>15</v>
      </c>
      <c r="P941" s="2">
        <v>43852</v>
      </c>
    </row>
    <row r="942" spans="1:16" x14ac:dyDescent="0.35">
      <c r="A942" t="s">
        <v>471</v>
      </c>
      <c r="B942">
        <v>505373</v>
      </c>
      <c r="C942" t="s">
        <v>18</v>
      </c>
      <c r="D942" s="2">
        <v>43157</v>
      </c>
      <c r="E942" s="2">
        <v>43521</v>
      </c>
      <c r="F942" t="s">
        <v>19</v>
      </c>
      <c r="G942" t="s">
        <v>473</v>
      </c>
      <c r="H942" t="s">
        <v>32</v>
      </c>
      <c r="I942" t="s">
        <v>20</v>
      </c>
      <c r="J942" t="s">
        <v>27</v>
      </c>
      <c r="K942">
        <v>23115.200000000001</v>
      </c>
      <c r="L942" s="2">
        <v>43157</v>
      </c>
      <c r="M942" t="s">
        <v>17</v>
      </c>
      <c r="N942" t="s">
        <v>15</v>
      </c>
      <c r="P942" s="2">
        <v>43852</v>
      </c>
    </row>
    <row r="943" spans="1:16" x14ac:dyDescent="0.35">
      <c r="A943" t="s">
        <v>471</v>
      </c>
      <c r="B943" t="s">
        <v>432</v>
      </c>
      <c r="C943" t="s">
        <v>14</v>
      </c>
      <c r="D943" s="2">
        <v>43522</v>
      </c>
      <c r="E943" s="2">
        <v>43886</v>
      </c>
      <c r="F943" t="s">
        <v>19</v>
      </c>
      <c r="G943" t="s">
        <v>473</v>
      </c>
      <c r="H943" t="s">
        <v>32</v>
      </c>
      <c r="I943" t="s">
        <v>20</v>
      </c>
      <c r="J943" t="s">
        <v>27</v>
      </c>
      <c r="K943">
        <v>25336.44</v>
      </c>
      <c r="L943" s="2">
        <v>43522</v>
      </c>
      <c r="M943" t="s">
        <v>17</v>
      </c>
      <c r="N943" t="s">
        <v>27</v>
      </c>
      <c r="P943" s="2">
        <v>43852</v>
      </c>
    </row>
    <row r="944" spans="1:16" x14ac:dyDescent="0.35">
      <c r="A944" t="s">
        <v>471</v>
      </c>
      <c r="B944">
        <v>51995029</v>
      </c>
      <c r="C944" t="s">
        <v>18</v>
      </c>
      <c r="D944" s="2">
        <v>43159</v>
      </c>
      <c r="E944" s="2">
        <v>43523</v>
      </c>
      <c r="F944" t="s">
        <v>19</v>
      </c>
      <c r="G944" t="s">
        <v>473</v>
      </c>
      <c r="H944" t="s">
        <v>32</v>
      </c>
      <c r="I944" t="s">
        <v>20</v>
      </c>
      <c r="J944" t="s">
        <v>27</v>
      </c>
      <c r="K944">
        <v>12699.7</v>
      </c>
      <c r="L944" s="2">
        <v>43159</v>
      </c>
      <c r="M944" t="s">
        <v>17</v>
      </c>
      <c r="N944" t="s">
        <v>35</v>
      </c>
      <c r="P944" s="2">
        <v>43852</v>
      </c>
    </row>
    <row r="945" spans="1:16" x14ac:dyDescent="0.35">
      <c r="A945" t="s">
        <v>471</v>
      </c>
      <c r="B945">
        <v>51995029</v>
      </c>
      <c r="C945" t="s">
        <v>18</v>
      </c>
      <c r="D945" s="2">
        <v>43159</v>
      </c>
      <c r="E945" s="2">
        <v>43523</v>
      </c>
      <c r="F945" t="s">
        <v>19</v>
      </c>
      <c r="G945" t="s">
        <v>473</v>
      </c>
      <c r="H945" t="s">
        <v>32</v>
      </c>
      <c r="I945" t="s">
        <v>20</v>
      </c>
      <c r="J945" t="s">
        <v>27</v>
      </c>
      <c r="L945" s="2">
        <v>43206</v>
      </c>
      <c r="M945" t="s">
        <v>36</v>
      </c>
      <c r="N945" t="s">
        <v>35</v>
      </c>
      <c r="P945" s="2">
        <v>43852</v>
      </c>
    </row>
    <row r="946" spans="1:16" x14ac:dyDescent="0.35">
      <c r="A946" t="s">
        <v>471</v>
      </c>
      <c r="B946">
        <v>52916488</v>
      </c>
      <c r="C946" t="s">
        <v>18</v>
      </c>
      <c r="D946" s="2">
        <v>43159</v>
      </c>
      <c r="E946" s="2">
        <v>43523</v>
      </c>
      <c r="F946" t="s">
        <v>19</v>
      </c>
      <c r="G946" t="s">
        <v>473</v>
      </c>
      <c r="H946" t="s">
        <v>32</v>
      </c>
      <c r="I946" t="s">
        <v>20</v>
      </c>
      <c r="J946" t="s">
        <v>27</v>
      </c>
      <c r="K946">
        <v>177405.38</v>
      </c>
      <c r="L946" s="2">
        <v>43159</v>
      </c>
      <c r="M946" t="s">
        <v>17</v>
      </c>
      <c r="N946" t="s">
        <v>35</v>
      </c>
      <c r="P946" s="2">
        <v>43852</v>
      </c>
    </row>
    <row r="947" spans="1:16" x14ac:dyDescent="0.35">
      <c r="A947" t="s">
        <v>471</v>
      </c>
      <c r="B947">
        <v>52916488</v>
      </c>
      <c r="C947" t="s">
        <v>18</v>
      </c>
      <c r="D947" s="2">
        <v>43159</v>
      </c>
      <c r="E947" s="2">
        <v>43523</v>
      </c>
      <c r="F947" t="s">
        <v>19</v>
      </c>
      <c r="G947" t="s">
        <v>473</v>
      </c>
      <c r="H947" t="s">
        <v>32</v>
      </c>
      <c r="I947" t="s">
        <v>20</v>
      </c>
      <c r="J947" t="s">
        <v>27</v>
      </c>
      <c r="L947" s="2">
        <v>43299</v>
      </c>
      <c r="M947" t="s">
        <v>36</v>
      </c>
      <c r="N947" t="s">
        <v>35</v>
      </c>
      <c r="P947" s="2">
        <v>43852</v>
      </c>
    </row>
    <row r="948" spans="1:16" x14ac:dyDescent="0.35">
      <c r="A948" t="s">
        <v>471</v>
      </c>
      <c r="B948">
        <v>52916488</v>
      </c>
      <c r="C948" t="s">
        <v>18</v>
      </c>
      <c r="D948" s="2">
        <v>43159</v>
      </c>
      <c r="E948" s="2">
        <v>43523</v>
      </c>
      <c r="F948" t="s">
        <v>19</v>
      </c>
      <c r="G948" t="s">
        <v>473</v>
      </c>
      <c r="H948" t="s">
        <v>32</v>
      </c>
      <c r="I948" t="s">
        <v>20</v>
      </c>
      <c r="J948" t="s">
        <v>27</v>
      </c>
      <c r="L948" s="2">
        <v>43348</v>
      </c>
      <c r="M948" t="s">
        <v>36</v>
      </c>
      <c r="N948" t="s">
        <v>35</v>
      </c>
      <c r="P948" s="2">
        <v>43852</v>
      </c>
    </row>
    <row r="949" spans="1:16" x14ac:dyDescent="0.35">
      <c r="A949" t="s">
        <v>471</v>
      </c>
      <c r="B949">
        <v>52916488</v>
      </c>
      <c r="C949" t="s">
        <v>18</v>
      </c>
      <c r="D949" s="2">
        <v>43159</v>
      </c>
      <c r="E949" s="2">
        <v>43523</v>
      </c>
      <c r="F949" t="s">
        <v>19</v>
      </c>
      <c r="G949" t="s">
        <v>473</v>
      </c>
      <c r="H949" t="s">
        <v>32</v>
      </c>
      <c r="I949" t="s">
        <v>20</v>
      </c>
      <c r="J949" t="s">
        <v>27</v>
      </c>
      <c r="L949" s="2">
        <v>43200</v>
      </c>
      <c r="M949" t="s">
        <v>36</v>
      </c>
      <c r="N949" t="s">
        <v>35</v>
      </c>
      <c r="P949" s="2">
        <v>43852</v>
      </c>
    </row>
    <row r="950" spans="1:16" x14ac:dyDescent="0.35">
      <c r="A950" t="s">
        <v>471</v>
      </c>
      <c r="B950">
        <v>52971603</v>
      </c>
      <c r="C950" t="s">
        <v>18</v>
      </c>
      <c r="D950" s="2">
        <v>43263</v>
      </c>
      <c r="E950" s="2">
        <v>43627</v>
      </c>
      <c r="F950" t="s">
        <v>19</v>
      </c>
      <c r="G950" t="s">
        <v>473</v>
      </c>
      <c r="H950" t="s">
        <v>32</v>
      </c>
      <c r="I950" t="s">
        <v>20</v>
      </c>
      <c r="J950" t="s">
        <v>436</v>
      </c>
      <c r="K950">
        <v>63872.4</v>
      </c>
      <c r="L950" s="2">
        <v>43263</v>
      </c>
      <c r="M950" t="s">
        <v>17</v>
      </c>
      <c r="N950" t="s">
        <v>21</v>
      </c>
      <c r="O950" t="s">
        <v>30</v>
      </c>
      <c r="P950" s="2">
        <v>43852</v>
      </c>
    </row>
    <row r="951" spans="1:16" x14ac:dyDescent="0.35">
      <c r="A951" t="s">
        <v>471</v>
      </c>
      <c r="B951">
        <v>52971603</v>
      </c>
      <c r="C951" t="s">
        <v>18</v>
      </c>
      <c r="D951" s="2">
        <v>43263</v>
      </c>
      <c r="E951" s="2">
        <v>43627</v>
      </c>
      <c r="F951" t="s">
        <v>19</v>
      </c>
      <c r="G951" t="s">
        <v>473</v>
      </c>
      <c r="H951" t="s">
        <v>32</v>
      </c>
      <c r="I951" t="s">
        <v>20</v>
      </c>
      <c r="J951" t="s">
        <v>436</v>
      </c>
      <c r="L951" s="2">
        <v>43318</v>
      </c>
      <c r="M951" t="s">
        <v>36</v>
      </c>
      <c r="N951" t="s">
        <v>21</v>
      </c>
      <c r="P951" s="2">
        <v>43852</v>
      </c>
    </row>
    <row r="952" spans="1:16" x14ac:dyDescent="0.35">
      <c r="A952" t="s">
        <v>471</v>
      </c>
      <c r="B952">
        <v>54445288</v>
      </c>
      <c r="C952" t="s">
        <v>14</v>
      </c>
      <c r="D952" s="2">
        <v>43524</v>
      </c>
      <c r="E952" s="2">
        <v>43888</v>
      </c>
      <c r="F952" t="s">
        <v>19</v>
      </c>
      <c r="G952" t="s">
        <v>473</v>
      </c>
      <c r="H952" t="s">
        <v>32</v>
      </c>
      <c r="I952" t="s">
        <v>20</v>
      </c>
      <c r="J952" t="s">
        <v>27</v>
      </c>
      <c r="K952">
        <v>11111.4</v>
      </c>
      <c r="L952" s="2">
        <v>43524</v>
      </c>
      <c r="M952" t="s">
        <v>17</v>
      </c>
      <c r="N952" t="s">
        <v>27</v>
      </c>
      <c r="P952" s="2">
        <v>43852</v>
      </c>
    </row>
    <row r="953" spans="1:16" x14ac:dyDescent="0.35">
      <c r="A953" t="s">
        <v>471</v>
      </c>
      <c r="B953" t="s">
        <v>433</v>
      </c>
      <c r="C953" t="s">
        <v>14</v>
      </c>
      <c r="D953" s="2">
        <v>43524</v>
      </c>
      <c r="E953" s="2">
        <v>43888</v>
      </c>
      <c r="F953" t="s">
        <v>19</v>
      </c>
      <c r="G953" t="s">
        <v>473</v>
      </c>
      <c r="H953" t="s">
        <v>32</v>
      </c>
      <c r="I953" t="s">
        <v>20</v>
      </c>
      <c r="J953" t="s">
        <v>27</v>
      </c>
      <c r="K953">
        <v>329250</v>
      </c>
      <c r="L953" s="2">
        <v>43524</v>
      </c>
      <c r="M953" t="s">
        <v>17</v>
      </c>
      <c r="N953" t="s">
        <v>35</v>
      </c>
      <c r="P953" s="2">
        <v>43852</v>
      </c>
    </row>
    <row r="954" spans="1:16" x14ac:dyDescent="0.35">
      <c r="A954" t="s">
        <v>471</v>
      </c>
      <c r="B954" t="s">
        <v>433</v>
      </c>
      <c r="C954" t="s">
        <v>14</v>
      </c>
      <c r="D954" s="2">
        <v>43524</v>
      </c>
      <c r="E954" s="2">
        <v>43888</v>
      </c>
      <c r="F954" t="s">
        <v>19</v>
      </c>
      <c r="G954" t="s">
        <v>473</v>
      </c>
      <c r="H954" t="s">
        <v>32</v>
      </c>
      <c r="I954" t="s">
        <v>20</v>
      </c>
      <c r="J954" t="s">
        <v>27</v>
      </c>
      <c r="K954">
        <v>10772.33</v>
      </c>
      <c r="L954" s="2">
        <v>43538</v>
      </c>
      <c r="M954" t="s">
        <v>36</v>
      </c>
      <c r="N954" t="s">
        <v>35</v>
      </c>
      <c r="P954" s="2">
        <v>43852</v>
      </c>
    </row>
    <row r="955" spans="1:16" x14ac:dyDescent="0.35">
      <c r="A955" t="s">
        <v>471</v>
      </c>
      <c r="B955" t="s">
        <v>433</v>
      </c>
      <c r="C955" t="s">
        <v>14</v>
      </c>
      <c r="D955" s="2">
        <v>43524</v>
      </c>
      <c r="E955" s="2">
        <v>43888</v>
      </c>
      <c r="F955" t="s">
        <v>19</v>
      </c>
      <c r="G955" t="s">
        <v>473</v>
      </c>
      <c r="H955" t="s">
        <v>32</v>
      </c>
      <c r="I955" t="s">
        <v>20</v>
      </c>
      <c r="J955" t="s">
        <v>27</v>
      </c>
      <c r="K955">
        <v>9283.0499999999993</v>
      </c>
      <c r="L955" s="2">
        <v>43573</v>
      </c>
      <c r="M955" t="s">
        <v>36</v>
      </c>
      <c r="N955" t="s">
        <v>35</v>
      </c>
      <c r="P955" s="2">
        <v>43852</v>
      </c>
    </row>
    <row r="956" spans="1:16" x14ac:dyDescent="0.35">
      <c r="A956" t="s">
        <v>471</v>
      </c>
      <c r="B956" t="s">
        <v>433</v>
      </c>
      <c r="C956" t="s">
        <v>14</v>
      </c>
      <c r="D956" s="2">
        <v>43524</v>
      </c>
      <c r="E956" s="2">
        <v>43888</v>
      </c>
      <c r="F956" t="s">
        <v>19</v>
      </c>
      <c r="G956" t="s">
        <v>473</v>
      </c>
      <c r="H956" t="s">
        <v>32</v>
      </c>
      <c r="I956" t="s">
        <v>20</v>
      </c>
      <c r="J956" t="s">
        <v>27</v>
      </c>
      <c r="K956">
        <v>6903.45</v>
      </c>
      <c r="L956" s="2">
        <v>43615</v>
      </c>
      <c r="M956" t="s">
        <v>36</v>
      </c>
      <c r="N956" t="s">
        <v>35</v>
      </c>
      <c r="P956" s="2">
        <v>43852</v>
      </c>
    </row>
    <row r="957" spans="1:16" x14ac:dyDescent="0.35">
      <c r="A957" t="s">
        <v>471</v>
      </c>
      <c r="B957" t="s">
        <v>433</v>
      </c>
      <c r="C957" t="s">
        <v>14</v>
      </c>
      <c r="D957" s="2">
        <v>43524</v>
      </c>
      <c r="E957" s="2">
        <v>43888</v>
      </c>
      <c r="F957" t="s">
        <v>19</v>
      </c>
      <c r="G957" t="s">
        <v>473</v>
      </c>
      <c r="H957" t="s">
        <v>32</v>
      </c>
      <c r="I957" t="s">
        <v>20</v>
      </c>
      <c r="J957" t="s">
        <v>27</v>
      </c>
      <c r="K957">
        <v>399.23</v>
      </c>
      <c r="L957" s="2">
        <v>43637</v>
      </c>
      <c r="M957" t="s">
        <v>36</v>
      </c>
      <c r="N957" t="s">
        <v>35</v>
      </c>
      <c r="P957" s="2">
        <v>43852</v>
      </c>
    </row>
    <row r="958" spans="1:16" x14ac:dyDescent="0.35">
      <c r="A958" t="s">
        <v>471</v>
      </c>
      <c r="B958" t="s">
        <v>433</v>
      </c>
      <c r="C958" t="s">
        <v>14</v>
      </c>
      <c r="D958" s="2">
        <v>43524</v>
      </c>
      <c r="E958" s="2">
        <v>43888</v>
      </c>
      <c r="F958" t="s">
        <v>19</v>
      </c>
      <c r="G958" t="s">
        <v>473</v>
      </c>
      <c r="H958" t="s">
        <v>32</v>
      </c>
      <c r="I958" t="s">
        <v>20</v>
      </c>
      <c r="J958" t="s">
        <v>27</v>
      </c>
      <c r="K958">
        <v>6259.35</v>
      </c>
      <c r="L958" s="2">
        <v>43637</v>
      </c>
      <c r="M958" t="s">
        <v>36</v>
      </c>
      <c r="N958" t="s">
        <v>35</v>
      </c>
      <c r="P958" s="2">
        <v>43852</v>
      </c>
    </row>
    <row r="959" spans="1:16" x14ac:dyDescent="0.35">
      <c r="A959" t="s">
        <v>471</v>
      </c>
      <c r="B959" t="s">
        <v>433</v>
      </c>
      <c r="C959" t="s">
        <v>14</v>
      </c>
      <c r="D959" s="2">
        <v>43524</v>
      </c>
      <c r="E959" s="2">
        <v>43888</v>
      </c>
      <c r="F959" t="s">
        <v>19</v>
      </c>
      <c r="G959" t="s">
        <v>473</v>
      </c>
      <c r="H959" t="s">
        <v>32</v>
      </c>
      <c r="I959" t="s">
        <v>20</v>
      </c>
      <c r="J959" t="s">
        <v>27</v>
      </c>
      <c r="K959">
        <v>7110.45</v>
      </c>
      <c r="L959" s="2">
        <v>43675</v>
      </c>
      <c r="M959" t="s">
        <v>36</v>
      </c>
      <c r="N959" t="s">
        <v>35</v>
      </c>
      <c r="P959" s="2">
        <v>43852</v>
      </c>
    </row>
    <row r="960" spans="1:16" x14ac:dyDescent="0.35">
      <c r="A960" t="s">
        <v>471</v>
      </c>
      <c r="B960" t="s">
        <v>433</v>
      </c>
      <c r="C960" t="s">
        <v>14</v>
      </c>
      <c r="D960" s="2">
        <v>43524</v>
      </c>
      <c r="E960" s="2">
        <v>43888</v>
      </c>
      <c r="F960" t="s">
        <v>19</v>
      </c>
      <c r="G960" t="s">
        <v>473</v>
      </c>
      <c r="H960" t="s">
        <v>32</v>
      </c>
      <c r="I960" t="s">
        <v>20</v>
      </c>
      <c r="J960" t="s">
        <v>27</v>
      </c>
      <c r="K960">
        <v>5501.03</v>
      </c>
      <c r="L960" s="2">
        <v>43759</v>
      </c>
      <c r="M960" t="s">
        <v>36</v>
      </c>
      <c r="N960" t="s">
        <v>35</v>
      </c>
      <c r="P960" s="2">
        <v>43852</v>
      </c>
    </row>
    <row r="961" spans="1:16" x14ac:dyDescent="0.35">
      <c r="A961" t="s">
        <v>471</v>
      </c>
      <c r="B961" t="s">
        <v>434</v>
      </c>
      <c r="C961" t="s">
        <v>14</v>
      </c>
      <c r="D961" s="2">
        <v>43777</v>
      </c>
      <c r="E961" s="2">
        <v>44142</v>
      </c>
      <c r="F961" t="s">
        <v>19</v>
      </c>
      <c r="G961" t="s">
        <v>473</v>
      </c>
      <c r="H961" t="s">
        <v>32</v>
      </c>
      <c r="I961" t="s">
        <v>20</v>
      </c>
      <c r="J961" t="s">
        <v>27</v>
      </c>
      <c r="K961">
        <v>24311.1</v>
      </c>
      <c r="L961" s="2">
        <v>43777</v>
      </c>
      <c r="M961" t="s">
        <v>17</v>
      </c>
      <c r="N961" t="s">
        <v>15</v>
      </c>
      <c r="P961" s="2">
        <v>43852</v>
      </c>
    </row>
    <row r="962" spans="1:16" x14ac:dyDescent="0.35">
      <c r="A962" t="s">
        <v>471</v>
      </c>
      <c r="B962">
        <v>3.1242012736917002E+18</v>
      </c>
      <c r="C962" t="s">
        <v>14</v>
      </c>
      <c r="D962" s="2">
        <v>43312</v>
      </c>
      <c r="E962" s="2">
        <v>43647</v>
      </c>
      <c r="F962" t="s">
        <v>16</v>
      </c>
      <c r="G962" t="s">
        <v>474</v>
      </c>
      <c r="H962" t="s">
        <v>32</v>
      </c>
      <c r="I962" t="s">
        <v>29</v>
      </c>
      <c r="J962" t="s">
        <v>27</v>
      </c>
      <c r="K962">
        <v>42416.75</v>
      </c>
      <c r="L962" s="2">
        <v>43647</v>
      </c>
      <c r="M962" t="s">
        <v>17</v>
      </c>
      <c r="N962" t="s">
        <v>15</v>
      </c>
      <c r="P962" s="2">
        <v>43852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selection activeCell="F14" sqref="F14"/>
    </sheetView>
  </sheetViews>
  <sheetFormatPr defaultRowHeight="14.5" x14ac:dyDescent="0.35"/>
  <cols>
    <col min="1" max="1" width="13.58203125" customWidth="1"/>
    <col min="2" max="2" width="14.9140625" customWidth="1"/>
    <col min="3" max="3" width="31.58203125" customWidth="1"/>
    <col min="4" max="4" width="18.75" customWidth="1"/>
    <col min="5" max="5" width="14.33203125" customWidth="1"/>
    <col min="6" max="6" width="10.08203125" customWidth="1"/>
    <col min="7" max="7" width="18.58203125" customWidth="1"/>
    <col min="8" max="8" width="25.6640625" customWidth="1"/>
  </cols>
  <sheetData>
    <row r="1" spans="1:8" x14ac:dyDescent="0.35">
      <c r="A1" t="s">
        <v>0</v>
      </c>
      <c r="B1" t="s">
        <v>6</v>
      </c>
      <c r="C1" t="s">
        <v>7</v>
      </c>
      <c r="D1" t="s">
        <v>438</v>
      </c>
      <c r="E1" t="s">
        <v>8</v>
      </c>
      <c r="F1" t="s">
        <v>437</v>
      </c>
      <c r="G1" t="s">
        <v>9</v>
      </c>
      <c r="H1" t="s">
        <v>10</v>
      </c>
    </row>
    <row r="2" spans="1:8" x14ac:dyDescent="0.35">
      <c r="A2" t="s">
        <v>439</v>
      </c>
      <c r="B2" t="s">
        <v>32</v>
      </c>
      <c r="C2" t="s">
        <v>39</v>
      </c>
      <c r="D2" t="s">
        <v>485</v>
      </c>
      <c r="E2" t="s">
        <v>436</v>
      </c>
      <c r="F2">
        <v>139240</v>
      </c>
      <c r="G2" s="1">
        <v>43663</v>
      </c>
      <c r="H2" t="s">
        <v>486</v>
      </c>
    </row>
    <row r="3" spans="1:8" x14ac:dyDescent="0.35">
      <c r="A3" t="s">
        <v>439</v>
      </c>
      <c r="B3" t="s">
        <v>32</v>
      </c>
      <c r="C3" t="s">
        <v>39</v>
      </c>
      <c r="D3" t="s">
        <v>485</v>
      </c>
      <c r="E3" t="s">
        <v>436</v>
      </c>
      <c r="F3">
        <v>139240</v>
      </c>
      <c r="G3" s="1">
        <v>43486</v>
      </c>
      <c r="H3" t="s">
        <v>486</v>
      </c>
    </row>
    <row r="4" spans="1:8" x14ac:dyDescent="0.35">
      <c r="A4" t="s">
        <v>440</v>
      </c>
      <c r="B4" t="s">
        <v>32</v>
      </c>
      <c r="C4" t="s">
        <v>487</v>
      </c>
      <c r="D4" t="s">
        <v>488</v>
      </c>
      <c r="E4" t="s">
        <v>27</v>
      </c>
      <c r="F4">
        <v>2200</v>
      </c>
      <c r="G4" s="1">
        <v>43819</v>
      </c>
      <c r="H4" t="s">
        <v>486</v>
      </c>
    </row>
    <row r="5" spans="1:8" x14ac:dyDescent="0.35">
      <c r="A5" t="s">
        <v>441</v>
      </c>
      <c r="B5" t="s">
        <v>32</v>
      </c>
      <c r="C5" t="s">
        <v>487</v>
      </c>
      <c r="D5" t="s">
        <v>488</v>
      </c>
      <c r="E5" t="s">
        <v>27</v>
      </c>
      <c r="F5">
        <v>4500</v>
      </c>
      <c r="G5" s="1">
        <v>43490</v>
      </c>
      <c r="H5" t="s">
        <v>486</v>
      </c>
    </row>
    <row r="6" spans="1:8" x14ac:dyDescent="0.35">
      <c r="A6" t="s">
        <v>442</v>
      </c>
      <c r="B6" t="s">
        <v>32</v>
      </c>
      <c r="C6" t="s">
        <v>39</v>
      </c>
      <c r="D6" t="s">
        <v>485</v>
      </c>
      <c r="E6" t="s">
        <v>436</v>
      </c>
      <c r="F6">
        <v>118000</v>
      </c>
      <c r="G6" s="1">
        <v>43539</v>
      </c>
      <c r="H6" t="s">
        <v>486</v>
      </c>
    </row>
    <row r="7" spans="1:8" x14ac:dyDescent="0.35">
      <c r="A7" t="s">
        <v>443</v>
      </c>
      <c r="B7" t="s">
        <v>32</v>
      </c>
      <c r="C7" t="s">
        <v>487</v>
      </c>
      <c r="D7" t="s">
        <v>488</v>
      </c>
      <c r="E7" t="s">
        <v>27</v>
      </c>
      <c r="F7">
        <v>2800</v>
      </c>
      <c r="G7" s="1">
        <v>43613</v>
      </c>
      <c r="H7" t="s">
        <v>486</v>
      </c>
    </row>
    <row r="8" spans="1:8" x14ac:dyDescent="0.35">
      <c r="A8" t="s">
        <v>444</v>
      </c>
      <c r="B8" t="s">
        <v>32</v>
      </c>
      <c r="C8" t="s">
        <v>487</v>
      </c>
      <c r="D8" t="s">
        <v>488</v>
      </c>
      <c r="E8" t="s">
        <v>27</v>
      </c>
      <c r="F8">
        <v>3241</v>
      </c>
      <c r="G8" s="1">
        <v>43490</v>
      </c>
      <c r="H8" t="s">
        <v>486</v>
      </c>
    </row>
    <row r="9" spans="1:8" x14ac:dyDescent="0.35">
      <c r="A9" t="s">
        <v>445</v>
      </c>
      <c r="B9" t="s">
        <v>32</v>
      </c>
      <c r="C9" t="s">
        <v>16</v>
      </c>
      <c r="D9" t="s">
        <v>489</v>
      </c>
      <c r="E9" t="s">
        <v>435</v>
      </c>
      <c r="F9">
        <v>100000</v>
      </c>
      <c r="G9" s="1">
        <v>43565</v>
      </c>
      <c r="H9" t="s">
        <v>486</v>
      </c>
    </row>
    <row r="10" spans="1:8" x14ac:dyDescent="0.35">
      <c r="A10" t="s">
        <v>446</v>
      </c>
      <c r="B10" t="s">
        <v>32</v>
      </c>
      <c r="C10" t="s">
        <v>487</v>
      </c>
      <c r="D10" t="s">
        <v>488</v>
      </c>
      <c r="E10" t="s">
        <v>27</v>
      </c>
      <c r="F10">
        <v>5310</v>
      </c>
      <c r="G10" s="1">
        <v>43805</v>
      </c>
      <c r="H10" t="s">
        <v>486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workbookViewId="0">
      <selection activeCell="C7" sqref="C7"/>
    </sheetView>
  </sheetViews>
  <sheetFormatPr defaultRowHeight="14.5" x14ac:dyDescent="0.35"/>
  <cols>
    <col min="1" max="1" width="10.6640625" customWidth="1"/>
    <col min="2" max="2" width="17.08203125" customWidth="1"/>
    <col min="3" max="3" width="15.58203125" customWidth="1"/>
    <col min="4" max="4" width="13.4140625" customWidth="1"/>
    <col min="5" max="5" width="17.33203125" customWidth="1"/>
    <col min="6" max="6" width="16.9140625" customWidth="1"/>
  </cols>
  <sheetData>
    <row r="1" spans="1:6" x14ac:dyDescent="0.35">
      <c r="A1" t="s">
        <v>490</v>
      </c>
      <c r="B1" t="s">
        <v>491</v>
      </c>
      <c r="C1" t="s">
        <v>492</v>
      </c>
      <c r="D1" t="s">
        <v>493</v>
      </c>
      <c r="E1" t="s">
        <v>494</v>
      </c>
      <c r="F1" t="s">
        <v>495</v>
      </c>
    </row>
    <row r="2" spans="1:6" x14ac:dyDescent="0.35">
      <c r="A2" t="s">
        <v>32</v>
      </c>
      <c r="B2" t="s">
        <v>496</v>
      </c>
      <c r="C2" t="s">
        <v>497</v>
      </c>
      <c r="D2">
        <v>0</v>
      </c>
      <c r="E2">
        <v>250000</v>
      </c>
      <c r="F2">
        <v>1500000</v>
      </c>
    </row>
    <row r="3" spans="1:6" x14ac:dyDescent="0.35">
      <c r="A3" t="s">
        <v>32</v>
      </c>
      <c r="B3" t="s">
        <v>498</v>
      </c>
      <c r="C3" t="s">
        <v>499</v>
      </c>
    </row>
    <row r="4" spans="1:6" x14ac:dyDescent="0.35">
      <c r="A4" t="s">
        <v>32</v>
      </c>
      <c r="B4" t="s">
        <v>488</v>
      </c>
      <c r="C4" t="s">
        <v>499</v>
      </c>
      <c r="D4">
        <v>0</v>
      </c>
      <c r="E4">
        <v>0</v>
      </c>
      <c r="F4">
        <v>0</v>
      </c>
    </row>
    <row r="5" spans="1:6" x14ac:dyDescent="0.35">
      <c r="A5" t="s">
        <v>32</v>
      </c>
      <c r="B5" t="s">
        <v>489</v>
      </c>
      <c r="C5" t="s">
        <v>500</v>
      </c>
      <c r="D5">
        <v>1000000</v>
      </c>
      <c r="E5">
        <v>500000</v>
      </c>
      <c r="F5">
        <v>1010000</v>
      </c>
    </row>
    <row r="6" spans="1:6" x14ac:dyDescent="0.35">
      <c r="A6" t="s">
        <v>32</v>
      </c>
      <c r="B6" t="s">
        <v>485</v>
      </c>
      <c r="C6" t="s">
        <v>497</v>
      </c>
      <c r="D6">
        <v>1250000</v>
      </c>
      <c r="E6">
        <v>3500000</v>
      </c>
      <c r="F6">
        <v>750000</v>
      </c>
    </row>
    <row r="7" spans="1:6" x14ac:dyDescent="0.35">
      <c r="A7" t="s">
        <v>32</v>
      </c>
      <c r="B7" t="s">
        <v>501</v>
      </c>
      <c r="C7" t="s">
        <v>502</v>
      </c>
    </row>
    <row r="8" spans="1:6" x14ac:dyDescent="0.35">
      <c r="A8" t="s">
        <v>32</v>
      </c>
      <c r="B8" t="s">
        <v>503</v>
      </c>
      <c r="C8" t="s">
        <v>497</v>
      </c>
      <c r="D8">
        <v>500000</v>
      </c>
      <c r="E8">
        <v>1250000</v>
      </c>
      <c r="F8">
        <v>500000</v>
      </c>
    </row>
    <row r="9" spans="1:6" x14ac:dyDescent="0.35">
      <c r="A9" t="s">
        <v>32</v>
      </c>
      <c r="B9" t="s">
        <v>504</v>
      </c>
      <c r="C9" t="s">
        <v>497</v>
      </c>
      <c r="D9">
        <v>1350000</v>
      </c>
      <c r="E9">
        <v>750000</v>
      </c>
      <c r="F9">
        <v>750000</v>
      </c>
    </row>
    <row r="10" spans="1:6" x14ac:dyDescent="0.35">
      <c r="A10" t="s">
        <v>32</v>
      </c>
      <c r="B10" t="s">
        <v>505</v>
      </c>
      <c r="C10" t="s">
        <v>499</v>
      </c>
      <c r="D10">
        <v>0</v>
      </c>
      <c r="E10">
        <v>0</v>
      </c>
      <c r="F10">
        <v>0</v>
      </c>
    </row>
    <row r="11" spans="1:6" x14ac:dyDescent="0.35">
      <c r="A11" t="s">
        <v>32</v>
      </c>
      <c r="B11" t="s">
        <v>506</v>
      </c>
      <c r="C11" t="s">
        <v>507</v>
      </c>
      <c r="D11">
        <v>0</v>
      </c>
      <c r="E11">
        <v>1040000</v>
      </c>
      <c r="F11">
        <v>5010000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05"/>
  <sheetViews>
    <sheetView topLeftCell="A2" workbookViewId="0">
      <selection activeCell="A8" sqref="A8"/>
    </sheetView>
  </sheetViews>
  <sheetFormatPr defaultRowHeight="14.5" x14ac:dyDescent="0.35"/>
  <cols>
    <col min="1" max="1" width="17" customWidth="1"/>
    <col min="2" max="2" width="14" customWidth="1"/>
    <col min="3" max="3" width="25.6640625" customWidth="1"/>
    <col min="4" max="4" width="14.9140625" customWidth="1"/>
    <col min="5" max="5" width="31.58203125" customWidth="1"/>
    <col min="6" max="6" width="18.75" customWidth="1"/>
    <col min="7" max="7" width="14.33203125" customWidth="1"/>
    <col min="8" max="8" width="13.58203125" customWidth="1"/>
    <col min="9" max="9" width="29.33203125" customWidth="1"/>
    <col min="10" max="10" width="10.08203125" customWidth="1"/>
    <col min="11" max="11" width="18.58203125" customWidth="1"/>
  </cols>
  <sheetData>
    <row r="1" spans="1:11" x14ac:dyDescent="0.35">
      <c r="A1" t="s">
        <v>508</v>
      </c>
      <c r="B1" t="s">
        <v>509</v>
      </c>
      <c r="C1" t="s">
        <v>10</v>
      </c>
      <c r="D1" t="s">
        <v>6</v>
      </c>
      <c r="E1" t="s">
        <v>7</v>
      </c>
      <c r="F1" t="s">
        <v>438</v>
      </c>
      <c r="G1" t="s">
        <v>8</v>
      </c>
      <c r="H1" t="s">
        <v>0</v>
      </c>
      <c r="I1" t="s">
        <v>1</v>
      </c>
      <c r="J1" t="s">
        <v>437</v>
      </c>
      <c r="K1" t="s">
        <v>9</v>
      </c>
    </row>
    <row r="2" spans="1:11" x14ac:dyDescent="0.35">
      <c r="A2">
        <v>1900001087</v>
      </c>
      <c r="B2" s="1">
        <v>43566</v>
      </c>
      <c r="C2" t="s">
        <v>486</v>
      </c>
      <c r="D2" t="s">
        <v>32</v>
      </c>
      <c r="E2" t="s">
        <v>16</v>
      </c>
      <c r="F2" t="s">
        <v>489</v>
      </c>
      <c r="G2" t="s">
        <v>435</v>
      </c>
      <c r="H2" t="s">
        <v>447</v>
      </c>
      <c r="J2">
        <v>84746</v>
      </c>
      <c r="K2" s="1">
        <v>43565</v>
      </c>
    </row>
    <row r="3" spans="1:11" x14ac:dyDescent="0.35">
      <c r="A3">
        <v>1900001106</v>
      </c>
      <c r="B3" s="1">
        <v>43602</v>
      </c>
      <c r="C3" t="s">
        <v>17</v>
      </c>
      <c r="D3" t="s">
        <v>32</v>
      </c>
      <c r="E3" t="s">
        <v>29</v>
      </c>
      <c r="F3" t="s">
        <v>488</v>
      </c>
      <c r="G3" t="s">
        <v>27</v>
      </c>
      <c r="H3" t="s">
        <v>451</v>
      </c>
      <c r="I3">
        <v>2.4142020928135997E+18</v>
      </c>
      <c r="J3">
        <v>86724</v>
      </c>
      <c r="K3" s="1">
        <v>43466</v>
      </c>
    </row>
    <row r="4" spans="1:11" x14ac:dyDescent="0.35">
      <c r="A4">
        <v>1900001110</v>
      </c>
      <c r="B4" s="1">
        <v>43602</v>
      </c>
      <c r="C4" t="s">
        <v>17</v>
      </c>
      <c r="D4" t="s">
        <v>32</v>
      </c>
      <c r="E4" t="s">
        <v>29</v>
      </c>
      <c r="F4" t="s">
        <v>488</v>
      </c>
      <c r="G4" t="s">
        <v>27</v>
      </c>
      <c r="H4" t="s">
        <v>458</v>
      </c>
      <c r="I4" t="s">
        <v>407</v>
      </c>
      <c r="J4">
        <v>148500</v>
      </c>
      <c r="K4" s="1">
        <v>43525</v>
      </c>
    </row>
    <row r="5" spans="1:11" x14ac:dyDescent="0.35">
      <c r="A5">
        <v>1900001136</v>
      </c>
      <c r="B5" s="1">
        <v>43615</v>
      </c>
      <c r="C5" t="s">
        <v>17</v>
      </c>
      <c r="D5" t="s">
        <v>32</v>
      </c>
      <c r="E5" t="s">
        <v>29</v>
      </c>
      <c r="F5" t="s">
        <v>488</v>
      </c>
      <c r="G5" t="s">
        <v>436</v>
      </c>
      <c r="H5" t="s">
        <v>461</v>
      </c>
      <c r="I5" t="s">
        <v>429</v>
      </c>
      <c r="J5">
        <v>12019</v>
      </c>
      <c r="K5" s="1">
        <v>43466</v>
      </c>
    </row>
    <row r="6" spans="1:11" x14ac:dyDescent="0.35">
      <c r="A6">
        <v>1900001164</v>
      </c>
      <c r="B6" s="1">
        <v>43627</v>
      </c>
      <c r="C6" t="s">
        <v>17</v>
      </c>
      <c r="D6" t="s">
        <v>32</v>
      </c>
      <c r="E6" t="s">
        <v>29</v>
      </c>
      <c r="F6" t="s">
        <v>488</v>
      </c>
      <c r="G6" t="s">
        <v>27</v>
      </c>
      <c r="H6" t="s">
        <v>447</v>
      </c>
      <c r="I6" t="s">
        <v>180</v>
      </c>
      <c r="J6">
        <v>12500</v>
      </c>
      <c r="K6" s="1">
        <v>43522</v>
      </c>
    </row>
    <row r="7" spans="1:11" x14ac:dyDescent="0.35">
      <c r="A7">
        <v>1900001165</v>
      </c>
      <c r="B7" s="1">
        <v>43627</v>
      </c>
      <c r="C7" t="s">
        <v>17</v>
      </c>
      <c r="D7" t="s">
        <v>32</v>
      </c>
      <c r="E7" t="s">
        <v>20</v>
      </c>
      <c r="F7" t="s">
        <v>503</v>
      </c>
      <c r="G7" t="s">
        <v>435</v>
      </c>
      <c r="H7" t="s">
        <v>447</v>
      </c>
      <c r="I7">
        <v>206314000000</v>
      </c>
      <c r="J7">
        <v>58300</v>
      </c>
      <c r="K7" s="1">
        <v>43512</v>
      </c>
    </row>
    <row r="8" spans="1:11" x14ac:dyDescent="0.35">
      <c r="A8">
        <v>1900001167</v>
      </c>
      <c r="B8" s="1">
        <v>43629</v>
      </c>
      <c r="C8" t="s">
        <v>17</v>
      </c>
      <c r="D8" t="s">
        <v>32</v>
      </c>
      <c r="E8" t="s">
        <v>29</v>
      </c>
      <c r="F8" t="s">
        <v>488</v>
      </c>
      <c r="G8" t="s">
        <v>436</v>
      </c>
      <c r="H8" t="s">
        <v>439</v>
      </c>
      <c r="I8" t="s">
        <v>52</v>
      </c>
      <c r="J8">
        <v>12019</v>
      </c>
      <c r="K8" s="1">
        <v>43466</v>
      </c>
    </row>
    <row r="9" spans="1:11" x14ac:dyDescent="0.35">
      <c r="A9">
        <v>1900001168</v>
      </c>
      <c r="B9" s="1">
        <v>43629</v>
      </c>
      <c r="C9" t="s">
        <v>17</v>
      </c>
      <c r="D9" t="s">
        <v>32</v>
      </c>
      <c r="E9" t="s">
        <v>29</v>
      </c>
      <c r="F9" t="s">
        <v>488</v>
      </c>
      <c r="G9" t="s">
        <v>436</v>
      </c>
      <c r="H9" t="s">
        <v>441</v>
      </c>
      <c r="I9" t="s">
        <v>103</v>
      </c>
      <c r="J9">
        <v>30048</v>
      </c>
      <c r="K9" s="1">
        <v>43466</v>
      </c>
    </row>
    <row r="10" spans="1:11" x14ac:dyDescent="0.35">
      <c r="A10">
        <v>1900001169</v>
      </c>
      <c r="B10" s="1">
        <v>43629</v>
      </c>
      <c r="C10" t="s">
        <v>17</v>
      </c>
      <c r="D10" t="s">
        <v>32</v>
      </c>
      <c r="E10" t="s">
        <v>29</v>
      </c>
      <c r="F10" t="s">
        <v>488</v>
      </c>
      <c r="G10" t="s">
        <v>27</v>
      </c>
      <c r="H10" t="s">
        <v>454</v>
      </c>
      <c r="I10">
        <v>3.1242015891005998E+18</v>
      </c>
      <c r="J10">
        <v>14394</v>
      </c>
      <c r="K10" s="1">
        <v>43467</v>
      </c>
    </row>
    <row r="11" spans="1:11" x14ac:dyDescent="0.35">
      <c r="A11">
        <v>1900001282</v>
      </c>
      <c r="B11" s="1">
        <v>43659</v>
      </c>
      <c r="C11" t="s">
        <v>17</v>
      </c>
      <c r="D11" t="s">
        <v>32</v>
      </c>
      <c r="E11" t="s">
        <v>20</v>
      </c>
      <c r="F11" t="s">
        <v>498</v>
      </c>
      <c r="H11" t="s">
        <v>458</v>
      </c>
      <c r="I11" t="s">
        <v>381</v>
      </c>
      <c r="J11">
        <v>32392</v>
      </c>
      <c r="K11" s="1">
        <v>43595</v>
      </c>
    </row>
    <row r="12" spans="1:11" x14ac:dyDescent="0.35">
      <c r="A12">
        <v>1900001293</v>
      </c>
      <c r="B12" s="1">
        <v>43662</v>
      </c>
      <c r="C12" t="s">
        <v>17</v>
      </c>
      <c r="D12" t="s">
        <v>32</v>
      </c>
      <c r="E12" t="s">
        <v>16</v>
      </c>
      <c r="F12" t="s">
        <v>506</v>
      </c>
      <c r="G12" t="s">
        <v>436</v>
      </c>
      <c r="H12" t="s">
        <v>451</v>
      </c>
      <c r="I12" t="s">
        <v>228</v>
      </c>
      <c r="J12">
        <v>162500</v>
      </c>
      <c r="K12" s="1">
        <v>43560</v>
      </c>
    </row>
    <row r="13" spans="1:11" x14ac:dyDescent="0.35">
      <c r="A13">
        <v>1900001294</v>
      </c>
      <c r="B13" s="1">
        <v>43662</v>
      </c>
      <c r="C13" t="s">
        <v>17</v>
      </c>
      <c r="D13" t="s">
        <v>32</v>
      </c>
      <c r="E13" t="s">
        <v>16</v>
      </c>
      <c r="F13" t="s">
        <v>506</v>
      </c>
      <c r="G13" t="s">
        <v>436</v>
      </c>
      <c r="H13" t="s">
        <v>451</v>
      </c>
      <c r="I13" t="s">
        <v>229</v>
      </c>
      <c r="J13">
        <v>250000</v>
      </c>
      <c r="K13" s="1">
        <v>43573</v>
      </c>
    </row>
    <row r="14" spans="1:11" x14ac:dyDescent="0.35">
      <c r="A14">
        <v>1900001304</v>
      </c>
      <c r="B14" s="1">
        <v>43663</v>
      </c>
      <c r="C14" t="s">
        <v>17</v>
      </c>
      <c r="D14" t="s">
        <v>32</v>
      </c>
      <c r="E14" t="s">
        <v>29</v>
      </c>
      <c r="F14" t="s">
        <v>488</v>
      </c>
      <c r="G14" t="s">
        <v>436</v>
      </c>
      <c r="H14" t="s">
        <v>447</v>
      </c>
      <c r="I14">
        <v>2280082714</v>
      </c>
      <c r="J14">
        <v>2646</v>
      </c>
      <c r="K14" s="1">
        <v>43535</v>
      </c>
    </row>
    <row r="15" spans="1:11" x14ac:dyDescent="0.35">
      <c r="A15">
        <v>1900001305</v>
      </c>
      <c r="B15" s="1">
        <v>43663</v>
      </c>
      <c r="C15" t="s">
        <v>17</v>
      </c>
      <c r="D15" t="s">
        <v>32</v>
      </c>
      <c r="E15" t="s">
        <v>29</v>
      </c>
      <c r="F15" t="s">
        <v>488</v>
      </c>
      <c r="H15" t="s">
        <v>444</v>
      </c>
      <c r="I15">
        <v>8502066</v>
      </c>
      <c r="J15">
        <v>18150</v>
      </c>
      <c r="K15" s="1">
        <v>43468</v>
      </c>
    </row>
    <row r="16" spans="1:11" x14ac:dyDescent="0.35">
      <c r="A16">
        <v>1900001306</v>
      </c>
      <c r="B16" s="1">
        <v>43663</v>
      </c>
      <c r="C16" t="s">
        <v>17</v>
      </c>
      <c r="D16" t="s">
        <v>32</v>
      </c>
      <c r="E16" t="s">
        <v>16</v>
      </c>
      <c r="F16" t="s">
        <v>485</v>
      </c>
      <c r="G16" t="s">
        <v>436</v>
      </c>
      <c r="H16" t="s">
        <v>450</v>
      </c>
      <c r="I16" t="s">
        <v>196</v>
      </c>
      <c r="J16">
        <v>60025</v>
      </c>
      <c r="K16" s="1">
        <v>43577</v>
      </c>
    </row>
    <row r="17" spans="1:11" x14ac:dyDescent="0.35">
      <c r="A17">
        <v>1900001308</v>
      </c>
      <c r="B17" s="1">
        <v>43663</v>
      </c>
      <c r="C17" t="s">
        <v>17</v>
      </c>
      <c r="D17" t="s">
        <v>32</v>
      </c>
      <c r="E17" t="s">
        <v>39</v>
      </c>
      <c r="F17" t="s">
        <v>503</v>
      </c>
      <c r="G17" t="s">
        <v>436</v>
      </c>
      <c r="H17" t="s">
        <v>445</v>
      </c>
      <c r="I17">
        <v>9.9000044190299996E+19</v>
      </c>
      <c r="J17">
        <v>134736</v>
      </c>
      <c r="K17" s="1">
        <v>43580</v>
      </c>
    </row>
    <row r="18" spans="1:11" x14ac:dyDescent="0.35">
      <c r="A18">
        <v>1900001342</v>
      </c>
      <c r="B18" s="1">
        <v>43669</v>
      </c>
      <c r="C18" t="s">
        <v>17</v>
      </c>
      <c r="D18" t="s">
        <v>32</v>
      </c>
      <c r="E18" t="s">
        <v>20</v>
      </c>
      <c r="F18" t="s">
        <v>498</v>
      </c>
      <c r="G18" t="s">
        <v>27</v>
      </c>
      <c r="H18" t="s">
        <v>458</v>
      </c>
      <c r="I18" t="s">
        <v>381</v>
      </c>
      <c r="J18">
        <v>914999</v>
      </c>
      <c r="K18" s="1">
        <v>43466</v>
      </c>
    </row>
    <row r="19" spans="1:11" x14ac:dyDescent="0.35">
      <c r="A19">
        <v>1900001354</v>
      </c>
      <c r="B19" s="1">
        <v>43670</v>
      </c>
      <c r="C19" t="s">
        <v>17</v>
      </c>
      <c r="D19" t="s">
        <v>32</v>
      </c>
      <c r="E19" t="s">
        <v>29</v>
      </c>
      <c r="F19" t="s">
        <v>488</v>
      </c>
      <c r="G19" t="s">
        <v>436</v>
      </c>
      <c r="H19" t="s">
        <v>454</v>
      </c>
      <c r="I19">
        <v>3.1142027482102001E+18</v>
      </c>
      <c r="J19">
        <v>2942</v>
      </c>
      <c r="K19" s="1">
        <v>43566</v>
      </c>
    </row>
    <row r="20" spans="1:11" x14ac:dyDescent="0.35">
      <c r="A20">
        <v>1900001355</v>
      </c>
      <c r="B20" s="1">
        <v>43670</v>
      </c>
      <c r="C20" t="s">
        <v>17</v>
      </c>
      <c r="D20" t="s">
        <v>32</v>
      </c>
      <c r="E20" t="s">
        <v>29</v>
      </c>
      <c r="F20" t="s">
        <v>488</v>
      </c>
      <c r="G20" t="s">
        <v>436</v>
      </c>
      <c r="H20" t="s">
        <v>451</v>
      </c>
      <c r="I20" t="s">
        <v>225</v>
      </c>
      <c r="J20">
        <v>6740</v>
      </c>
      <c r="K20" s="1">
        <v>43528</v>
      </c>
    </row>
    <row r="21" spans="1:11" x14ac:dyDescent="0.35">
      <c r="A21">
        <v>1900001356</v>
      </c>
      <c r="B21" s="1">
        <v>43670</v>
      </c>
      <c r="C21" t="s">
        <v>17</v>
      </c>
      <c r="D21" t="s">
        <v>32</v>
      </c>
      <c r="E21" t="s">
        <v>29</v>
      </c>
      <c r="F21" t="s">
        <v>488</v>
      </c>
      <c r="G21" t="s">
        <v>27</v>
      </c>
      <c r="H21" t="s">
        <v>451</v>
      </c>
      <c r="I21" t="s">
        <v>224</v>
      </c>
      <c r="J21">
        <v>6740</v>
      </c>
      <c r="K21" s="1">
        <v>43513</v>
      </c>
    </row>
    <row r="22" spans="1:11" x14ac:dyDescent="0.35">
      <c r="A22">
        <v>1900001361</v>
      </c>
      <c r="B22" s="1">
        <v>43673</v>
      </c>
      <c r="C22" t="s">
        <v>17</v>
      </c>
      <c r="D22" t="s">
        <v>32</v>
      </c>
      <c r="E22" t="s">
        <v>16</v>
      </c>
      <c r="F22" t="s">
        <v>503</v>
      </c>
      <c r="G22" t="s">
        <v>436</v>
      </c>
      <c r="H22" t="s">
        <v>459</v>
      </c>
      <c r="I22">
        <v>41045707</v>
      </c>
      <c r="J22">
        <v>74250</v>
      </c>
      <c r="K22" s="1">
        <v>43556</v>
      </c>
    </row>
    <row r="23" spans="1:11" x14ac:dyDescent="0.35">
      <c r="A23">
        <v>1900001376</v>
      </c>
      <c r="B23" s="1">
        <v>43675</v>
      </c>
      <c r="C23" t="s">
        <v>17</v>
      </c>
      <c r="D23" t="s">
        <v>32</v>
      </c>
      <c r="E23" t="s">
        <v>20</v>
      </c>
      <c r="F23" t="s">
        <v>498</v>
      </c>
      <c r="H23" t="s">
        <v>458</v>
      </c>
      <c r="I23" t="s">
        <v>382</v>
      </c>
      <c r="J23">
        <v>1614</v>
      </c>
      <c r="K23" s="1">
        <v>43535</v>
      </c>
    </row>
    <row r="24" spans="1:11" x14ac:dyDescent="0.35">
      <c r="A24">
        <v>1900001377</v>
      </c>
      <c r="B24" s="1">
        <v>43675</v>
      </c>
      <c r="C24" t="s">
        <v>17</v>
      </c>
      <c r="D24" t="s">
        <v>32</v>
      </c>
      <c r="E24" t="s">
        <v>23</v>
      </c>
      <c r="F24" t="s">
        <v>506</v>
      </c>
      <c r="G24" t="s">
        <v>436</v>
      </c>
      <c r="H24" t="s">
        <v>454</v>
      </c>
      <c r="I24" t="s">
        <v>317</v>
      </c>
      <c r="J24">
        <v>11540</v>
      </c>
      <c r="K24" s="1">
        <v>43494</v>
      </c>
    </row>
    <row r="25" spans="1:11" x14ac:dyDescent="0.35">
      <c r="A25">
        <v>1900001385</v>
      </c>
      <c r="B25" s="1">
        <v>43677</v>
      </c>
      <c r="C25" t="s">
        <v>17</v>
      </c>
      <c r="D25" t="s">
        <v>32</v>
      </c>
      <c r="E25" t="s">
        <v>29</v>
      </c>
      <c r="F25" t="s">
        <v>488</v>
      </c>
      <c r="H25" t="s">
        <v>458</v>
      </c>
      <c r="I25" t="s">
        <v>403</v>
      </c>
      <c r="J25">
        <v>2140</v>
      </c>
      <c r="K25" s="1">
        <v>43495</v>
      </c>
    </row>
    <row r="26" spans="1:11" x14ac:dyDescent="0.35">
      <c r="A26">
        <v>1900001388</v>
      </c>
      <c r="B26" s="1">
        <v>43677</v>
      </c>
      <c r="C26" t="s">
        <v>17</v>
      </c>
      <c r="D26" t="s">
        <v>32</v>
      </c>
      <c r="E26" t="s">
        <v>29</v>
      </c>
      <c r="F26" t="s">
        <v>488</v>
      </c>
      <c r="G26" t="s">
        <v>27</v>
      </c>
      <c r="H26" t="s">
        <v>444</v>
      </c>
      <c r="I26" t="s">
        <v>112</v>
      </c>
      <c r="J26">
        <v>45375</v>
      </c>
      <c r="K26" s="1">
        <v>43525</v>
      </c>
    </row>
    <row r="27" spans="1:11" x14ac:dyDescent="0.35">
      <c r="A27">
        <v>1900001390</v>
      </c>
      <c r="B27" s="1">
        <v>43677</v>
      </c>
      <c r="C27" t="s">
        <v>17</v>
      </c>
      <c r="D27" t="s">
        <v>32</v>
      </c>
      <c r="E27" t="s">
        <v>29</v>
      </c>
      <c r="F27" t="s">
        <v>488</v>
      </c>
      <c r="G27" t="s">
        <v>436</v>
      </c>
      <c r="H27" t="s">
        <v>451</v>
      </c>
      <c r="I27">
        <v>32119154</v>
      </c>
      <c r="J27">
        <v>11593</v>
      </c>
      <c r="K27" s="1">
        <v>43556</v>
      </c>
    </row>
    <row r="28" spans="1:11" x14ac:dyDescent="0.35">
      <c r="A28">
        <v>1900001392</v>
      </c>
      <c r="B28" s="1">
        <v>43677</v>
      </c>
      <c r="C28" t="s">
        <v>17</v>
      </c>
      <c r="D28" t="s">
        <v>32</v>
      </c>
      <c r="E28" t="s">
        <v>20</v>
      </c>
      <c r="F28" t="s">
        <v>498</v>
      </c>
      <c r="H28" t="s">
        <v>458</v>
      </c>
      <c r="I28" t="s">
        <v>381</v>
      </c>
      <c r="J28">
        <v>46995</v>
      </c>
      <c r="K28" s="1">
        <v>43494</v>
      </c>
    </row>
    <row r="29" spans="1:11" x14ac:dyDescent="0.35">
      <c r="A29">
        <v>1900001393</v>
      </c>
      <c r="B29" s="1">
        <v>43677</v>
      </c>
      <c r="C29" t="s">
        <v>17</v>
      </c>
      <c r="D29" t="s">
        <v>32</v>
      </c>
      <c r="E29" t="s">
        <v>29</v>
      </c>
      <c r="F29" t="s">
        <v>488</v>
      </c>
      <c r="G29" t="s">
        <v>436</v>
      </c>
      <c r="H29" t="s">
        <v>451</v>
      </c>
      <c r="I29" t="s">
        <v>227</v>
      </c>
      <c r="J29">
        <v>529</v>
      </c>
      <c r="K29" s="1">
        <v>43514</v>
      </c>
    </row>
    <row r="30" spans="1:11" x14ac:dyDescent="0.35">
      <c r="A30">
        <v>1900001394</v>
      </c>
      <c r="B30" s="1">
        <v>43677</v>
      </c>
      <c r="C30" t="s">
        <v>17</v>
      </c>
      <c r="D30" t="s">
        <v>32</v>
      </c>
      <c r="E30" t="s">
        <v>29</v>
      </c>
      <c r="F30" t="s">
        <v>488</v>
      </c>
      <c r="G30" t="s">
        <v>27</v>
      </c>
      <c r="H30" t="s">
        <v>440</v>
      </c>
      <c r="I30" t="s">
        <v>65</v>
      </c>
      <c r="J30">
        <v>18563</v>
      </c>
      <c r="K30" s="1">
        <v>43525</v>
      </c>
    </row>
    <row r="31" spans="1:11" x14ac:dyDescent="0.35">
      <c r="A31">
        <v>1900001396</v>
      </c>
      <c r="B31" s="1">
        <v>43677</v>
      </c>
      <c r="C31" t="s">
        <v>17</v>
      </c>
      <c r="D31" t="s">
        <v>32</v>
      </c>
      <c r="E31" t="s">
        <v>20</v>
      </c>
      <c r="F31" t="s">
        <v>498</v>
      </c>
      <c r="H31" t="s">
        <v>458</v>
      </c>
      <c r="I31" t="s">
        <v>381</v>
      </c>
      <c r="J31">
        <v>27435</v>
      </c>
      <c r="K31" s="1">
        <v>43488</v>
      </c>
    </row>
    <row r="32" spans="1:11" x14ac:dyDescent="0.35">
      <c r="A32">
        <v>1900001397</v>
      </c>
      <c r="B32" s="1">
        <v>43677</v>
      </c>
      <c r="C32" t="s">
        <v>17</v>
      </c>
      <c r="D32" t="s">
        <v>32</v>
      </c>
      <c r="E32" t="s">
        <v>20</v>
      </c>
      <c r="F32" t="s">
        <v>498</v>
      </c>
      <c r="G32" t="s">
        <v>27</v>
      </c>
      <c r="H32" t="s">
        <v>510</v>
      </c>
      <c r="I32" t="s">
        <v>432</v>
      </c>
      <c r="J32">
        <v>25336</v>
      </c>
      <c r="K32" s="1">
        <v>43522</v>
      </c>
    </row>
    <row r="33" spans="1:11" x14ac:dyDescent="0.35">
      <c r="A33">
        <v>1900001398</v>
      </c>
      <c r="B33" s="1">
        <v>43677</v>
      </c>
      <c r="C33" t="s">
        <v>17</v>
      </c>
      <c r="D33" t="s">
        <v>32</v>
      </c>
      <c r="E33" t="s">
        <v>20</v>
      </c>
      <c r="F33" t="s">
        <v>498</v>
      </c>
      <c r="H33" t="s">
        <v>510</v>
      </c>
      <c r="I33" t="s">
        <v>433</v>
      </c>
      <c r="J33">
        <v>10772</v>
      </c>
      <c r="K33" s="1">
        <v>43538</v>
      </c>
    </row>
    <row r="34" spans="1:11" x14ac:dyDescent="0.35">
      <c r="A34">
        <v>1900001403</v>
      </c>
      <c r="B34" s="1">
        <v>43677</v>
      </c>
      <c r="C34" t="s">
        <v>17</v>
      </c>
      <c r="D34" t="s">
        <v>32</v>
      </c>
      <c r="E34" t="s">
        <v>20</v>
      </c>
      <c r="F34" t="s">
        <v>498</v>
      </c>
      <c r="H34" t="s">
        <v>510</v>
      </c>
      <c r="I34" t="s">
        <v>433</v>
      </c>
      <c r="J34">
        <v>9283</v>
      </c>
      <c r="K34" s="1">
        <v>43573</v>
      </c>
    </row>
    <row r="35" spans="1:11" x14ac:dyDescent="0.35">
      <c r="A35">
        <v>1900001404</v>
      </c>
      <c r="B35" s="1">
        <v>43677</v>
      </c>
      <c r="C35" t="s">
        <v>17</v>
      </c>
      <c r="D35" t="s">
        <v>32</v>
      </c>
      <c r="E35" t="s">
        <v>20</v>
      </c>
      <c r="F35" t="s">
        <v>498</v>
      </c>
      <c r="H35" t="s">
        <v>510</v>
      </c>
      <c r="I35" t="s">
        <v>433</v>
      </c>
      <c r="J35">
        <v>6903</v>
      </c>
      <c r="K35" s="1">
        <v>43615</v>
      </c>
    </row>
    <row r="36" spans="1:11" x14ac:dyDescent="0.35">
      <c r="A36">
        <v>1900001405</v>
      </c>
      <c r="B36" s="1">
        <v>43677</v>
      </c>
      <c r="C36" t="s">
        <v>17</v>
      </c>
      <c r="D36" t="s">
        <v>32</v>
      </c>
      <c r="E36" t="s">
        <v>39</v>
      </c>
      <c r="F36" t="s">
        <v>506</v>
      </c>
      <c r="G36" t="s">
        <v>27</v>
      </c>
      <c r="H36" t="s">
        <v>454</v>
      </c>
      <c r="I36" t="s">
        <v>338</v>
      </c>
      <c r="J36">
        <v>90663</v>
      </c>
      <c r="K36" s="1">
        <v>43556</v>
      </c>
    </row>
    <row r="37" spans="1:11" x14ac:dyDescent="0.35">
      <c r="A37">
        <v>1900001583</v>
      </c>
      <c r="B37" s="1">
        <v>43691</v>
      </c>
      <c r="C37" t="s">
        <v>17</v>
      </c>
      <c r="D37" t="s">
        <v>32</v>
      </c>
      <c r="E37" t="s">
        <v>20</v>
      </c>
      <c r="F37" t="s">
        <v>498</v>
      </c>
      <c r="G37" t="s">
        <v>27</v>
      </c>
      <c r="H37" t="s">
        <v>459</v>
      </c>
      <c r="I37" t="s">
        <v>423</v>
      </c>
      <c r="J37">
        <v>156000</v>
      </c>
      <c r="K37" s="1">
        <v>43469</v>
      </c>
    </row>
    <row r="38" spans="1:11" x14ac:dyDescent="0.35">
      <c r="A38">
        <v>1900001602</v>
      </c>
      <c r="B38" s="1">
        <v>43694</v>
      </c>
      <c r="C38" t="s">
        <v>17</v>
      </c>
      <c r="D38" t="s">
        <v>32</v>
      </c>
      <c r="E38" t="s">
        <v>29</v>
      </c>
      <c r="F38" t="s">
        <v>488</v>
      </c>
      <c r="G38" t="s">
        <v>436</v>
      </c>
      <c r="H38" t="s">
        <v>461</v>
      </c>
      <c r="I38" t="s">
        <v>428</v>
      </c>
      <c r="J38">
        <v>21157</v>
      </c>
      <c r="K38" s="1">
        <v>43466</v>
      </c>
    </row>
    <row r="39" spans="1:11" x14ac:dyDescent="0.35">
      <c r="A39">
        <v>1900001603</v>
      </c>
      <c r="B39" s="1">
        <v>43694</v>
      </c>
      <c r="C39" t="s">
        <v>17</v>
      </c>
      <c r="D39" t="s">
        <v>32</v>
      </c>
      <c r="E39" t="s">
        <v>29</v>
      </c>
      <c r="F39" t="s">
        <v>488</v>
      </c>
      <c r="G39" t="s">
        <v>436</v>
      </c>
      <c r="H39" t="s">
        <v>441</v>
      </c>
      <c r="I39" t="s">
        <v>102</v>
      </c>
      <c r="J39">
        <v>77787</v>
      </c>
      <c r="K39" s="1">
        <v>43466</v>
      </c>
    </row>
    <row r="40" spans="1:11" x14ac:dyDescent="0.35">
      <c r="A40">
        <v>1900001604</v>
      </c>
      <c r="B40" s="1">
        <v>43694</v>
      </c>
      <c r="C40" t="s">
        <v>17</v>
      </c>
      <c r="D40" t="s">
        <v>32</v>
      </c>
      <c r="E40" t="s">
        <v>29</v>
      </c>
      <c r="F40" t="s">
        <v>488</v>
      </c>
      <c r="G40" t="s">
        <v>436</v>
      </c>
      <c r="H40" t="s">
        <v>451</v>
      </c>
      <c r="I40" t="s">
        <v>226</v>
      </c>
      <c r="J40">
        <v>8468</v>
      </c>
      <c r="K40" s="1">
        <v>43514</v>
      </c>
    </row>
    <row r="41" spans="1:11" x14ac:dyDescent="0.35">
      <c r="A41">
        <v>1900001605</v>
      </c>
      <c r="B41" s="1">
        <v>43694</v>
      </c>
      <c r="C41" t="s">
        <v>17</v>
      </c>
      <c r="D41" t="s">
        <v>32</v>
      </c>
      <c r="E41" t="s">
        <v>20</v>
      </c>
      <c r="F41" t="s">
        <v>498</v>
      </c>
      <c r="G41" t="s">
        <v>27</v>
      </c>
      <c r="H41" t="s">
        <v>439</v>
      </c>
      <c r="I41" t="s">
        <v>43</v>
      </c>
      <c r="J41">
        <v>1825</v>
      </c>
      <c r="K41" s="1">
        <v>43497</v>
      </c>
    </row>
    <row r="42" spans="1:11" x14ac:dyDescent="0.35">
      <c r="A42">
        <v>1900001606</v>
      </c>
      <c r="B42" s="1">
        <v>43694</v>
      </c>
      <c r="C42" t="s">
        <v>17</v>
      </c>
      <c r="D42" t="s">
        <v>32</v>
      </c>
      <c r="E42" t="s">
        <v>20</v>
      </c>
      <c r="F42" t="s">
        <v>498</v>
      </c>
      <c r="G42" t="s">
        <v>27</v>
      </c>
      <c r="H42" t="s">
        <v>510</v>
      </c>
      <c r="I42" t="s">
        <v>433</v>
      </c>
      <c r="J42">
        <v>329250</v>
      </c>
      <c r="K42" s="1">
        <v>43524</v>
      </c>
    </row>
    <row r="43" spans="1:11" x14ac:dyDescent="0.35">
      <c r="A43">
        <v>1900001607</v>
      </c>
      <c r="B43" s="1">
        <v>43694</v>
      </c>
      <c r="C43" t="s">
        <v>17</v>
      </c>
      <c r="D43" t="s">
        <v>32</v>
      </c>
      <c r="E43" t="s">
        <v>29</v>
      </c>
      <c r="F43" t="s">
        <v>488</v>
      </c>
      <c r="G43" t="s">
        <v>27</v>
      </c>
      <c r="H43" t="s">
        <v>451</v>
      </c>
      <c r="I43">
        <v>304003763</v>
      </c>
      <c r="J43">
        <v>344794</v>
      </c>
      <c r="K43" s="1">
        <v>43556</v>
      </c>
    </row>
    <row r="44" spans="1:11" x14ac:dyDescent="0.35">
      <c r="A44">
        <v>1900001608</v>
      </c>
      <c r="B44" s="1">
        <v>43694</v>
      </c>
      <c r="C44" t="s">
        <v>17</v>
      </c>
      <c r="D44" t="s">
        <v>32</v>
      </c>
      <c r="E44" t="s">
        <v>29</v>
      </c>
      <c r="F44" t="s">
        <v>488</v>
      </c>
      <c r="G44" t="s">
        <v>27</v>
      </c>
      <c r="H44" t="s">
        <v>451</v>
      </c>
      <c r="I44" t="s">
        <v>211</v>
      </c>
      <c r="J44">
        <v>37500</v>
      </c>
      <c r="K44" s="1">
        <v>43556</v>
      </c>
    </row>
    <row r="45" spans="1:11" x14ac:dyDescent="0.35">
      <c r="A45">
        <v>1900001609</v>
      </c>
      <c r="B45" s="1">
        <v>43694</v>
      </c>
      <c r="C45" t="s">
        <v>17</v>
      </c>
      <c r="D45" t="s">
        <v>32</v>
      </c>
      <c r="E45" t="s">
        <v>20</v>
      </c>
      <c r="F45" t="s">
        <v>498</v>
      </c>
      <c r="G45" t="s">
        <v>27</v>
      </c>
      <c r="H45" t="s">
        <v>458</v>
      </c>
      <c r="I45" t="s">
        <v>382</v>
      </c>
      <c r="J45">
        <v>49789</v>
      </c>
      <c r="K45" s="1">
        <v>43466</v>
      </c>
    </row>
    <row r="46" spans="1:11" x14ac:dyDescent="0.35">
      <c r="A46">
        <v>1900001610</v>
      </c>
      <c r="B46" s="1">
        <v>43694</v>
      </c>
      <c r="C46" t="s">
        <v>17</v>
      </c>
      <c r="D46" t="s">
        <v>32</v>
      </c>
      <c r="E46" t="s">
        <v>29</v>
      </c>
      <c r="F46" t="s">
        <v>488</v>
      </c>
      <c r="G46" t="s">
        <v>27</v>
      </c>
      <c r="H46" t="s">
        <v>445</v>
      </c>
      <c r="I46" t="s">
        <v>135</v>
      </c>
      <c r="J46">
        <v>64</v>
      </c>
      <c r="K46" s="1">
        <v>43540</v>
      </c>
    </row>
    <row r="47" spans="1:11" x14ac:dyDescent="0.35">
      <c r="A47">
        <v>1900001611</v>
      </c>
      <c r="B47" s="1">
        <v>43694</v>
      </c>
      <c r="C47" t="s">
        <v>17</v>
      </c>
      <c r="D47" t="s">
        <v>32</v>
      </c>
      <c r="E47" t="s">
        <v>29</v>
      </c>
      <c r="F47" t="s">
        <v>488</v>
      </c>
      <c r="G47" t="s">
        <v>27</v>
      </c>
      <c r="H47" t="s">
        <v>447</v>
      </c>
      <c r="I47" t="s">
        <v>178</v>
      </c>
      <c r="J47">
        <v>6250</v>
      </c>
      <c r="K47" s="1">
        <v>43520</v>
      </c>
    </row>
    <row r="48" spans="1:11" x14ac:dyDescent="0.35">
      <c r="A48">
        <v>1900002041</v>
      </c>
      <c r="B48" s="1">
        <v>43705</v>
      </c>
      <c r="C48" t="s">
        <v>17</v>
      </c>
      <c r="D48" t="s">
        <v>32</v>
      </c>
      <c r="E48" t="s">
        <v>41</v>
      </c>
      <c r="F48" t="s">
        <v>511</v>
      </c>
      <c r="G48" t="s">
        <v>27</v>
      </c>
      <c r="H48" t="s">
        <v>459</v>
      </c>
      <c r="I48">
        <v>1.31000501801E+19</v>
      </c>
      <c r="J48">
        <v>124875</v>
      </c>
      <c r="K48" s="1">
        <v>43531</v>
      </c>
    </row>
    <row r="49" spans="1:11" x14ac:dyDescent="0.35">
      <c r="A49">
        <v>1900002042</v>
      </c>
      <c r="B49" s="1">
        <v>43705</v>
      </c>
      <c r="C49" t="s">
        <v>17</v>
      </c>
      <c r="D49" t="s">
        <v>32</v>
      </c>
      <c r="E49" t="s">
        <v>16</v>
      </c>
      <c r="F49" t="s">
        <v>503</v>
      </c>
      <c r="G49" t="s">
        <v>436</v>
      </c>
      <c r="H49" t="s">
        <v>458</v>
      </c>
      <c r="I49">
        <v>43190133</v>
      </c>
      <c r="J49">
        <v>7783</v>
      </c>
      <c r="K49" s="1">
        <v>43627</v>
      </c>
    </row>
    <row r="50" spans="1:11" x14ac:dyDescent="0.35">
      <c r="A50">
        <v>1900002043</v>
      </c>
      <c r="B50" s="1">
        <v>43705</v>
      </c>
      <c r="C50" t="s">
        <v>17</v>
      </c>
      <c r="D50" t="s">
        <v>32</v>
      </c>
      <c r="E50" t="s">
        <v>16</v>
      </c>
      <c r="F50" t="s">
        <v>503</v>
      </c>
      <c r="G50" t="s">
        <v>436</v>
      </c>
      <c r="H50" t="s">
        <v>458</v>
      </c>
      <c r="I50">
        <v>43189992</v>
      </c>
      <c r="J50">
        <v>7835</v>
      </c>
      <c r="K50" s="1">
        <v>43626</v>
      </c>
    </row>
    <row r="51" spans="1:11" x14ac:dyDescent="0.35">
      <c r="A51">
        <v>1900002044</v>
      </c>
      <c r="B51" s="1">
        <v>43705</v>
      </c>
      <c r="C51" t="s">
        <v>17</v>
      </c>
      <c r="D51" t="s">
        <v>32</v>
      </c>
      <c r="E51" t="s">
        <v>16</v>
      </c>
      <c r="F51" t="s">
        <v>503</v>
      </c>
      <c r="G51" t="s">
        <v>435</v>
      </c>
      <c r="H51" t="s">
        <v>444</v>
      </c>
      <c r="I51">
        <v>41045400</v>
      </c>
      <c r="J51">
        <v>70125</v>
      </c>
      <c r="K51" s="1">
        <v>43543</v>
      </c>
    </row>
    <row r="52" spans="1:11" x14ac:dyDescent="0.35">
      <c r="A52">
        <v>1900002045</v>
      </c>
      <c r="B52" s="1">
        <v>43705</v>
      </c>
      <c r="C52" t="s">
        <v>17</v>
      </c>
      <c r="D52" t="s">
        <v>32</v>
      </c>
      <c r="E52" t="s">
        <v>16</v>
      </c>
      <c r="F52" t="s">
        <v>503</v>
      </c>
      <c r="G52" t="s">
        <v>435</v>
      </c>
      <c r="H52" t="s">
        <v>444</v>
      </c>
      <c r="I52">
        <v>41045403</v>
      </c>
      <c r="J52">
        <v>70125</v>
      </c>
      <c r="K52" s="1">
        <v>43543</v>
      </c>
    </row>
    <row r="53" spans="1:11" x14ac:dyDescent="0.35">
      <c r="A53">
        <v>1900002046</v>
      </c>
      <c r="B53" s="1">
        <v>43705</v>
      </c>
      <c r="C53" t="s">
        <v>17</v>
      </c>
      <c r="D53" t="s">
        <v>32</v>
      </c>
      <c r="E53" t="s">
        <v>25</v>
      </c>
      <c r="F53" t="s">
        <v>506</v>
      </c>
      <c r="G53" t="s">
        <v>27</v>
      </c>
      <c r="H53" t="s">
        <v>454</v>
      </c>
      <c r="I53" t="s">
        <v>347</v>
      </c>
      <c r="J53">
        <v>60229</v>
      </c>
      <c r="K53" s="1">
        <v>43556</v>
      </c>
    </row>
    <row r="54" spans="1:11" x14ac:dyDescent="0.35">
      <c r="A54">
        <v>1900002047</v>
      </c>
      <c r="B54" s="1">
        <v>43705</v>
      </c>
      <c r="C54" t="s">
        <v>17</v>
      </c>
      <c r="D54" t="s">
        <v>32</v>
      </c>
      <c r="E54" t="s">
        <v>25</v>
      </c>
      <c r="F54" t="s">
        <v>506</v>
      </c>
      <c r="G54" t="s">
        <v>27</v>
      </c>
      <c r="H54" t="s">
        <v>454</v>
      </c>
      <c r="I54" t="s">
        <v>309</v>
      </c>
      <c r="J54">
        <v>98931</v>
      </c>
      <c r="K54" s="1">
        <v>43481</v>
      </c>
    </row>
    <row r="55" spans="1:11" x14ac:dyDescent="0.35">
      <c r="A55">
        <v>1900002048</v>
      </c>
      <c r="B55" s="1">
        <v>43705</v>
      </c>
      <c r="C55" t="s">
        <v>17</v>
      </c>
      <c r="D55" t="s">
        <v>32</v>
      </c>
      <c r="E55" t="s">
        <v>29</v>
      </c>
      <c r="F55" t="s">
        <v>488</v>
      </c>
      <c r="G55" t="s">
        <v>436</v>
      </c>
      <c r="H55" t="s">
        <v>439</v>
      </c>
      <c r="I55" t="s">
        <v>51</v>
      </c>
      <c r="J55">
        <v>21769</v>
      </c>
      <c r="K55" s="1">
        <v>43466</v>
      </c>
    </row>
    <row r="56" spans="1:11" x14ac:dyDescent="0.35">
      <c r="A56">
        <v>1900002049</v>
      </c>
      <c r="B56" s="1">
        <v>43705</v>
      </c>
      <c r="C56" t="s">
        <v>17</v>
      </c>
      <c r="D56" t="s">
        <v>32</v>
      </c>
      <c r="E56" t="s">
        <v>29</v>
      </c>
      <c r="F56" t="s">
        <v>488</v>
      </c>
      <c r="G56" t="s">
        <v>27</v>
      </c>
      <c r="H56" t="s">
        <v>445</v>
      </c>
      <c r="I56" t="s">
        <v>138</v>
      </c>
      <c r="J56">
        <v>65369</v>
      </c>
      <c r="K56" s="1">
        <v>43572</v>
      </c>
    </row>
    <row r="57" spans="1:11" x14ac:dyDescent="0.35">
      <c r="A57">
        <v>1900002050</v>
      </c>
      <c r="B57" s="1">
        <v>43705</v>
      </c>
      <c r="C57" t="s">
        <v>17</v>
      </c>
      <c r="D57" t="s">
        <v>32</v>
      </c>
      <c r="E57" t="s">
        <v>29</v>
      </c>
      <c r="F57" t="s">
        <v>488</v>
      </c>
      <c r="G57" t="s">
        <v>27</v>
      </c>
      <c r="H57" t="s">
        <v>442</v>
      </c>
      <c r="I57">
        <v>304003761</v>
      </c>
      <c r="J57">
        <v>5206</v>
      </c>
      <c r="K57" s="1">
        <v>43556</v>
      </c>
    </row>
    <row r="58" spans="1:11" x14ac:dyDescent="0.35">
      <c r="A58">
        <v>1900002051</v>
      </c>
      <c r="B58" s="1">
        <v>43705</v>
      </c>
      <c r="C58" t="s">
        <v>17</v>
      </c>
      <c r="D58" t="s">
        <v>32</v>
      </c>
      <c r="E58" t="s">
        <v>29</v>
      </c>
      <c r="F58" t="s">
        <v>488</v>
      </c>
      <c r="G58" t="s">
        <v>27</v>
      </c>
      <c r="H58" t="s">
        <v>452</v>
      </c>
      <c r="I58" t="s">
        <v>267</v>
      </c>
      <c r="J58">
        <v>23750</v>
      </c>
      <c r="K58" s="1">
        <v>43533</v>
      </c>
    </row>
    <row r="59" spans="1:11" x14ac:dyDescent="0.35">
      <c r="A59">
        <v>1900002052</v>
      </c>
      <c r="B59" s="1">
        <v>43705</v>
      </c>
      <c r="C59" t="s">
        <v>17</v>
      </c>
      <c r="D59" t="s">
        <v>32</v>
      </c>
      <c r="E59" t="s">
        <v>29</v>
      </c>
      <c r="F59" t="s">
        <v>488</v>
      </c>
      <c r="G59" t="s">
        <v>27</v>
      </c>
      <c r="H59" t="s">
        <v>445</v>
      </c>
      <c r="I59" t="s">
        <v>136</v>
      </c>
      <c r="J59">
        <v>1557</v>
      </c>
      <c r="K59" s="1">
        <v>43571</v>
      </c>
    </row>
    <row r="60" spans="1:11" x14ac:dyDescent="0.35">
      <c r="A60">
        <v>1900002072</v>
      </c>
      <c r="B60" s="1">
        <v>43705</v>
      </c>
      <c r="C60" t="s">
        <v>17</v>
      </c>
      <c r="D60" t="s">
        <v>32</v>
      </c>
      <c r="E60" t="s">
        <v>39</v>
      </c>
      <c r="F60" t="s">
        <v>506</v>
      </c>
      <c r="G60" t="s">
        <v>436</v>
      </c>
      <c r="H60" t="s">
        <v>454</v>
      </c>
      <c r="I60" t="s">
        <v>335</v>
      </c>
      <c r="J60">
        <v>40960</v>
      </c>
      <c r="K60" s="1">
        <v>43575</v>
      </c>
    </row>
    <row r="61" spans="1:11" x14ac:dyDescent="0.35">
      <c r="A61">
        <v>1900002229</v>
      </c>
      <c r="B61" s="1">
        <v>43708</v>
      </c>
      <c r="C61" t="s">
        <v>17</v>
      </c>
      <c r="D61" t="s">
        <v>32</v>
      </c>
      <c r="E61" t="s">
        <v>39</v>
      </c>
      <c r="F61" t="s">
        <v>506</v>
      </c>
      <c r="G61" t="s">
        <v>27</v>
      </c>
      <c r="H61" t="s">
        <v>454</v>
      </c>
      <c r="I61" t="s">
        <v>332</v>
      </c>
      <c r="J61">
        <v>12055</v>
      </c>
      <c r="K61" s="1">
        <v>43510</v>
      </c>
    </row>
    <row r="62" spans="1:11" x14ac:dyDescent="0.35">
      <c r="A62">
        <v>1900002230</v>
      </c>
      <c r="B62" s="1">
        <v>43708</v>
      </c>
      <c r="C62" t="s">
        <v>17</v>
      </c>
      <c r="D62" t="s">
        <v>32</v>
      </c>
      <c r="E62" t="s">
        <v>25</v>
      </c>
      <c r="F62" t="s">
        <v>506</v>
      </c>
      <c r="G62" t="s">
        <v>27</v>
      </c>
      <c r="H62" t="s">
        <v>454</v>
      </c>
      <c r="I62" t="s">
        <v>311</v>
      </c>
      <c r="J62">
        <v>131090</v>
      </c>
      <c r="K62" s="1">
        <v>43522</v>
      </c>
    </row>
    <row r="63" spans="1:11" x14ac:dyDescent="0.35">
      <c r="A63">
        <v>1900002232</v>
      </c>
      <c r="B63" s="1">
        <v>43708</v>
      </c>
      <c r="C63" t="s">
        <v>17</v>
      </c>
      <c r="D63" t="s">
        <v>32</v>
      </c>
      <c r="E63" t="s">
        <v>39</v>
      </c>
      <c r="F63" t="s">
        <v>506</v>
      </c>
      <c r="G63" t="s">
        <v>27</v>
      </c>
      <c r="H63" t="s">
        <v>454</v>
      </c>
      <c r="I63" t="s">
        <v>333</v>
      </c>
      <c r="J63">
        <v>27069</v>
      </c>
      <c r="K63" s="1">
        <v>43510</v>
      </c>
    </row>
    <row r="64" spans="1:11" x14ac:dyDescent="0.35">
      <c r="A64">
        <v>1900002265</v>
      </c>
      <c r="B64" s="1">
        <v>43708</v>
      </c>
      <c r="C64" t="s">
        <v>17</v>
      </c>
      <c r="D64" t="s">
        <v>32</v>
      </c>
      <c r="E64" t="s">
        <v>29</v>
      </c>
      <c r="F64" t="s">
        <v>488</v>
      </c>
      <c r="G64" t="s">
        <v>27</v>
      </c>
      <c r="H64" t="s">
        <v>451</v>
      </c>
      <c r="I64" t="s">
        <v>222</v>
      </c>
      <c r="J64">
        <v>215165</v>
      </c>
      <c r="K64" s="1">
        <v>43556</v>
      </c>
    </row>
    <row r="65" spans="1:11" x14ac:dyDescent="0.35">
      <c r="A65">
        <v>1900002331</v>
      </c>
      <c r="B65" s="1">
        <v>43711</v>
      </c>
      <c r="C65" t="s">
        <v>17</v>
      </c>
      <c r="D65" t="s">
        <v>32</v>
      </c>
      <c r="E65" t="s">
        <v>29</v>
      </c>
      <c r="F65" t="s">
        <v>488</v>
      </c>
      <c r="G65" t="s">
        <v>27</v>
      </c>
      <c r="H65" t="s">
        <v>454</v>
      </c>
      <c r="I65" t="s">
        <v>294</v>
      </c>
      <c r="J65">
        <v>870</v>
      </c>
      <c r="K65" s="1">
        <v>43611</v>
      </c>
    </row>
    <row r="66" spans="1:11" x14ac:dyDescent="0.35">
      <c r="A66">
        <v>1900002384</v>
      </c>
      <c r="B66" s="1">
        <v>43713</v>
      </c>
      <c r="C66" t="s">
        <v>17</v>
      </c>
      <c r="D66" t="s">
        <v>32</v>
      </c>
      <c r="E66" t="s">
        <v>41</v>
      </c>
      <c r="F66" t="s">
        <v>511</v>
      </c>
      <c r="H66" t="s">
        <v>451</v>
      </c>
      <c r="I66">
        <v>2000010048</v>
      </c>
      <c r="J66">
        <v>8174</v>
      </c>
      <c r="K66" s="1">
        <v>43664</v>
      </c>
    </row>
    <row r="67" spans="1:11" x14ac:dyDescent="0.35">
      <c r="A67">
        <v>1900002387</v>
      </c>
      <c r="B67" s="1">
        <v>43713</v>
      </c>
      <c r="C67" t="s">
        <v>17</v>
      </c>
      <c r="D67" t="s">
        <v>32</v>
      </c>
      <c r="E67" t="s">
        <v>20</v>
      </c>
      <c r="F67" t="s">
        <v>498</v>
      </c>
      <c r="G67" t="s">
        <v>27</v>
      </c>
      <c r="H67" t="s">
        <v>458</v>
      </c>
      <c r="I67" t="s">
        <v>399</v>
      </c>
      <c r="J67">
        <v>22246</v>
      </c>
      <c r="K67" s="1">
        <v>43660</v>
      </c>
    </row>
    <row r="68" spans="1:11" x14ac:dyDescent="0.35">
      <c r="A68">
        <v>1900002458</v>
      </c>
      <c r="B68" s="1">
        <v>43717</v>
      </c>
      <c r="C68" t="s">
        <v>17</v>
      </c>
      <c r="D68" t="s">
        <v>32</v>
      </c>
      <c r="E68" t="s">
        <v>16</v>
      </c>
      <c r="F68" t="s">
        <v>503</v>
      </c>
      <c r="G68" t="s">
        <v>435</v>
      </c>
      <c r="H68" t="s">
        <v>454</v>
      </c>
      <c r="I68">
        <v>43187020</v>
      </c>
      <c r="J68">
        <v>7451</v>
      </c>
      <c r="K68" s="1">
        <v>43577</v>
      </c>
    </row>
    <row r="69" spans="1:11" x14ac:dyDescent="0.35">
      <c r="A69">
        <v>1900002464</v>
      </c>
      <c r="B69" s="1">
        <v>43717</v>
      </c>
      <c r="C69" t="s">
        <v>17</v>
      </c>
      <c r="D69" t="s">
        <v>32</v>
      </c>
      <c r="E69" t="s">
        <v>20</v>
      </c>
      <c r="F69" t="s">
        <v>498</v>
      </c>
      <c r="H69" t="s">
        <v>510</v>
      </c>
      <c r="I69" t="s">
        <v>433</v>
      </c>
      <c r="J69">
        <v>7110</v>
      </c>
      <c r="K69" s="1">
        <v>43675</v>
      </c>
    </row>
    <row r="70" spans="1:11" x14ac:dyDescent="0.35">
      <c r="A70">
        <v>1900002472</v>
      </c>
      <c r="B70" s="1">
        <v>43717</v>
      </c>
      <c r="C70" t="s">
        <v>17</v>
      </c>
      <c r="D70" t="s">
        <v>32</v>
      </c>
      <c r="E70" t="s">
        <v>29</v>
      </c>
      <c r="F70" t="s">
        <v>488</v>
      </c>
      <c r="G70" t="s">
        <v>27</v>
      </c>
      <c r="H70" t="s">
        <v>454</v>
      </c>
      <c r="I70" t="s">
        <v>289</v>
      </c>
      <c r="J70">
        <v>692</v>
      </c>
      <c r="K70" s="1">
        <v>43600</v>
      </c>
    </row>
    <row r="71" spans="1:11" x14ac:dyDescent="0.35">
      <c r="A71">
        <v>1900002635</v>
      </c>
      <c r="B71" s="1">
        <v>43725</v>
      </c>
      <c r="C71" t="s">
        <v>17</v>
      </c>
      <c r="D71" t="s">
        <v>32</v>
      </c>
      <c r="E71" t="s">
        <v>41</v>
      </c>
      <c r="F71" t="s">
        <v>511</v>
      </c>
      <c r="G71" t="s">
        <v>27</v>
      </c>
      <c r="H71" t="s">
        <v>454</v>
      </c>
      <c r="I71" t="s">
        <v>296</v>
      </c>
      <c r="J71">
        <v>65051</v>
      </c>
      <c r="K71" s="1">
        <v>43466</v>
      </c>
    </row>
    <row r="72" spans="1:11" x14ac:dyDescent="0.35">
      <c r="A72">
        <v>1900002636</v>
      </c>
      <c r="B72" s="1">
        <v>43725</v>
      </c>
      <c r="C72" t="s">
        <v>17</v>
      </c>
      <c r="D72" t="s">
        <v>32</v>
      </c>
      <c r="E72" t="s">
        <v>29</v>
      </c>
      <c r="F72" t="s">
        <v>488</v>
      </c>
      <c r="G72" t="s">
        <v>27</v>
      </c>
      <c r="H72" t="s">
        <v>451</v>
      </c>
      <c r="I72" t="s">
        <v>216</v>
      </c>
      <c r="J72">
        <v>1005</v>
      </c>
      <c r="K72" s="1">
        <v>43586</v>
      </c>
    </row>
    <row r="73" spans="1:11" x14ac:dyDescent="0.35">
      <c r="A73">
        <v>1900002637</v>
      </c>
      <c r="B73" s="1">
        <v>43725</v>
      </c>
      <c r="C73" t="s">
        <v>17</v>
      </c>
      <c r="D73" t="s">
        <v>32</v>
      </c>
      <c r="E73" t="s">
        <v>20</v>
      </c>
      <c r="F73" t="s">
        <v>498</v>
      </c>
      <c r="H73" t="s">
        <v>510</v>
      </c>
      <c r="I73" t="s">
        <v>433</v>
      </c>
      <c r="J73">
        <v>6259</v>
      </c>
      <c r="K73" s="1">
        <v>43637</v>
      </c>
    </row>
    <row r="74" spans="1:11" x14ac:dyDescent="0.35">
      <c r="A74">
        <v>1900002638</v>
      </c>
      <c r="B74" s="1">
        <v>43725</v>
      </c>
      <c r="C74" t="s">
        <v>17</v>
      </c>
      <c r="D74" t="s">
        <v>32</v>
      </c>
      <c r="E74" t="s">
        <v>20</v>
      </c>
      <c r="F74" t="s">
        <v>498</v>
      </c>
      <c r="H74" t="s">
        <v>458</v>
      </c>
      <c r="I74" t="s">
        <v>381</v>
      </c>
      <c r="J74">
        <v>9941</v>
      </c>
      <c r="K74" s="1">
        <v>43656</v>
      </c>
    </row>
    <row r="75" spans="1:11" x14ac:dyDescent="0.35">
      <c r="A75">
        <v>1900002639</v>
      </c>
      <c r="B75" s="1">
        <v>43725</v>
      </c>
      <c r="C75" t="s">
        <v>17</v>
      </c>
      <c r="D75" t="s">
        <v>32</v>
      </c>
      <c r="E75" t="s">
        <v>29</v>
      </c>
      <c r="F75" t="s">
        <v>488</v>
      </c>
      <c r="G75" t="s">
        <v>436</v>
      </c>
      <c r="H75" t="s">
        <v>451</v>
      </c>
      <c r="I75" t="s">
        <v>214</v>
      </c>
      <c r="J75">
        <v>9990</v>
      </c>
      <c r="K75" s="1">
        <v>43608</v>
      </c>
    </row>
    <row r="76" spans="1:11" x14ac:dyDescent="0.35">
      <c r="A76">
        <v>1900002640</v>
      </c>
      <c r="B76" s="1">
        <v>43725</v>
      </c>
      <c r="C76" t="s">
        <v>17</v>
      </c>
      <c r="D76" t="s">
        <v>32</v>
      </c>
      <c r="E76" t="s">
        <v>20</v>
      </c>
      <c r="F76" t="s">
        <v>498</v>
      </c>
      <c r="G76" t="s">
        <v>27</v>
      </c>
      <c r="H76" t="s">
        <v>440</v>
      </c>
      <c r="I76" t="s">
        <v>71</v>
      </c>
      <c r="J76">
        <v>74673</v>
      </c>
      <c r="K76" s="1">
        <v>43645</v>
      </c>
    </row>
    <row r="77" spans="1:11" x14ac:dyDescent="0.35">
      <c r="A77">
        <v>1900002880</v>
      </c>
      <c r="B77" s="1">
        <v>43728</v>
      </c>
      <c r="C77" t="s">
        <v>17</v>
      </c>
      <c r="D77" t="s">
        <v>32</v>
      </c>
      <c r="E77" t="s">
        <v>29</v>
      </c>
      <c r="F77" t="s">
        <v>488</v>
      </c>
      <c r="G77" t="s">
        <v>27</v>
      </c>
      <c r="H77" t="s">
        <v>445</v>
      </c>
      <c r="I77" t="s">
        <v>137</v>
      </c>
      <c r="J77">
        <v>4362</v>
      </c>
      <c r="K77" s="1">
        <v>43557</v>
      </c>
    </row>
    <row r="78" spans="1:11" x14ac:dyDescent="0.35">
      <c r="A78">
        <v>1900003129</v>
      </c>
      <c r="B78" s="1">
        <v>43738</v>
      </c>
      <c r="C78" t="s">
        <v>17</v>
      </c>
      <c r="D78" t="s">
        <v>32</v>
      </c>
      <c r="E78" t="s">
        <v>25</v>
      </c>
      <c r="F78" t="s">
        <v>506</v>
      </c>
      <c r="G78" t="s">
        <v>27</v>
      </c>
      <c r="H78" t="s">
        <v>454</v>
      </c>
      <c r="I78" t="s">
        <v>310</v>
      </c>
      <c r="J78">
        <v>1610</v>
      </c>
      <c r="K78" s="1">
        <v>43510</v>
      </c>
    </row>
    <row r="79" spans="1:11" x14ac:dyDescent="0.35">
      <c r="A79">
        <v>1900003131</v>
      </c>
      <c r="B79" s="1">
        <v>43738</v>
      </c>
      <c r="C79" t="s">
        <v>17</v>
      </c>
      <c r="D79" t="s">
        <v>32</v>
      </c>
      <c r="E79" t="s">
        <v>29</v>
      </c>
      <c r="F79" t="s">
        <v>488</v>
      </c>
      <c r="G79" t="s">
        <v>27</v>
      </c>
      <c r="H79" t="s">
        <v>451</v>
      </c>
      <c r="I79">
        <v>3.1142011248201999E+18</v>
      </c>
      <c r="J79">
        <v>20166</v>
      </c>
      <c r="K79" s="1">
        <v>43647</v>
      </c>
    </row>
    <row r="80" spans="1:11" x14ac:dyDescent="0.35">
      <c r="A80">
        <v>1900003209</v>
      </c>
      <c r="B80" s="1">
        <v>43748</v>
      </c>
      <c r="C80" t="s">
        <v>17</v>
      </c>
      <c r="D80" t="s">
        <v>32</v>
      </c>
      <c r="E80" t="s">
        <v>20</v>
      </c>
      <c r="F80" t="s">
        <v>498</v>
      </c>
      <c r="G80" t="s">
        <v>27</v>
      </c>
      <c r="H80" t="s">
        <v>440</v>
      </c>
      <c r="I80" t="s">
        <v>69</v>
      </c>
      <c r="J80">
        <v>8605</v>
      </c>
      <c r="K80" s="1">
        <v>43645</v>
      </c>
    </row>
    <row r="81" spans="1:11" x14ac:dyDescent="0.35">
      <c r="A81">
        <v>1900003210</v>
      </c>
      <c r="B81" s="1">
        <v>43748</v>
      </c>
      <c r="C81" t="s">
        <v>17</v>
      </c>
      <c r="D81" t="s">
        <v>32</v>
      </c>
      <c r="E81" t="s">
        <v>20</v>
      </c>
      <c r="F81" t="s">
        <v>498</v>
      </c>
      <c r="G81" t="s">
        <v>27</v>
      </c>
      <c r="H81" t="s">
        <v>444</v>
      </c>
      <c r="I81" t="s">
        <v>113</v>
      </c>
      <c r="J81">
        <v>52500</v>
      </c>
      <c r="K81" s="1">
        <v>43602</v>
      </c>
    </row>
    <row r="82" spans="1:11" x14ac:dyDescent="0.35">
      <c r="A82">
        <v>1900003211</v>
      </c>
      <c r="B82" s="1">
        <v>43748</v>
      </c>
      <c r="C82" t="s">
        <v>17</v>
      </c>
      <c r="D82" t="s">
        <v>32</v>
      </c>
      <c r="E82" t="s">
        <v>16</v>
      </c>
      <c r="F82" t="s">
        <v>506</v>
      </c>
      <c r="G82" t="s">
        <v>436</v>
      </c>
      <c r="H82" t="s">
        <v>454</v>
      </c>
      <c r="I82" t="s">
        <v>318</v>
      </c>
      <c r="J82">
        <v>21875</v>
      </c>
      <c r="K82" s="1">
        <v>43497</v>
      </c>
    </row>
    <row r="83" spans="1:11" x14ac:dyDescent="0.35">
      <c r="A83">
        <v>1900003212</v>
      </c>
      <c r="B83" s="1">
        <v>43748</v>
      </c>
      <c r="C83" t="s">
        <v>17</v>
      </c>
      <c r="D83" t="s">
        <v>32</v>
      </c>
      <c r="E83" t="s">
        <v>20</v>
      </c>
      <c r="F83" t="s">
        <v>498</v>
      </c>
      <c r="H83" t="s">
        <v>458</v>
      </c>
      <c r="I83" t="s">
        <v>381</v>
      </c>
      <c r="J83">
        <v>93906</v>
      </c>
      <c r="K83" s="1">
        <v>43531</v>
      </c>
    </row>
    <row r="84" spans="1:11" x14ac:dyDescent="0.35">
      <c r="A84">
        <v>1900003213</v>
      </c>
      <c r="B84" s="1">
        <v>43748</v>
      </c>
      <c r="C84" t="s">
        <v>17</v>
      </c>
      <c r="D84" t="s">
        <v>32</v>
      </c>
      <c r="E84" t="s">
        <v>20</v>
      </c>
      <c r="F84" t="s">
        <v>498</v>
      </c>
      <c r="G84" t="s">
        <v>27</v>
      </c>
      <c r="H84" t="s">
        <v>458</v>
      </c>
      <c r="I84">
        <v>54407334</v>
      </c>
      <c r="J84">
        <v>23387</v>
      </c>
      <c r="K84" s="1">
        <v>43466</v>
      </c>
    </row>
    <row r="85" spans="1:11" x14ac:dyDescent="0.35">
      <c r="A85">
        <v>1900003214</v>
      </c>
      <c r="B85" s="1">
        <v>43748</v>
      </c>
      <c r="C85" t="s">
        <v>17</v>
      </c>
      <c r="D85" t="s">
        <v>32</v>
      </c>
      <c r="E85" t="s">
        <v>20</v>
      </c>
      <c r="F85" t="s">
        <v>498</v>
      </c>
      <c r="G85" t="s">
        <v>27</v>
      </c>
      <c r="H85" t="s">
        <v>458</v>
      </c>
      <c r="I85" t="s">
        <v>400</v>
      </c>
      <c r="J85">
        <v>3347</v>
      </c>
      <c r="K85" s="1">
        <v>43556</v>
      </c>
    </row>
    <row r="86" spans="1:11" x14ac:dyDescent="0.35">
      <c r="A86">
        <v>1900003404</v>
      </c>
      <c r="B86" s="1">
        <v>43755</v>
      </c>
      <c r="C86" t="s">
        <v>17</v>
      </c>
      <c r="D86" t="s">
        <v>32</v>
      </c>
      <c r="E86" t="s">
        <v>16</v>
      </c>
      <c r="F86" t="s">
        <v>485</v>
      </c>
      <c r="G86" t="s">
        <v>436</v>
      </c>
      <c r="H86" t="s">
        <v>450</v>
      </c>
      <c r="I86">
        <v>2.9992028733097999E+18</v>
      </c>
      <c r="J86">
        <v>60025</v>
      </c>
      <c r="K86" s="1">
        <v>43654</v>
      </c>
    </row>
    <row r="87" spans="1:11" x14ac:dyDescent="0.35">
      <c r="A87">
        <v>1900003405</v>
      </c>
      <c r="B87" s="1">
        <v>43755</v>
      </c>
      <c r="C87" t="s">
        <v>17</v>
      </c>
      <c r="D87" t="s">
        <v>32</v>
      </c>
      <c r="E87" t="s">
        <v>23</v>
      </c>
      <c r="F87" t="s">
        <v>506</v>
      </c>
      <c r="G87" t="s">
        <v>27</v>
      </c>
      <c r="H87" t="s">
        <v>443</v>
      </c>
      <c r="I87" t="s">
        <v>110</v>
      </c>
      <c r="J87">
        <v>13613</v>
      </c>
      <c r="K87" s="1">
        <v>43472</v>
      </c>
    </row>
    <row r="88" spans="1:11" x14ac:dyDescent="0.35">
      <c r="A88">
        <v>1900003406</v>
      </c>
      <c r="B88" s="1">
        <v>43755</v>
      </c>
      <c r="C88" t="s">
        <v>17</v>
      </c>
      <c r="D88" t="s">
        <v>32</v>
      </c>
      <c r="E88" t="s">
        <v>20</v>
      </c>
      <c r="F88" t="s">
        <v>504</v>
      </c>
      <c r="G88" t="s">
        <v>435</v>
      </c>
      <c r="H88" t="s">
        <v>439</v>
      </c>
      <c r="I88" t="s">
        <v>45</v>
      </c>
      <c r="J88">
        <v>79834</v>
      </c>
      <c r="K88" s="1">
        <v>43641</v>
      </c>
    </row>
    <row r="89" spans="1:11" x14ac:dyDescent="0.35">
      <c r="A89">
        <v>1900003407</v>
      </c>
      <c r="B89" s="1">
        <v>43755</v>
      </c>
      <c r="C89" t="s">
        <v>17</v>
      </c>
      <c r="D89" t="s">
        <v>32</v>
      </c>
      <c r="E89" t="s">
        <v>16</v>
      </c>
      <c r="F89" t="s">
        <v>485</v>
      </c>
      <c r="G89" t="s">
        <v>436</v>
      </c>
      <c r="H89" t="s">
        <v>450</v>
      </c>
      <c r="I89">
        <v>2.9992028732742001E+18</v>
      </c>
      <c r="J89">
        <v>60025</v>
      </c>
      <c r="K89" s="1">
        <v>43654</v>
      </c>
    </row>
    <row r="90" spans="1:11" x14ac:dyDescent="0.35">
      <c r="A90">
        <v>1900003928</v>
      </c>
      <c r="B90" s="1">
        <v>43781</v>
      </c>
      <c r="C90" t="s">
        <v>17</v>
      </c>
      <c r="D90" t="s">
        <v>32</v>
      </c>
      <c r="E90" t="s">
        <v>16</v>
      </c>
      <c r="F90" t="s">
        <v>504</v>
      </c>
      <c r="G90" t="s">
        <v>436</v>
      </c>
      <c r="H90" t="s">
        <v>451</v>
      </c>
      <c r="I90">
        <v>14055133</v>
      </c>
      <c r="J90">
        <v>63000</v>
      </c>
      <c r="K90" s="1">
        <v>43672</v>
      </c>
    </row>
    <row r="91" spans="1:11" x14ac:dyDescent="0.35">
      <c r="A91">
        <v>1900003930</v>
      </c>
      <c r="B91" s="1">
        <v>43781</v>
      </c>
      <c r="C91" t="s">
        <v>486</v>
      </c>
      <c r="D91" t="s">
        <v>32</v>
      </c>
      <c r="E91" t="s">
        <v>39</v>
      </c>
      <c r="F91" t="s">
        <v>485</v>
      </c>
      <c r="G91" t="s">
        <v>436</v>
      </c>
      <c r="H91" t="s">
        <v>454</v>
      </c>
      <c r="J91">
        <v>100000</v>
      </c>
      <c r="K91" s="1">
        <v>43663</v>
      </c>
    </row>
    <row r="92" spans="1:11" x14ac:dyDescent="0.35">
      <c r="A92">
        <v>1900003931</v>
      </c>
      <c r="B92" s="1">
        <v>43781</v>
      </c>
      <c r="C92" t="s">
        <v>486</v>
      </c>
      <c r="D92" t="s">
        <v>32</v>
      </c>
      <c r="E92" t="s">
        <v>39</v>
      </c>
      <c r="F92" t="s">
        <v>485</v>
      </c>
      <c r="G92" t="s">
        <v>436</v>
      </c>
      <c r="H92" t="s">
        <v>454</v>
      </c>
      <c r="J92">
        <v>100000</v>
      </c>
      <c r="K92" s="1">
        <v>43486</v>
      </c>
    </row>
    <row r="93" spans="1:11" x14ac:dyDescent="0.35">
      <c r="A93">
        <v>1900004171</v>
      </c>
      <c r="B93" s="1">
        <v>43795</v>
      </c>
      <c r="C93" t="s">
        <v>486</v>
      </c>
      <c r="D93" t="s">
        <v>32</v>
      </c>
      <c r="E93" t="s">
        <v>29</v>
      </c>
      <c r="F93" t="s">
        <v>488</v>
      </c>
      <c r="G93" t="s">
        <v>27</v>
      </c>
      <c r="H93" t="s">
        <v>458</v>
      </c>
      <c r="J93">
        <v>254336</v>
      </c>
      <c r="K93" s="1">
        <v>43490</v>
      </c>
    </row>
    <row r="94" spans="1:11" x14ac:dyDescent="0.35">
      <c r="A94">
        <v>1900004173</v>
      </c>
      <c r="B94" s="1">
        <v>43795</v>
      </c>
      <c r="C94" t="s">
        <v>486</v>
      </c>
      <c r="D94" t="s">
        <v>32</v>
      </c>
      <c r="E94" t="s">
        <v>29</v>
      </c>
      <c r="F94" t="s">
        <v>488</v>
      </c>
      <c r="G94" t="s">
        <v>27</v>
      </c>
      <c r="H94" t="s">
        <v>445</v>
      </c>
      <c r="J94">
        <v>266949</v>
      </c>
      <c r="K94" s="1">
        <v>43490</v>
      </c>
    </row>
    <row r="95" spans="1:11" x14ac:dyDescent="0.35">
      <c r="A95">
        <v>1900004220</v>
      </c>
      <c r="B95" s="1">
        <v>43802</v>
      </c>
      <c r="C95" t="s">
        <v>17</v>
      </c>
      <c r="D95" t="s">
        <v>32</v>
      </c>
      <c r="E95" t="s">
        <v>20</v>
      </c>
      <c r="F95" t="s">
        <v>498</v>
      </c>
      <c r="G95" t="s">
        <v>27</v>
      </c>
      <c r="H95" t="s">
        <v>510</v>
      </c>
      <c r="I95">
        <v>54445288</v>
      </c>
      <c r="J95">
        <v>11111</v>
      </c>
      <c r="K95" s="1">
        <v>43524</v>
      </c>
    </row>
    <row r="96" spans="1:11" x14ac:dyDescent="0.35">
      <c r="A96">
        <v>1900004221</v>
      </c>
      <c r="B96" s="1">
        <v>43802</v>
      </c>
      <c r="C96" t="s">
        <v>17</v>
      </c>
      <c r="D96" t="s">
        <v>32</v>
      </c>
      <c r="E96" t="s">
        <v>39</v>
      </c>
      <c r="F96" t="s">
        <v>503</v>
      </c>
      <c r="G96" t="s">
        <v>436</v>
      </c>
      <c r="H96" t="s">
        <v>458</v>
      </c>
      <c r="I96">
        <v>9.9000044190299996E+19</v>
      </c>
      <c r="J96">
        <v>3008</v>
      </c>
      <c r="K96" s="1">
        <v>43567</v>
      </c>
    </row>
    <row r="97" spans="1:11" x14ac:dyDescent="0.35">
      <c r="A97">
        <v>1900004376</v>
      </c>
      <c r="B97" s="1">
        <v>43804</v>
      </c>
      <c r="C97" t="s">
        <v>17</v>
      </c>
      <c r="D97" t="s">
        <v>32</v>
      </c>
      <c r="E97" t="s">
        <v>16</v>
      </c>
      <c r="F97" t="s">
        <v>503</v>
      </c>
      <c r="G97" t="s">
        <v>436</v>
      </c>
      <c r="H97" t="s">
        <v>445</v>
      </c>
      <c r="I97">
        <v>43193940</v>
      </c>
      <c r="J97">
        <v>6184</v>
      </c>
      <c r="K97" s="1">
        <v>43684</v>
      </c>
    </row>
    <row r="98" spans="1:11" x14ac:dyDescent="0.35">
      <c r="A98">
        <v>1900004378</v>
      </c>
      <c r="B98" s="1">
        <v>43804</v>
      </c>
      <c r="C98" t="s">
        <v>17</v>
      </c>
      <c r="D98" t="s">
        <v>32</v>
      </c>
      <c r="E98" t="s">
        <v>25</v>
      </c>
      <c r="F98" t="s">
        <v>503</v>
      </c>
      <c r="G98" t="s">
        <v>435</v>
      </c>
      <c r="H98" t="s">
        <v>449</v>
      </c>
      <c r="I98" t="s">
        <v>192</v>
      </c>
      <c r="J98">
        <v>1568</v>
      </c>
      <c r="K98" s="1">
        <v>43504</v>
      </c>
    </row>
    <row r="99" spans="1:11" x14ac:dyDescent="0.35">
      <c r="A99">
        <v>1900004380</v>
      </c>
      <c r="B99" s="1">
        <v>43804</v>
      </c>
      <c r="C99" t="s">
        <v>17</v>
      </c>
      <c r="D99" t="s">
        <v>32</v>
      </c>
      <c r="E99" t="s">
        <v>20</v>
      </c>
      <c r="F99" t="s">
        <v>498</v>
      </c>
      <c r="H99" t="s">
        <v>458</v>
      </c>
      <c r="I99" t="s">
        <v>381</v>
      </c>
      <c r="J99">
        <v>18901</v>
      </c>
      <c r="K99" s="1">
        <v>43722</v>
      </c>
    </row>
    <row r="100" spans="1:11" x14ac:dyDescent="0.35">
      <c r="A100">
        <v>1900004382</v>
      </c>
      <c r="B100" s="1">
        <v>43804</v>
      </c>
      <c r="C100" t="s">
        <v>17</v>
      </c>
      <c r="D100" t="s">
        <v>32</v>
      </c>
      <c r="E100" t="s">
        <v>20</v>
      </c>
      <c r="F100" t="s">
        <v>498</v>
      </c>
      <c r="H100" t="s">
        <v>458</v>
      </c>
      <c r="I100" t="s">
        <v>381</v>
      </c>
      <c r="J100">
        <v>27682</v>
      </c>
      <c r="K100" s="1">
        <v>43691</v>
      </c>
    </row>
    <row r="101" spans="1:11" x14ac:dyDescent="0.35">
      <c r="A101">
        <v>1900004383</v>
      </c>
      <c r="B101" s="1">
        <v>43804</v>
      </c>
      <c r="C101" t="s">
        <v>17</v>
      </c>
      <c r="D101" t="s">
        <v>32</v>
      </c>
      <c r="E101" t="s">
        <v>20</v>
      </c>
      <c r="F101" t="s">
        <v>498</v>
      </c>
      <c r="H101" t="s">
        <v>510</v>
      </c>
      <c r="I101" t="s">
        <v>433</v>
      </c>
      <c r="J101">
        <v>5501</v>
      </c>
      <c r="K101" s="1">
        <v>43759</v>
      </c>
    </row>
    <row r="102" spans="1:11" x14ac:dyDescent="0.35">
      <c r="A102">
        <v>1900004384</v>
      </c>
      <c r="B102" s="1">
        <v>43804</v>
      </c>
      <c r="C102" t="s">
        <v>17</v>
      </c>
      <c r="D102" t="s">
        <v>32</v>
      </c>
      <c r="E102" t="s">
        <v>20</v>
      </c>
      <c r="F102" t="s">
        <v>498</v>
      </c>
      <c r="G102" t="s">
        <v>27</v>
      </c>
      <c r="H102" t="s">
        <v>454</v>
      </c>
      <c r="I102" t="s">
        <v>292</v>
      </c>
      <c r="J102">
        <v>123750</v>
      </c>
      <c r="K102" s="1">
        <v>43738</v>
      </c>
    </row>
    <row r="103" spans="1:11" x14ac:dyDescent="0.35">
      <c r="A103">
        <v>1900004404</v>
      </c>
      <c r="B103" s="1">
        <v>43805</v>
      </c>
      <c r="C103" t="s">
        <v>17</v>
      </c>
      <c r="D103" t="s">
        <v>32</v>
      </c>
      <c r="E103" t="s">
        <v>29</v>
      </c>
      <c r="F103" t="s">
        <v>488</v>
      </c>
      <c r="G103" t="s">
        <v>27</v>
      </c>
      <c r="H103" t="s">
        <v>444</v>
      </c>
      <c r="I103" t="s">
        <v>124</v>
      </c>
      <c r="J103">
        <v>825</v>
      </c>
      <c r="K103" s="1">
        <v>43647</v>
      </c>
    </row>
    <row r="104" spans="1:11" x14ac:dyDescent="0.35">
      <c r="A104">
        <v>1900004408</v>
      </c>
      <c r="B104" s="1">
        <v>43805</v>
      </c>
      <c r="C104" t="s">
        <v>17</v>
      </c>
      <c r="D104" t="s">
        <v>32</v>
      </c>
      <c r="E104" t="s">
        <v>29</v>
      </c>
      <c r="F104" t="s">
        <v>488</v>
      </c>
      <c r="G104" t="s">
        <v>27</v>
      </c>
      <c r="H104" t="s">
        <v>444</v>
      </c>
      <c r="I104" t="s">
        <v>133</v>
      </c>
      <c r="J104">
        <v>1556</v>
      </c>
      <c r="K104" s="1">
        <v>43647</v>
      </c>
    </row>
    <row r="105" spans="1:11" x14ac:dyDescent="0.35">
      <c r="A105">
        <v>1900004411</v>
      </c>
      <c r="B105" s="1">
        <v>43805</v>
      </c>
      <c r="C105" t="s">
        <v>17</v>
      </c>
      <c r="D105" t="s">
        <v>32</v>
      </c>
      <c r="E105" t="s">
        <v>29</v>
      </c>
      <c r="F105" t="s">
        <v>488</v>
      </c>
      <c r="G105" t="s">
        <v>27</v>
      </c>
      <c r="H105" t="s">
        <v>444</v>
      </c>
      <c r="I105" t="s">
        <v>130</v>
      </c>
      <c r="J105">
        <v>12350</v>
      </c>
      <c r="K105" s="1">
        <v>43647</v>
      </c>
    </row>
    <row r="106" spans="1:11" x14ac:dyDescent="0.35">
      <c r="A106">
        <v>1900004474</v>
      </c>
      <c r="B106" s="1">
        <v>43808</v>
      </c>
      <c r="C106" t="s">
        <v>17</v>
      </c>
      <c r="D106" t="s">
        <v>32</v>
      </c>
      <c r="E106" t="s">
        <v>23</v>
      </c>
      <c r="F106" t="s">
        <v>503</v>
      </c>
      <c r="G106" t="s">
        <v>436</v>
      </c>
      <c r="H106" t="s">
        <v>452</v>
      </c>
      <c r="I106" t="s">
        <v>268</v>
      </c>
      <c r="J106">
        <v>15593</v>
      </c>
      <c r="K106" s="1">
        <v>43477</v>
      </c>
    </row>
    <row r="107" spans="1:11" x14ac:dyDescent="0.35">
      <c r="A107">
        <v>1900004500</v>
      </c>
      <c r="B107" s="1">
        <v>43808</v>
      </c>
      <c r="C107" t="s">
        <v>17</v>
      </c>
      <c r="D107" t="s">
        <v>32</v>
      </c>
      <c r="E107" t="s">
        <v>39</v>
      </c>
      <c r="F107" t="s">
        <v>503</v>
      </c>
      <c r="G107" t="s">
        <v>436</v>
      </c>
      <c r="H107" t="s">
        <v>458</v>
      </c>
      <c r="I107">
        <v>9.9000044190300006E+17</v>
      </c>
      <c r="J107">
        <v>2212</v>
      </c>
      <c r="K107" s="1">
        <v>43565</v>
      </c>
    </row>
    <row r="108" spans="1:11" x14ac:dyDescent="0.35">
      <c r="A108">
        <v>1900004501</v>
      </c>
      <c r="B108" s="1">
        <v>43808</v>
      </c>
      <c r="C108" t="s">
        <v>17</v>
      </c>
      <c r="D108" t="s">
        <v>32</v>
      </c>
      <c r="E108" t="s">
        <v>20</v>
      </c>
      <c r="F108" t="s">
        <v>503</v>
      </c>
      <c r="G108" t="s">
        <v>436</v>
      </c>
      <c r="H108" t="s">
        <v>452</v>
      </c>
      <c r="I108">
        <v>54522170</v>
      </c>
      <c r="J108">
        <v>9056</v>
      </c>
      <c r="K108" s="1">
        <v>43655</v>
      </c>
    </row>
    <row r="109" spans="1:11" x14ac:dyDescent="0.35">
      <c r="A109">
        <v>1900004503</v>
      </c>
      <c r="B109" s="1">
        <v>43809</v>
      </c>
      <c r="C109" t="s">
        <v>17</v>
      </c>
      <c r="D109" t="s">
        <v>32</v>
      </c>
      <c r="E109" t="s">
        <v>29</v>
      </c>
      <c r="F109" t="s">
        <v>488</v>
      </c>
      <c r="G109" t="s">
        <v>27</v>
      </c>
      <c r="H109" t="s">
        <v>444</v>
      </c>
      <c r="I109" t="s">
        <v>125</v>
      </c>
      <c r="J109">
        <v>1897</v>
      </c>
      <c r="K109" s="1">
        <v>43647</v>
      </c>
    </row>
    <row r="110" spans="1:11" x14ac:dyDescent="0.35">
      <c r="A110">
        <v>1900004505</v>
      </c>
      <c r="B110" s="1">
        <v>43809</v>
      </c>
      <c r="C110" t="s">
        <v>17</v>
      </c>
      <c r="D110" t="s">
        <v>32</v>
      </c>
      <c r="E110" t="s">
        <v>29</v>
      </c>
      <c r="F110" t="s">
        <v>488</v>
      </c>
      <c r="G110" t="s">
        <v>27</v>
      </c>
      <c r="H110" t="s">
        <v>444</v>
      </c>
      <c r="I110" t="s">
        <v>127</v>
      </c>
      <c r="J110">
        <v>42500</v>
      </c>
      <c r="K110" s="1">
        <v>43647</v>
      </c>
    </row>
    <row r="111" spans="1:11" x14ac:dyDescent="0.35">
      <c r="A111">
        <v>1900004507</v>
      </c>
      <c r="B111" s="1">
        <v>43809</v>
      </c>
      <c r="C111" t="s">
        <v>17</v>
      </c>
      <c r="D111" t="s">
        <v>32</v>
      </c>
      <c r="E111" t="s">
        <v>29</v>
      </c>
      <c r="F111" t="s">
        <v>488</v>
      </c>
      <c r="G111" t="s">
        <v>27</v>
      </c>
      <c r="H111" t="s">
        <v>444</v>
      </c>
      <c r="I111" t="s">
        <v>128</v>
      </c>
      <c r="J111">
        <v>10917</v>
      </c>
      <c r="K111" s="1">
        <v>43647</v>
      </c>
    </row>
    <row r="112" spans="1:11" x14ac:dyDescent="0.35">
      <c r="A112">
        <v>1900004518</v>
      </c>
      <c r="B112" s="1">
        <v>43809</v>
      </c>
      <c r="C112" t="s">
        <v>17</v>
      </c>
      <c r="D112" t="s">
        <v>32</v>
      </c>
      <c r="E112" t="s">
        <v>29</v>
      </c>
      <c r="F112" t="s">
        <v>488</v>
      </c>
      <c r="G112" t="s">
        <v>27</v>
      </c>
      <c r="H112" t="s">
        <v>444</v>
      </c>
      <c r="I112" t="s">
        <v>131</v>
      </c>
      <c r="J112">
        <v>3375</v>
      </c>
      <c r="K112" s="1">
        <v>43647</v>
      </c>
    </row>
    <row r="113" spans="1:11" x14ac:dyDescent="0.35">
      <c r="A113">
        <v>1900004535</v>
      </c>
      <c r="B113" s="1">
        <v>43809</v>
      </c>
      <c r="C113" t="s">
        <v>486</v>
      </c>
      <c r="D113" t="s">
        <v>32</v>
      </c>
      <c r="E113" t="s">
        <v>29</v>
      </c>
      <c r="F113" t="s">
        <v>488</v>
      </c>
      <c r="G113" t="s">
        <v>27</v>
      </c>
      <c r="H113" t="s">
        <v>454</v>
      </c>
      <c r="I113" t="s">
        <v>287</v>
      </c>
      <c r="J113">
        <v>320175</v>
      </c>
      <c r="K113" s="1">
        <v>43805</v>
      </c>
    </row>
    <row r="114" spans="1:11" x14ac:dyDescent="0.35">
      <c r="A114">
        <v>1900004535</v>
      </c>
      <c r="B114" s="1">
        <v>43809</v>
      </c>
      <c r="C114" t="s">
        <v>486</v>
      </c>
      <c r="D114" t="s">
        <v>32</v>
      </c>
      <c r="E114" t="s">
        <v>29</v>
      </c>
      <c r="F114" t="s">
        <v>488</v>
      </c>
      <c r="G114" t="s">
        <v>27</v>
      </c>
      <c r="H114" t="s">
        <v>454</v>
      </c>
      <c r="I114">
        <v>3.1242015891005998E+18</v>
      </c>
      <c r="J114">
        <v>320175</v>
      </c>
      <c r="K114" s="1">
        <v>43805</v>
      </c>
    </row>
    <row r="115" spans="1:11" x14ac:dyDescent="0.35">
      <c r="A115">
        <v>1900004535</v>
      </c>
      <c r="B115" s="1">
        <v>43809</v>
      </c>
      <c r="C115" t="s">
        <v>486</v>
      </c>
      <c r="D115" t="s">
        <v>32</v>
      </c>
      <c r="E115" t="s">
        <v>29</v>
      </c>
      <c r="F115" t="s">
        <v>488</v>
      </c>
      <c r="G115" t="s">
        <v>27</v>
      </c>
      <c r="H115" t="s">
        <v>454</v>
      </c>
      <c r="I115" t="s">
        <v>300</v>
      </c>
      <c r="J115">
        <v>320175</v>
      </c>
      <c r="K115" s="1">
        <v>43805</v>
      </c>
    </row>
    <row r="116" spans="1:11" x14ac:dyDescent="0.35">
      <c r="A116">
        <v>1900004538</v>
      </c>
      <c r="B116" s="1">
        <v>43809</v>
      </c>
      <c r="C116" t="s">
        <v>486</v>
      </c>
      <c r="D116" t="s">
        <v>32</v>
      </c>
      <c r="E116" t="s">
        <v>29</v>
      </c>
      <c r="F116" t="s">
        <v>488</v>
      </c>
      <c r="G116" t="s">
        <v>27</v>
      </c>
      <c r="H116" t="s">
        <v>458</v>
      </c>
      <c r="I116" t="s">
        <v>402</v>
      </c>
      <c r="J116">
        <v>168593</v>
      </c>
      <c r="K116" s="1">
        <v>43613</v>
      </c>
    </row>
    <row r="117" spans="1:11" x14ac:dyDescent="0.35">
      <c r="A117">
        <v>1900004538</v>
      </c>
      <c r="B117" s="1">
        <v>43809</v>
      </c>
      <c r="C117" t="s">
        <v>486</v>
      </c>
      <c r="D117" t="s">
        <v>32</v>
      </c>
      <c r="E117" t="s">
        <v>29</v>
      </c>
      <c r="F117" t="s">
        <v>488</v>
      </c>
      <c r="G117" t="s">
        <v>27</v>
      </c>
      <c r="H117" t="s">
        <v>458</v>
      </c>
      <c r="I117" t="s">
        <v>403</v>
      </c>
      <c r="J117">
        <v>168593</v>
      </c>
      <c r="K117" s="1">
        <v>43613</v>
      </c>
    </row>
    <row r="118" spans="1:11" x14ac:dyDescent="0.35">
      <c r="A118">
        <v>1900004894</v>
      </c>
      <c r="B118" s="1">
        <v>43818</v>
      </c>
      <c r="C118" t="s">
        <v>17</v>
      </c>
      <c r="D118" t="s">
        <v>32</v>
      </c>
      <c r="E118" t="s">
        <v>29</v>
      </c>
      <c r="F118" t="s">
        <v>488</v>
      </c>
      <c r="G118" t="s">
        <v>27</v>
      </c>
      <c r="H118" t="s">
        <v>459</v>
      </c>
      <c r="I118">
        <v>43196279</v>
      </c>
      <c r="J118">
        <v>2970</v>
      </c>
      <c r="K118" s="1">
        <v>43730</v>
      </c>
    </row>
    <row r="119" spans="1:11" x14ac:dyDescent="0.35">
      <c r="A119">
        <v>1900004898</v>
      </c>
      <c r="B119" s="1">
        <v>43818</v>
      </c>
      <c r="C119" t="s">
        <v>17</v>
      </c>
      <c r="D119" t="s">
        <v>32</v>
      </c>
      <c r="E119" t="s">
        <v>29</v>
      </c>
      <c r="F119" t="s">
        <v>488</v>
      </c>
      <c r="G119" t="s">
        <v>436</v>
      </c>
      <c r="H119" t="s">
        <v>441</v>
      </c>
      <c r="I119">
        <v>3.1142029633600998E+18</v>
      </c>
      <c r="J119">
        <v>7022</v>
      </c>
      <c r="K119" s="1">
        <v>43703</v>
      </c>
    </row>
    <row r="120" spans="1:11" x14ac:dyDescent="0.35">
      <c r="A120">
        <v>1900004909</v>
      </c>
      <c r="B120" s="1">
        <v>43818</v>
      </c>
      <c r="C120" t="s">
        <v>17</v>
      </c>
      <c r="D120" t="s">
        <v>32</v>
      </c>
      <c r="E120" t="s">
        <v>29</v>
      </c>
      <c r="F120" t="s">
        <v>488</v>
      </c>
      <c r="G120" t="s">
        <v>27</v>
      </c>
      <c r="H120" t="s">
        <v>445</v>
      </c>
      <c r="I120" t="s">
        <v>134</v>
      </c>
      <c r="J120">
        <v>202350</v>
      </c>
      <c r="K120" s="1">
        <v>43738</v>
      </c>
    </row>
    <row r="121" spans="1:11" x14ac:dyDescent="0.35">
      <c r="A121">
        <v>1900004912</v>
      </c>
      <c r="B121" s="1">
        <v>43818</v>
      </c>
      <c r="C121" t="s">
        <v>17</v>
      </c>
      <c r="D121" t="s">
        <v>32</v>
      </c>
      <c r="E121" t="s">
        <v>29</v>
      </c>
      <c r="F121" t="s">
        <v>488</v>
      </c>
      <c r="G121" t="s">
        <v>436</v>
      </c>
      <c r="H121" t="s">
        <v>445</v>
      </c>
      <c r="I121">
        <v>3.213400201191E+23</v>
      </c>
      <c r="J121">
        <v>87500</v>
      </c>
      <c r="K121" s="1">
        <v>43677</v>
      </c>
    </row>
    <row r="122" spans="1:11" x14ac:dyDescent="0.35">
      <c r="A122">
        <v>1900004917</v>
      </c>
      <c r="B122" s="1">
        <v>43818</v>
      </c>
      <c r="C122" t="s">
        <v>17</v>
      </c>
      <c r="D122" t="s">
        <v>32</v>
      </c>
      <c r="E122" t="s">
        <v>29</v>
      </c>
      <c r="F122" t="s">
        <v>488</v>
      </c>
      <c r="G122" t="s">
        <v>436</v>
      </c>
      <c r="H122" t="s">
        <v>445</v>
      </c>
      <c r="I122">
        <v>22515779</v>
      </c>
      <c r="J122">
        <v>44260</v>
      </c>
      <c r="K122" s="1">
        <v>43738</v>
      </c>
    </row>
    <row r="123" spans="1:11" x14ac:dyDescent="0.35">
      <c r="A123">
        <v>1900004919</v>
      </c>
      <c r="B123" s="1">
        <v>43818</v>
      </c>
      <c r="C123" t="s">
        <v>17</v>
      </c>
      <c r="D123" t="s">
        <v>32</v>
      </c>
      <c r="E123" t="s">
        <v>25</v>
      </c>
      <c r="F123" t="s">
        <v>504</v>
      </c>
      <c r="G123" t="s">
        <v>435</v>
      </c>
      <c r="H123" t="s">
        <v>445</v>
      </c>
      <c r="I123">
        <v>9.9000046190100005E+19</v>
      </c>
      <c r="J123">
        <v>11550</v>
      </c>
      <c r="K123" s="1">
        <v>43716</v>
      </c>
    </row>
    <row r="124" spans="1:11" x14ac:dyDescent="0.35">
      <c r="A124">
        <v>1900004920</v>
      </c>
      <c r="B124" s="1">
        <v>43818</v>
      </c>
      <c r="C124" t="s">
        <v>17</v>
      </c>
      <c r="D124" t="s">
        <v>32</v>
      </c>
      <c r="E124" t="s">
        <v>44</v>
      </c>
      <c r="F124" t="s">
        <v>504</v>
      </c>
      <c r="G124" t="s">
        <v>435</v>
      </c>
      <c r="H124" t="s">
        <v>445</v>
      </c>
      <c r="I124">
        <v>9.90000111903E+19</v>
      </c>
      <c r="J124">
        <v>43033</v>
      </c>
      <c r="K124" s="1">
        <v>43716</v>
      </c>
    </row>
    <row r="125" spans="1:11" x14ac:dyDescent="0.35">
      <c r="A125">
        <v>1900004922</v>
      </c>
      <c r="B125" s="1">
        <v>43818</v>
      </c>
      <c r="C125" t="s">
        <v>17</v>
      </c>
      <c r="D125" t="s">
        <v>32</v>
      </c>
      <c r="E125" t="s">
        <v>25</v>
      </c>
      <c r="F125" t="s">
        <v>504</v>
      </c>
      <c r="G125" t="s">
        <v>435</v>
      </c>
      <c r="H125" t="s">
        <v>445</v>
      </c>
      <c r="I125">
        <v>9.9000046190100005E+19</v>
      </c>
      <c r="J125">
        <v>7700</v>
      </c>
      <c r="K125" s="1">
        <v>43716</v>
      </c>
    </row>
    <row r="126" spans="1:11" x14ac:dyDescent="0.35">
      <c r="A126">
        <v>1900004923</v>
      </c>
      <c r="B126" s="1">
        <v>43818</v>
      </c>
      <c r="C126" t="s">
        <v>17</v>
      </c>
      <c r="D126" t="s">
        <v>32</v>
      </c>
      <c r="E126" t="s">
        <v>44</v>
      </c>
      <c r="F126" t="s">
        <v>504</v>
      </c>
      <c r="G126" t="s">
        <v>435</v>
      </c>
      <c r="H126" t="s">
        <v>445</v>
      </c>
      <c r="I126">
        <v>9.90000111903E+19</v>
      </c>
      <c r="J126">
        <v>72139</v>
      </c>
      <c r="K126" s="1">
        <v>43716</v>
      </c>
    </row>
    <row r="127" spans="1:11" x14ac:dyDescent="0.35">
      <c r="A127">
        <v>1900004928</v>
      </c>
      <c r="B127" s="1">
        <v>43818</v>
      </c>
      <c r="C127" t="s">
        <v>17</v>
      </c>
      <c r="D127" t="s">
        <v>32</v>
      </c>
      <c r="E127" t="s">
        <v>39</v>
      </c>
      <c r="F127" t="s">
        <v>503</v>
      </c>
      <c r="G127" t="s">
        <v>436</v>
      </c>
      <c r="H127" t="s">
        <v>445</v>
      </c>
      <c r="I127">
        <v>9.9000044190299996E+19</v>
      </c>
      <c r="J127">
        <v>32585</v>
      </c>
      <c r="K127" s="1">
        <v>43719</v>
      </c>
    </row>
    <row r="128" spans="1:11" x14ac:dyDescent="0.35">
      <c r="A128">
        <v>1900004933</v>
      </c>
      <c r="B128" s="1">
        <v>43818</v>
      </c>
      <c r="C128" t="s">
        <v>17</v>
      </c>
      <c r="D128" t="s">
        <v>32</v>
      </c>
      <c r="E128" t="s">
        <v>39</v>
      </c>
      <c r="F128" t="s">
        <v>503</v>
      </c>
      <c r="G128" t="s">
        <v>436</v>
      </c>
      <c r="H128" t="s">
        <v>445</v>
      </c>
      <c r="I128">
        <v>9.9000044190299996E+19</v>
      </c>
      <c r="J128">
        <v>8045</v>
      </c>
      <c r="K128" s="1">
        <v>43730</v>
      </c>
    </row>
    <row r="129" spans="1:11" x14ac:dyDescent="0.35">
      <c r="A129">
        <v>1900004983</v>
      </c>
      <c r="B129" s="1">
        <v>43818</v>
      </c>
      <c r="C129" t="s">
        <v>17</v>
      </c>
      <c r="D129" t="s">
        <v>32</v>
      </c>
      <c r="E129" t="s">
        <v>29</v>
      </c>
      <c r="F129" t="s">
        <v>488</v>
      </c>
      <c r="G129" t="s">
        <v>27</v>
      </c>
      <c r="H129" t="s">
        <v>454</v>
      </c>
      <c r="I129" t="s">
        <v>285</v>
      </c>
      <c r="J129">
        <v>26968</v>
      </c>
      <c r="K129" s="1">
        <v>43763</v>
      </c>
    </row>
    <row r="130" spans="1:11" x14ac:dyDescent="0.35">
      <c r="A130">
        <v>1900004984</v>
      </c>
      <c r="B130" s="1">
        <v>43818</v>
      </c>
      <c r="C130" t="s">
        <v>17</v>
      </c>
      <c r="D130" t="s">
        <v>32</v>
      </c>
      <c r="E130" t="s">
        <v>29</v>
      </c>
      <c r="F130" t="s">
        <v>488</v>
      </c>
      <c r="G130" t="s">
        <v>27</v>
      </c>
      <c r="H130" t="s">
        <v>454</v>
      </c>
      <c r="I130" t="s">
        <v>284</v>
      </c>
      <c r="J130">
        <v>2437</v>
      </c>
      <c r="K130" s="1">
        <v>43764</v>
      </c>
    </row>
    <row r="131" spans="1:11" x14ac:dyDescent="0.35">
      <c r="A131">
        <v>1900004985</v>
      </c>
      <c r="B131" s="1">
        <v>43818</v>
      </c>
      <c r="C131" t="s">
        <v>17</v>
      </c>
      <c r="D131" t="s">
        <v>32</v>
      </c>
      <c r="E131" t="s">
        <v>29</v>
      </c>
      <c r="F131" t="s">
        <v>488</v>
      </c>
      <c r="G131" t="s">
        <v>27</v>
      </c>
      <c r="H131" t="s">
        <v>454</v>
      </c>
      <c r="I131" t="s">
        <v>300</v>
      </c>
      <c r="J131">
        <v>53278</v>
      </c>
      <c r="K131" s="1">
        <v>43466</v>
      </c>
    </row>
    <row r="132" spans="1:11" x14ac:dyDescent="0.35">
      <c r="A132">
        <v>1900004986</v>
      </c>
      <c r="B132" s="1">
        <v>43818</v>
      </c>
      <c r="C132" t="s">
        <v>17</v>
      </c>
      <c r="D132" t="s">
        <v>32</v>
      </c>
      <c r="E132" t="s">
        <v>29</v>
      </c>
      <c r="F132" t="s">
        <v>488</v>
      </c>
      <c r="G132" t="s">
        <v>27</v>
      </c>
      <c r="H132" t="s">
        <v>454</v>
      </c>
      <c r="I132" t="s">
        <v>301</v>
      </c>
      <c r="J132">
        <v>30048</v>
      </c>
      <c r="K132" s="1">
        <v>43466</v>
      </c>
    </row>
    <row r="133" spans="1:11" x14ac:dyDescent="0.35">
      <c r="A133">
        <v>1900004987</v>
      </c>
      <c r="B133" s="1">
        <v>43818</v>
      </c>
      <c r="C133" t="s">
        <v>17</v>
      </c>
      <c r="D133" t="s">
        <v>32</v>
      </c>
      <c r="E133" t="s">
        <v>29</v>
      </c>
      <c r="F133" t="s">
        <v>488</v>
      </c>
      <c r="G133" t="s">
        <v>27</v>
      </c>
      <c r="H133" t="s">
        <v>454</v>
      </c>
      <c r="I133">
        <v>3.1142029974272998E+18</v>
      </c>
      <c r="J133">
        <v>12500</v>
      </c>
      <c r="K133" s="1">
        <v>43727</v>
      </c>
    </row>
    <row r="134" spans="1:11" x14ac:dyDescent="0.35">
      <c r="A134">
        <v>1900005036</v>
      </c>
      <c r="B134" s="1">
        <v>43819</v>
      </c>
      <c r="C134" t="s">
        <v>17</v>
      </c>
      <c r="D134" t="s">
        <v>32</v>
      </c>
      <c r="E134" t="s">
        <v>29</v>
      </c>
      <c r="F134" t="s">
        <v>488</v>
      </c>
      <c r="G134" t="s">
        <v>436</v>
      </c>
      <c r="H134" t="s">
        <v>451</v>
      </c>
      <c r="I134" t="s">
        <v>223</v>
      </c>
      <c r="J134">
        <v>3854</v>
      </c>
      <c r="K134" s="1">
        <v>43585</v>
      </c>
    </row>
    <row r="135" spans="1:11" x14ac:dyDescent="0.35">
      <c r="A135">
        <v>1900005300</v>
      </c>
      <c r="B135" s="1">
        <v>43823</v>
      </c>
      <c r="C135" t="s">
        <v>486</v>
      </c>
      <c r="D135" t="s">
        <v>32</v>
      </c>
      <c r="E135" t="s">
        <v>29</v>
      </c>
      <c r="F135" t="s">
        <v>488</v>
      </c>
      <c r="G135" t="s">
        <v>27</v>
      </c>
      <c r="H135" t="s">
        <v>451</v>
      </c>
      <c r="I135">
        <v>304003763</v>
      </c>
      <c r="J135">
        <v>132392</v>
      </c>
      <c r="K135" s="1">
        <v>43819</v>
      </c>
    </row>
    <row r="136" spans="1:11" x14ac:dyDescent="0.35">
      <c r="A136">
        <v>1900005300</v>
      </c>
      <c r="B136" s="1">
        <v>43823</v>
      </c>
      <c r="C136" t="s">
        <v>486</v>
      </c>
      <c r="D136" t="s">
        <v>32</v>
      </c>
      <c r="E136" t="s">
        <v>29</v>
      </c>
      <c r="F136" t="s">
        <v>488</v>
      </c>
      <c r="G136" t="s">
        <v>27</v>
      </c>
      <c r="H136" t="s">
        <v>451</v>
      </c>
      <c r="I136" t="s">
        <v>210</v>
      </c>
      <c r="J136">
        <v>132392</v>
      </c>
      <c r="K136" s="1">
        <v>43819</v>
      </c>
    </row>
    <row r="137" spans="1:11" x14ac:dyDescent="0.35">
      <c r="A137">
        <v>1900005300</v>
      </c>
      <c r="B137" s="1">
        <v>43823</v>
      </c>
      <c r="C137" t="s">
        <v>486</v>
      </c>
      <c r="D137" t="s">
        <v>32</v>
      </c>
      <c r="E137" t="s">
        <v>29</v>
      </c>
      <c r="F137" t="s">
        <v>488</v>
      </c>
      <c r="G137" t="s">
        <v>27</v>
      </c>
      <c r="H137" t="s">
        <v>451</v>
      </c>
      <c r="I137">
        <v>2.4142020928135997E+18</v>
      </c>
      <c r="J137">
        <v>132392</v>
      </c>
      <c r="K137" s="1">
        <v>43819</v>
      </c>
    </row>
    <row r="138" spans="1:11" x14ac:dyDescent="0.35">
      <c r="A138">
        <v>1900005300</v>
      </c>
      <c r="B138" s="1">
        <v>43823</v>
      </c>
      <c r="C138" t="s">
        <v>486</v>
      </c>
      <c r="D138" t="s">
        <v>32</v>
      </c>
      <c r="E138" t="s">
        <v>29</v>
      </c>
      <c r="F138" t="s">
        <v>488</v>
      </c>
      <c r="G138" t="s">
        <v>27</v>
      </c>
      <c r="H138" t="s">
        <v>451</v>
      </c>
      <c r="I138" t="s">
        <v>222</v>
      </c>
      <c r="J138">
        <v>132392</v>
      </c>
      <c r="K138" s="1">
        <v>43819</v>
      </c>
    </row>
    <row r="139" spans="1:11" x14ac:dyDescent="0.35">
      <c r="A139">
        <v>1900005324</v>
      </c>
      <c r="B139" s="1">
        <v>43823</v>
      </c>
      <c r="C139" t="s">
        <v>17</v>
      </c>
      <c r="D139" t="s">
        <v>32</v>
      </c>
      <c r="E139" t="s">
        <v>39</v>
      </c>
      <c r="F139" t="s">
        <v>503</v>
      </c>
      <c r="G139" t="s">
        <v>436</v>
      </c>
      <c r="H139" t="s">
        <v>458</v>
      </c>
      <c r="I139">
        <v>9.9000044190299996E+19</v>
      </c>
      <c r="J139">
        <v>26805</v>
      </c>
      <c r="K139" s="1">
        <v>43788</v>
      </c>
    </row>
    <row r="140" spans="1:11" x14ac:dyDescent="0.35">
      <c r="A140">
        <v>1900005325</v>
      </c>
      <c r="B140" s="1">
        <v>43823</v>
      </c>
      <c r="C140" t="s">
        <v>17</v>
      </c>
      <c r="D140" t="s">
        <v>32</v>
      </c>
      <c r="E140" t="s">
        <v>20</v>
      </c>
      <c r="F140" t="s">
        <v>503</v>
      </c>
      <c r="G140" t="s">
        <v>27</v>
      </c>
      <c r="H140" t="s">
        <v>458</v>
      </c>
      <c r="I140">
        <v>43191791</v>
      </c>
      <c r="J140">
        <v>956</v>
      </c>
      <c r="K140" s="1">
        <v>43649</v>
      </c>
    </row>
    <row r="141" spans="1:11" x14ac:dyDescent="0.35">
      <c r="A141">
        <v>1900005329</v>
      </c>
      <c r="B141" s="1">
        <v>43823</v>
      </c>
      <c r="C141" t="s">
        <v>17</v>
      </c>
      <c r="D141" t="s">
        <v>32</v>
      </c>
      <c r="E141" t="s">
        <v>29</v>
      </c>
      <c r="F141" t="s">
        <v>488</v>
      </c>
      <c r="G141" t="s">
        <v>436</v>
      </c>
      <c r="H141" t="s">
        <v>439</v>
      </c>
      <c r="I141">
        <v>3.1142029634361999E+18</v>
      </c>
      <c r="J141">
        <v>2089</v>
      </c>
      <c r="K141" s="1">
        <v>43703</v>
      </c>
    </row>
    <row r="142" spans="1:11" x14ac:dyDescent="0.35">
      <c r="A142">
        <v>1900005331</v>
      </c>
      <c r="B142" s="1">
        <v>43823</v>
      </c>
      <c r="C142" t="s">
        <v>17</v>
      </c>
      <c r="D142" t="s">
        <v>32</v>
      </c>
      <c r="E142" t="s">
        <v>29</v>
      </c>
      <c r="F142" t="s">
        <v>488</v>
      </c>
      <c r="G142" t="s">
        <v>27</v>
      </c>
      <c r="H142" t="s">
        <v>459</v>
      </c>
      <c r="I142" t="s">
        <v>413</v>
      </c>
      <c r="J142">
        <v>8580</v>
      </c>
      <c r="K142" s="1">
        <v>43729</v>
      </c>
    </row>
    <row r="143" spans="1:11" x14ac:dyDescent="0.35">
      <c r="A143">
        <v>1900005394</v>
      </c>
      <c r="B143" s="1">
        <v>43824</v>
      </c>
      <c r="C143" t="s">
        <v>17</v>
      </c>
      <c r="D143" t="s">
        <v>32</v>
      </c>
      <c r="E143" t="s">
        <v>29</v>
      </c>
      <c r="F143" t="s">
        <v>488</v>
      </c>
      <c r="G143" t="s">
        <v>27</v>
      </c>
      <c r="H143" t="s">
        <v>444</v>
      </c>
      <c r="I143" t="s">
        <v>129</v>
      </c>
      <c r="J143">
        <v>60713</v>
      </c>
      <c r="K143" s="1">
        <v>43647</v>
      </c>
    </row>
    <row r="144" spans="1:11" x14ac:dyDescent="0.35">
      <c r="A144">
        <v>1900005395</v>
      </c>
      <c r="B144" s="1">
        <v>43824</v>
      </c>
      <c r="C144" t="s">
        <v>17</v>
      </c>
      <c r="D144" t="s">
        <v>32</v>
      </c>
      <c r="E144" t="s">
        <v>23</v>
      </c>
      <c r="F144" t="s">
        <v>488</v>
      </c>
      <c r="G144" t="s">
        <v>27</v>
      </c>
      <c r="H144" t="s">
        <v>445</v>
      </c>
      <c r="I144">
        <v>22531899</v>
      </c>
      <c r="J144">
        <v>50160</v>
      </c>
      <c r="K144" s="1">
        <v>43765</v>
      </c>
    </row>
    <row r="145" spans="1:11" x14ac:dyDescent="0.35">
      <c r="A145">
        <v>1900005396</v>
      </c>
      <c r="B145" s="1">
        <v>43824</v>
      </c>
      <c r="C145" t="s">
        <v>17</v>
      </c>
      <c r="D145" t="s">
        <v>32</v>
      </c>
      <c r="E145" t="s">
        <v>29</v>
      </c>
      <c r="F145" t="s">
        <v>488</v>
      </c>
      <c r="H145" t="s">
        <v>445</v>
      </c>
      <c r="I145" t="s">
        <v>146</v>
      </c>
      <c r="J145">
        <v>71765</v>
      </c>
      <c r="K145" s="1">
        <v>43764</v>
      </c>
    </row>
    <row r="146" spans="1:11" x14ac:dyDescent="0.35">
      <c r="A146">
        <v>1900005439</v>
      </c>
      <c r="B146" s="1">
        <v>43824</v>
      </c>
      <c r="C146" t="s">
        <v>17</v>
      </c>
      <c r="D146" t="s">
        <v>32</v>
      </c>
      <c r="E146" t="s">
        <v>39</v>
      </c>
      <c r="F146" t="s">
        <v>506</v>
      </c>
      <c r="G146" t="s">
        <v>436</v>
      </c>
      <c r="H146" t="s">
        <v>454</v>
      </c>
      <c r="I146" t="s">
        <v>324</v>
      </c>
      <c r="J146">
        <v>62399</v>
      </c>
      <c r="K146" s="1">
        <v>43783</v>
      </c>
    </row>
    <row r="147" spans="1:11" x14ac:dyDescent="0.35">
      <c r="A147">
        <v>1900005516</v>
      </c>
      <c r="B147" s="1">
        <v>43825</v>
      </c>
      <c r="C147" t="s">
        <v>17</v>
      </c>
      <c r="D147" t="s">
        <v>32</v>
      </c>
      <c r="E147" t="s">
        <v>16</v>
      </c>
      <c r="F147" t="s">
        <v>504</v>
      </c>
      <c r="G147" t="s">
        <v>436</v>
      </c>
      <c r="H147" t="s">
        <v>455</v>
      </c>
      <c r="I147">
        <v>2280014070</v>
      </c>
      <c r="J147">
        <v>27530</v>
      </c>
      <c r="K147" s="1">
        <v>43533</v>
      </c>
    </row>
    <row r="148" spans="1:11" x14ac:dyDescent="0.35">
      <c r="A148">
        <v>1900005526</v>
      </c>
      <c r="B148" s="1">
        <v>43825</v>
      </c>
      <c r="C148" t="s">
        <v>17</v>
      </c>
      <c r="D148" t="s">
        <v>32</v>
      </c>
      <c r="E148" t="s">
        <v>20</v>
      </c>
      <c r="F148" t="s">
        <v>498</v>
      </c>
      <c r="G148" t="s">
        <v>27</v>
      </c>
      <c r="H148" t="s">
        <v>439</v>
      </c>
      <c r="I148" t="s">
        <v>55</v>
      </c>
      <c r="J148">
        <v>60000</v>
      </c>
      <c r="K148" s="1">
        <v>43556</v>
      </c>
    </row>
    <row r="149" spans="1:11" x14ac:dyDescent="0.35">
      <c r="A149">
        <v>1900005527</v>
      </c>
      <c r="B149" s="1">
        <v>43825</v>
      </c>
      <c r="C149" t="s">
        <v>17</v>
      </c>
      <c r="D149" t="s">
        <v>32</v>
      </c>
      <c r="E149" t="s">
        <v>29</v>
      </c>
      <c r="F149" t="s">
        <v>488</v>
      </c>
      <c r="G149" t="s">
        <v>27</v>
      </c>
      <c r="H149" t="s">
        <v>441</v>
      </c>
      <c r="I149">
        <v>1.203004619248E+19</v>
      </c>
      <c r="J149">
        <v>77400</v>
      </c>
      <c r="K149" s="1">
        <v>43687</v>
      </c>
    </row>
    <row r="150" spans="1:11" x14ac:dyDescent="0.35">
      <c r="A150">
        <v>1900005528</v>
      </c>
      <c r="B150" s="1">
        <v>43825</v>
      </c>
      <c r="C150" t="s">
        <v>17</v>
      </c>
      <c r="D150" t="s">
        <v>32</v>
      </c>
      <c r="E150" t="s">
        <v>29</v>
      </c>
      <c r="F150" t="s">
        <v>488</v>
      </c>
      <c r="G150" t="s">
        <v>27</v>
      </c>
      <c r="H150" t="s">
        <v>441</v>
      </c>
      <c r="I150">
        <v>1.203004619248E+19</v>
      </c>
      <c r="J150">
        <v>302812</v>
      </c>
      <c r="K150" s="1">
        <v>43687</v>
      </c>
    </row>
    <row r="151" spans="1:11" x14ac:dyDescent="0.35">
      <c r="A151">
        <v>1900005529</v>
      </c>
      <c r="B151" s="1">
        <v>43825</v>
      </c>
      <c r="C151" t="s">
        <v>17</v>
      </c>
      <c r="D151" t="s">
        <v>32</v>
      </c>
      <c r="E151" t="s">
        <v>25</v>
      </c>
      <c r="F151" t="s">
        <v>506</v>
      </c>
      <c r="G151" t="s">
        <v>27</v>
      </c>
      <c r="H151" t="s">
        <v>446</v>
      </c>
      <c r="I151" t="s">
        <v>155</v>
      </c>
      <c r="J151">
        <v>275569</v>
      </c>
      <c r="K151" s="1">
        <v>43525</v>
      </c>
    </row>
    <row r="152" spans="1:11" x14ac:dyDescent="0.35">
      <c r="A152">
        <v>1900005530</v>
      </c>
      <c r="B152" s="1">
        <v>43825</v>
      </c>
      <c r="C152" t="s">
        <v>17</v>
      </c>
      <c r="D152" t="s">
        <v>32</v>
      </c>
      <c r="E152" t="s">
        <v>16</v>
      </c>
      <c r="F152" t="s">
        <v>506</v>
      </c>
      <c r="G152" t="s">
        <v>27</v>
      </c>
      <c r="H152" t="s">
        <v>446</v>
      </c>
      <c r="I152" t="s">
        <v>154</v>
      </c>
      <c r="J152">
        <v>320000</v>
      </c>
      <c r="K152" s="1">
        <v>43496</v>
      </c>
    </row>
    <row r="153" spans="1:11" x14ac:dyDescent="0.35">
      <c r="A153">
        <v>1900005531</v>
      </c>
      <c r="B153" s="1">
        <v>43825</v>
      </c>
      <c r="C153" t="s">
        <v>17</v>
      </c>
      <c r="D153" t="s">
        <v>32</v>
      </c>
      <c r="E153" t="s">
        <v>20</v>
      </c>
      <c r="F153" t="s">
        <v>498</v>
      </c>
      <c r="G153" t="s">
        <v>27</v>
      </c>
      <c r="H153" t="s">
        <v>458</v>
      </c>
      <c r="I153">
        <v>3393</v>
      </c>
      <c r="J153">
        <v>114752</v>
      </c>
      <c r="K153" s="1">
        <v>43770</v>
      </c>
    </row>
    <row r="154" spans="1:11" x14ac:dyDescent="0.35">
      <c r="A154">
        <v>1900005532</v>
      </c>
      <c r="B154" s="1">
        <v>43825</v>
      </c>
      <c r="C154" t="s">
        <v>17</v>
      </c>
      <c r="D154" t="s">
        <v>32</v>
      </c>
      <c r="E154" t="s">
        <v>20</v>
      </c>
      <c r="F154" t="s">
        <v>498</v>
      </c>
      <c r="H154" t="s">
        <v>458</v>
      </c>
      <c r="I154" t="s">
        <v>382</v>
      </c>
      <c r="J154">
        <v>49027</v>
      </c>
      <c r="K154" s="1">
        <v>43500</v>
      </c>
    </row>
    <row r="155" spans="1:11" x14ac:dyDescent="0.35">
      <c r="A155">
        <v>1900005555</v>
      </c>
      <c r="B155" s="1">
        <v>43825</v>
      </c>
      <c r="C155" t="s">
        <v>17</v>
      </c>
      <c r="D155" t="s">
        <v>32</v>
      </c>
      <c r="E155" t="s">
        <v>39</v>
      </c>
      <c r="F155" t="s">
        <v>506</v>
      </c>
      <c r="G155" t="s">
        <v>436</v>
      </c>
      <c r="H155" t="s">
        <v>454</v>
      </c>
      <c r="I155" t="s">
        <v>330</v>
      </c>
      <c r="J155">
        <v>153332</v>
      </c>
      <c r="K155" s="1">
        <v>43757</v>
      </c>
    </row>
    <row r="156" spans="1:11" x14ac:dyDescent="0.35">
      <c r="A156">
        <v>1900005760</v>
      </c>
      <c r="B156" s="1">
        <v>43827</v>
      </c>
      <c r="C156" t="s">
        <v>17</v>
      </c>
      <c r="D156" t="s">
        <v>32</v>
      </c>
      <c r="E156" t="s">
        <v>23</v>
      </c>
      <c r="F156" t="s">
        <v>504</v>
      </c>
      <c r="G156" t="s">
        <v>435</v>
      </c>
      <c r="H156" t="s">
        <v>465</v>
      </c>
      <c r="I156">
        <v>2.4142027811737001E+18</v>
      </c>
      <c r="J156">
        <v>23591</v>
      </c>
      <c r="K156" s="1">
        <v>43586</v>
      </c>
    </row>
    <row r="157" spans="1:11" x14ac:dyDescent="0.35">
      <c r="A157">
        <v>1900005761</v>
      </c>
      <c r="B157" s="1">
        <v>43827</v>
      </c>
      <c r="C157" t="s">
        <v>17</v>
      </c>
      <c r="D157" t="s">
        <v>32</v>
      </c>
      <c r="E157" t="s">
        <v>29</v>
      </c>
      <c r="F157" t="s">
        <v>488</v>
      </c>
      <c r="G157" t="s">
        <v>27</v>
      </c>
      <c r="H157" t="s">
        <v>444</v>
      </c>
      <c r="I157" t="s">
        <v>126</v>
      </c>
      <c r="J157">
        <v>19181</v>
      </c>
      <c r="K157" s="1">
        <v>43679</v>
      </c>
    </row>
    <row r="158" spans="1:11" x14ac:dyDescent="0.35">
      <c r="A158">
        <v>1900005767</v>
      </c>
      <c r="B158" s="1">
        <v>43827</v>
      </c>
      <c r="C158" t="s">
        <v>17</v>
      </c>
      <c r="D158" t="s">
        <v>32</v>
      </c>
      <c r="E158" t="s">
        <v>44</v>
      </c>
      <c r="F158" t="s">
        <v>504</v>
      </c>
      <c r="G158" t="s">
        <v>435</v>
      </c>
      <c r="H158" t="s">
        <v>445</v>
      </c>
      <c r="I158">
        <v>2.3060011180300001E+19</v>
      </c>
      <c r="J158">
        <v>8228</v>
      </c>
      <c r="K158" s="1">
        <v>43524</v>
      </c>
    </row>
    <row r="159" spans="1:11" x14ac:dyDescent="0.35">
      <c r="A159">
        <v>1900005768</v>
      </c>
      <c r="B159" s="1">
        <v>43827</v>
      </c>
      <c r="C159" t="s">
        <v>17</v>
      </c>
      <c r="D159" t="s">
        <v>32</v>
      </c>
      <c r="E159" t="s">
        <v>44</v>
      </c>
      <c r="F159" t="s">
        <v>504</v>
      </c>
      <c r="H159" t="s">
        <v>445</v>
      </c>
      <c r="I159">
        <v>2.3060011180300001E+19</v>
      </c>
      <c r="J159">
        <v>5241</v>
      </c>
      <c r="K159" s="1">
        <v>43658</v>
      </c>
    </row>
    <row r="160" spans="1:11" x14ac:dyDescent="0.35">
      <c r="A160">
        <v>1900005769</v>
      </c>
      <c r="B160" s="1">
        <v>43827</v>
      </c>
      <c r="C160" t="s">
        <v>17</v>
      </c>
      <c r="D160" t="s">
        <v>32</v>
      </c>
      <c r="E160" t="s">
        <v>44</v>
      </c>
      <c r="F160" t="s">
        <v>504</v>
      </c>
      <c r="H160" t="s">
        <v>445</v>
      </c>
      <c r="I160">
        <v>9.9000046190799995E+19</v>
      </c>
      <c r="J160">
        <v>13154</v>
      </c>
      <c r="K160" s="1">
        <v>43748</v>
      </c>
    </row>
    <row r="161" spans="1:11" x14ac:dyDescent="0.35">
      <c r="A161">
        <v>1900005770</v>
      </c>
      <c r="B161" s="1">
        <v>43827</v>
      </c>
      <c r="C161" t="s">
        <v>17</v>
      </c>
      <c r="D161" t="s">
        <v>32</v>
      </c>
      <c r="E161" t="s">
        <v>44</v>
      </c>
      <c r="F161" t="s">
        <v>504</v>
      </c>
      <c r="G161" t="s">
        <v>435</v>
      </c>
      <c r="H161" t="s">
        <v>445</v>
      </c>
      <c r="I161">
        <v>9.9000046190799995E+19</v>
      </c>
      <c r="J161">
        <v>14461</v>
      </c>
      <c r="K161" s="1">
        <v>43716</v>
      </c>
    </row>
    <row r="162" spans="1:11" x14ac:dyDescent="0.35">
      <c r="A162">
        <v>1900005771</v>
      </c>
      <c r="B162" s="1">
        <v>43827</v>
      </c>
      <c r="C162" t="s">
        <v>17</v>
      </c>
      <c r="D162" t="s">
        <v>32</v>
      </c>
      <c r="E162" t="s">
        <v>29</v>
      </c>
      <c r="F162" t="s">
        <v>488</v>
      </c>
      <c r="G162" t="s">
        <v>27</v>
      </c>
      <c r="H162" t="s">
        <v>446</v>
      </c>
      <c r="I162" t="s">
        <v>169</v>
      </c>
      <c r="J162">
        <v>2853</v>
      </c>
      <c r="K162" s="1">
        <v>43639</v>
      </c>
    </row>
    <row r="163" spans="1:11" x14ac:dyDescent="0.35">
      <c r="A163">
        <v>1900005772</v>
      </c>
      <c r="B163" s="1">
        <v>43827</v>
      </c>
      <c r="C163" t="s">
        <v>17</v>
      </c>
      <c r="D163" t="s">
        <v>32</v>
      </c>
      <c r="E163" t="s">
        <v>29</v>
      </c>
      <c r="F163" t="s">
        <v>488</v>
      </c>
      <c r="G163" t="s">
        <v>27</v>
      </c>
      <c r="H163" t="s">
        <v>446</v>
      </c>
      <c r="I163" t="s">
        <v>170</v>
      </c>
      <c r="J163">
        <v>495</v>
      </c>
      <c r="K163" s="1">
        <v>43639</v>
      </c>
    </row>
    <row r="164" spans="1:11" x14ac:dyDescent="0.35">
      <c r="A164">
        <v>1900005773</v>
      </c>
      <c r="B164" s="1">
        <v>43827</v>
      </c>
      <c r="C164" t="s">
        <v>17</v>
      </c>
      <c r="D164" t="s">
        <v>32</v>
      </c>
      <c r="E164" t="s">
        <v>29</v>
      </c>
      <c r="F164" t="s">
        <v>488</v>
      </c>
      <c r="H164" t="s">
        <v>446</v>
      </c>
      <c r="I164" t="s">
        <v>165</v>
      </c>
      <c r="J164">
        <v>5891</v>
      </c>
      <c r="K164" s="1">
        <v>43500</v>
      </c>
    </row>
    <row r="165" spans="1:11" x14ac:dyDescent="0.35">
      <c r="A165">
        <v>1900005774</v>
      </c>
      <c r="B165" s="1">
        <v>43827</v>
      </c>
      <c r="C165" t="s">
        <v>17</v>
      </c>
      <c r="D165" t="s">
        <v>32</v>
      </c>
      <c r="E165" t="s">
        <v>25</v>
      </c>
      <c r="F165" t="s">
        <v>503</v>
      </c>
      <c r="G165" t="s">
        <v>436</v>
      </c>
      <c r="H165" t="s">
        <v>452</v>
      </c>
      <c r="I165" t="s">
        <v>275</v>
      </c>
      <c r="J165">
        <v>4596</v>
      </c>
      <c r="K165" s="1">
        <v>43601</v>
      </c>
    </row>
    <row r="166" spans="1:11" x14ac:dyDescent="0.35">
      <c r="A166">
        <v>1900005775</v>
      </c>
      <c r="B166" s="1">
        <v>43827</v>
      </c>
      <c r="C166" t="s">
        <v>17</v>
      </c>
      <c r="D166" t="s">
        <v>32</v>
      </c>
      <c r="E166" t="s">
        <v>39</v>
      </c>
      <c r="F166" t="s">
        <v>503</v>
      </c>
      <c r="G166" t="s">
        <v>436</v>
      </c>
      <c r="H166" t="s">
        <v>458</v>
      </c>
      <c r="I166">
        <v>9.9000044180300005E+19</v>
      </c>
      <c r="J166">
        <v>21443</v>
      </c>
      <c r="K166" s="1">
        <v>43649</v>
      </c>
    </row>
    <row r="167" spans="1:11" x14ac:dyDescent="0.35">
      <c r="A167">
        <v>1900005776</v>
      </c>
      <c r="B167" s="1">
        <v>43827</v>
      </c>
      <c r="C167" t="s">
        <v>17</v>
      </c>
      <c r="D167" t="s">
        <v>32</v>
      </c>
      <c r="E167" t="s">
        <v>39</v>
      </c>
      <c r="F167" t="s">
        <v>503</v>
      </c>
      <c r="G167" t="s">
        <v>436</v>
      </c>
      <c r="H167" t="s">
        <v>458</v>
      </c>
      <c r="I167">
        <v>9.9000044180300005E+19</v>
      </c>
      <c r="J167">
        <v>21442</v>
      </c>
      <c r="K167" s="1">
        <v>43758</v>
      </c>
    </row>
    <row r="168" spans="1:11" x14ac:dyDescent="0.35">
      <c r="A168">
        <v>1900005777</v>
      </c>
      <c r="B168" s="1">
        <v>43827</v>
      </c>
      <c r="C168" t="s">
        <v>17</v>
      </c>
      <c r="D168" t="s">
        <v>32</v>
      </c>
      <c r="E168" t="s">
        <v>39</v>
      </c>
      <c r="F168" t="s">
        <v>503</v>
      </c>
      <c r="G168" t="s">
        <v>436</v>
      </c>
      <c r="H168" t="s">
        <v>458</v>
      </c>
      <c r="I168">
        <v>9.9000044180300005E+19</v>
      </c>
      <c r="J168">
        <v>21443</v>
      </c>
      <c r="K168" s="1">
        <v>43540</v>
      </c>
    </row>
    <row r="169" spans="1:11" x14ac:dyDescent="0.35">
      <c r="A169">
        <v>1900005778</v>
      </c>
      <c r="B169" s="1">
        <v>43827</v>
      </c>
      <c r="C169" t="s">
        <v>17</v>
      </c>
      <c r="D169" t="s">
        <v>32</v>
      </c>
      <c r="E169" t="s">
        <v>39</v>
      </c>
      <c r="F169" t="s">
        <v>503</v>
      </c>
      <c r="G169" t="s">
        <v>436</v>
      </c>
      <c r="H169" t="s">
        <v>458</v>
      </c>
      <c r="I169">
        <v>9.9000044180300005E+19</v>
      </c>
      <c r="J169">
        <v>17949</v>
      </c>
      <c r="K169" s="1">
        <v>43649</v>
      </c>
    </row>
    <row r="170" spans="1:11" x14ac:dyDescent="0.35">
      <c r="A170">
        <v>1900005779</v>
      </c>
      <c r="B170" s="1">
        <v>43827</v>
      </c>
      <c r="C170" t="s">
        <v>17</v>
      </c>
      <c r="D170" t="s">
        <v>32</v>
      </c>
      <c r="E170" t="s">
        <v>39</v>
      </c>
      <c r="F170" t="s">
        <v>503</v>
      </c>
      <c r="G170" t="s">
        <v>436</v>
      </c>
      <c r="H170" t="s">
        <v>458</v>
      </c>
      <c r="I170">
        <v>9.9000044180300005E+19</v>
      </c>
      <c r="J170">
        <v>17949</v>
      </c>
      <c r="K170" s="1">
        <v>43540</v>
      </c>
    </row>
    <row r="171" spans="1:11" x14ac:dyDescent="0.35">
      <c r="A171">
        <v>1900005780</v>
      </c>
      <c r="B171" s="1">
        <v>43827</v>
      </c>
      <c r="C171" t="s">
        <v>17</v>
      </c>
      <c r="D171" t="s">
        <v>32</v>
      </c>
      <c r="E171" t="s">
        <v>25</v>
      </c>
      <c r="F171" t="s">
        <v>503</v>
      </c>
      <c r="G171" t="s">
        <v>435</v>
      </c>
      <c r="H171" t="s">
        <v>458</v>
      </c>
      <c r="I171" t="s">
        <v>376</v>
      </c>
      <c r="J171">
        <v>7889</v>
      </c>
      <c r="K171" s="1">
        <v>43477</v>
      </c>
    </row>
    <row r="172" spans="1:11" x14ac:dyDescent="0.35">
      <c r="A172">
        <v>1900005781</v>
      </c>
      <c r="B172" s="1">
        <v>43827</v>
      </c>
      <c r="C172" t="s">
        <v>17</v>
      </c>
      <c r="D172" t="s">
        <v>32</v>
      </c>
      <c r="E172" t="s">
        <v>16</v>
      </c>
      <c r="F172" t="s">
        <v>503</v>
      </c>
      <c r="G172" t="s">
        <v>436</v>
      </c>
      <c r="H172" t="s">
        <v>458</v>
      </c>
      <c r="I172">
        <v>3.1142031258438999E+18</v>
      </c>
      <c r="J172">
        <v>8198</v>
      </c>
      <c r="K172" s="1">
        <v>43763</v>
      </c>
    </row>
    <row r="173" spans="1:11" x14ac:dyDescent="0.35">
      <c r="A173">
        <v>1900005782</v>
      </c>
      <c r="B173" s="1">
        <v>43827</v>
      </c>
      <c r="C173" t="s">
        <v>17</v>
      </c>
      <c r="D173" t="s">
        <v>32</v>
      </c>
      <c r="E173" t="s">
        <v>20</v>
      </c>
      <c r="F173" t="s">
        <v>498</v>
      </c>
      <c r="H173" t="s">
        <v>458</v>
      </c>
      <c r="I173" t="s">
        <v>381</v>
      </c>
      <c r="J173">
        <v>18697</v>
      </c>
      <c r="K173" s="1">
        <v>43535</v>
      </c>
    </row>
    <row r="174" spans="1:11" x14ac:dyDescent="0.35">
      <c r="A174">
        <v>1900005783</v>
      </c>
      <c r="B174" s="1">
        <v>43827</v>
      </c>
      <c r="C174" t="s">
        <v>17</v>
      </c>
      <c r="D174" t="s">
        <v>32</v>
      </c>
      <c r="E174" t="s">
        <v>20</v>
      </c>
      <c r="F174" t="s">
        <v>498</v>
      </c>
      <c r="H174" t="s">
        <v>458</v>
      </c>
      <c r="I174" t="s">
        <v>381</v>
      </c>
      <c r="J174">
        <v>17140</v>
      </c>
      <c r="K174" s="1">
        <v>43749</v>
      </c>
    </row>
    <row r="175" spans="1:11" x14ac:dyDescent="0.35">
      <c r="A175">
        <v>1900005784</v>
      </c>
      <c r="B175" s="1">
        <v>43827</v>
      </c>
      <c r="C175" t="s">
        <v>17</v>
      </c>
      <c r="D175" t="s">
        <v>32</v>
      </c>
      <c r="E175" t="s">
        <v>20</v>
      </c>
      <c r="F175" t="s">
        <v>498</v>
      </c>
      <c r="H175" t="s">
        <v>458</v>
      </c>
      <c r="I175" t="s">
        <v>381</v>
      </c>
      <c r="J175">
        <v>8561</v>
      </c>
      <c r="K175" s="1">
        <v>43783</v>
      </c>
    </row>
    <row r="176" spans="1:11" x14ac:dyDescent="0.35">
      <c r="A176">
        <v>1900005785</v>
      </c>
      <c r="B176" s="1">
        <v>43827</v>
      </c>
      <c r="C176" t="s">
        <v>17</v>
      </c>
      <c r="D176" t="s">
        <v>32</v>
      </c>
      <c r="E176" t="s">
        <v>16</v>
      </c>
      <c r="F176" t="s">
        <v>503</v>
      </c>
      <c r="G176" t="s">
        <v>27</v>
      </c>
      <c r="H176" t="s">
        <v>459</v>
      </c>
      <c r="I176">
        <v>43191787</v>
      </c>
      <c r="J176">
        <v>6213</v>
      </c>
      <c r="K176" s="1">
        <v>43649</v>
      </c>
    </row>
    <row r="177" spans="1:11" x14ac:dyDescent="0.35">
      <c r="A177">
        <v>1900005786</v>
      </c>
      <c r="B177" s="1">
        <v>43827</v>
      </c>
      <c r="C177" t="s">
        <v>17</v>
      </c>
      <c r="D177" t="s">
        <v>32</v>
      </c>
      <c r="E177" t="s">
        <v>29</v>
      </c>
      <c r="F177" t="s">
        <v>488</v>
      </c>
      <c r="G177" t="s">
        <v>27</v>
      </c>
      <c r="H177" t="s">
        <v>459</v>
      </c>
      <c r="I177" t="s">
        <v>416</v>
      </c>
      <c r="J177">
        <v>8625</v>
      </c>
      <c r="K177" s="1">
        <v>43729</v>
      </c>
    </row>
    <row r="178" spans="1:11" x14ac:dyDescent="0.35">
      <c r="A178">
        <v>1900005787</v>
      </c>
      <c r="B178" s="1">
        <v>43827</v>
      </c>
      <c r="C178" t="s">
        <v>17</v>
      </c>
      <c r="D178" t="s">
        <v>32</v>
      </c>
      <c r="E178" t="s">
        <v>29</v>
      </c>
      <c r="F178" t="s">
        <v>488</v>
      </c>
      <c r="G178" t="s">
        <v>27</v>
      </c>
      <c r="H178" t="s">
        <v>459</v>
      </c>
      <c r="I178" t="s">
        <v>414</v>
      </c>
      <c r="J178">
        <v>4579</v>
      </c>
      <c r="K178" s="1">
        <v>43729</v>
      </c>
    </row>
    <row r="179" spans="1:11" x14ac:dyDescent="0.35">
      <c r="A179">
        <v>1900005788</v>
      </c>
      <c r="B179" s="1">
        <v>43827</v>
      </c>
      <c r="C179" t="s">
        <v>17</v>
      </c>
      <c r="D179" t="s">
        <v>32</v>
      </c>
      <c r="E179" t="s">
        <v>29</v>
      </c>
      <c r="F179" t="s">
        <v>488</v>
      </c>
      <c r="H179" t="s">
        <v>459</v>
      </c>
      <c r="I179" t="s">
        <v>409</v>
      </c>
      <c r="J179">
        <v>1980</v>
      </c>
      <c r="K179" s="1">
        <v>43630</v>
      </c>
    </row>
    <row r="180" spans="1:11" x14ac:dyDescent="0.35">
      <c r="A180">
        <v>1900005789</v>
      </c>
      <c r="B180" s="1">
        <v>43827</v>
      </c>
      <c r="C180" t="s">
        <v>17</v>
      </c>
      <c r="D180" t="s">
        <v>32</v>
      </c>
      <c r="E180" t="s">
        <v>29</v>
      </c>
      <c r="F180" t="s">
        <v>488</v>
      </c>
      <c r="G180" t="s">
        <v>27</v>
      </c>
      <c r="H180" t="s">
        <v>459</v>
      </c>
      <c r="I180" t="s">
        <v>415</v>
      </c>
      <c r="J180">
        <v>3330</v>
      </c>
      <c r="K180" s="1">
        <v>43729</v>
      </c>
    </row>
    <row r="181" spans="1:11" x14ac:dyDescent="0.35">
      <c r="A181">
        <v>1900005910</v>
      </c>
      <c r="B181" s="1">
        <v>43830</v>
      </c>
      <c r="C181" t="s">
        <v>17</v>
      </c>
      <c r="D181" t="s">
        <v>32</v>
      </c>
      <c r="E181" t="s">
        <v>39</v>
      </c>
      <c r="F181" t="s">
        <v>485</v>
      </c>
      <c r="G181" t="s">
        <v>436</v>
      </c>
      <c r="H181" t="s">
        <v>454</v>
      </c>
      <c r="I181" t="s">
        <v>323</v>
      </c>
      <c r="J181">
        <v>90282</v>
      </c>
      <c r="K181" s="1">
        <v>43523</v>
      </c>
    </row>
    <row r="182" spans="1:11" x14ac:dyDescent="0.35">
      <c r="A182">
        <v>1900005911</v>
      </c>
      <c r="B182" s="1">
        <v>43830</v>
      </c>
      <c r="C182" t="s">
        <v>17</v>
      </c>
      <c r="D182" t="s">
        <v>32</v>
      </c>
      <c r="E182" t="s">
        <v>39</v>
      </c>
      <c r="F182" t="s">
        <v>506</v>
      </c>
      <c r="G182" t="s">
        <v>436</v>
      </c>
      <c r="H182" t="s">
        <v>454</v>
      </c>
      <c r="I182" t="s">
        <v>324</v>
      </c>
      <c r="J182">
        <v>68639</v>
      </c>
      <c r="K182" s="1">
        <v>43599</v>
      </c>
    </row>
    <row r="183" spans="1:11" x14ac:dyDescent="0.35">
      <c r="A183">
        <v>1900005912</v>
      </c>
      <c r="B183" s="1">
        <v>43830</v>
      </c>
      <c r="C183" t="s">
        <v>17</v>
      </c>
      <c r="D183" t="s">
        <v>32</v>
      </c>
      <c r="E183" t="s">
        <v>39</v>
      </c>
      <c r="F183" t="s">
        <v>485</v>
      </c>
      <c r="G183" t="s">
        <v>436</v>
      </c>
      <c r="H183" t="s">
        <v>454</v>
      </c>
      <c r="I183" t="s">
        <v>323</v>
      </c>
      <c r="J183">
        <v>90282</v>
      </c>
      <c r="K183" s="1">
        <v>43704</v>
      </c>
    </row>
    <row r="184" spans="1:11" x14ac:dyDescent="0.35">
      <c r="A184">
        <v>1900005913</v>
      </c>
      <c r="B184" s="1">
        <v>43830</v>
      </c>
      <c r="C184" t="s">
        <v>17</v>
      </c>
      <c r="D184" t="s">
        <v>32</v>
      </c>
      <c r="E184" t="s">
        <v>39</v>
      </c>
      <c r="F184" t="s">
        <v>485</v>
      </c>
      <c r="G184" t="s">
        <v>436</v>
      </c>
      <c r="H184" t="s">
        <v>454</v>
      </c>
      <c r="I184" t="s">
        <v>323</v>
      </c>
      <c r="J184">
        <v>90282</v>
      </c>
      <c r="K184" s="1">
        <v>43612</v>
      </c>
    </row>
    <row r="185" spans="1:11" x14ac:dyDescent="0.35">
      <c r="A185">
        <v>1900005915</v>
      </c>
      <c r="B185" s="1">
        <v>43830</v>
      </c>
      <c r="C185" t="s">
        <v>17</v>
      </c>
      <c r="D185" t="s">
        <v>32</v>
      </c>
      <c r="E185" t="s">
        <v>39</v>
      </c>
      <c r="F185" t="s">
        <v>506</v>
      </c>
      <c r="G185" t="s">
        <v>436</v>
      </c>
      <c r="H185" t="s">
        <v>454</v>
      </c>
      <c r="I185" t="s">
        <v>329</v>
      </c>
      <c r="J185">
        <v>67102</v>
      </c>
      <c r="K185" s="1">
        <v>43551</v>
      </c>
    </row>
    <row r="186" spans="1:11" x14ac:dyDescent="0.35">
      <c r="A186">
        <v>1900005959</v>
      </c>
      <c r="B186" s="1">
        <v>43830</v>
      </c>
      <c r="C186" t="s">
        <v>17</v>
      </c>
      <c r="D186" t="s">
        <v>32</v>
      </c>
      <c r="E186" t="s">
        <v>16</v>
      </c>
      <c r="F186" t="s">
        <v>506</v>
      </c>
      <c r="G186" t="s">
        <v>27</v>
      </c>
      <c r="H186" t="s">
        <v>446</v>
      </c>
      <c r="I186" t="s">
        <v>153</v>
      </c>
      <c r="J186">
        <v>125000</v>
      </c>
      <c r="K186" s="1">
        <v>43496</v>
      </c>
    </row>
    <row r="187" spans="1:11" x14ac:dyDescent="0.35">
      <c r="A187">
        <v>1900005960</v>
      </c>
      <c r="B187" s="1">
        <v>43830</v>
      </c>
      <c r="C187" t="s">
        <v>17</v>
      </c>
      <c r="D187" t="s">
        <v>32</v>
      </c>
      <c r="E187" t="s">
        <v>41</v>
      </c>
      <c r="F187" t="s">
        <v>511</v>
      </c>
      <c r="G187" t="s">
        <v>27</v>
      </c>
      <c r="H187" t="s">
        <v>451</v>
      </c>
      <c r="I187" t="s">
        <v>512</v>
      </c>
      <c r="J187">
        <v>115781</v>
      </c>
      <c r="K187" s="1">
        <v>43674</v>
      </c>
    </row>
    <row r="188" spans="1:11" x14ac:dyDescent="0.35">
      <c r="A188">
        <v>1900005961</v>
      </c>
      <c r="B188" s="1">
        <v>43830</v>
      </c>
      <c r="C188" t="s">
        <v>17</v>
      </c>
      <c r="D188" t="s">
        <v>32</v>
      </c>
      <c r="E188" t="s">
        <v>16</v>
      </c>
      <c r="F188" t="s">
        <v>506</v>
      </c>
      <c r="G188" t="s">
        <v>27</v>
      </c>
      <c r="H188" t="s">
        <v>441</v>
      </c>
      <c r="I188" t="s">
        <v>86</v>
      </c>
      <c r="J188">
        <v>137500</v>
      </c>
      <c r="K188" s="1">
        <v>43466</v>
      </c>
    </row>
    <row r="189" spans="1:11" x14ac:dyDescent="0.35">
      <c r="A189">
        <v>1900005962</v>
      </c>
      <c r="B189" s="1">
        <v>43830</v>
      </c>
      <c r="C189" t="s">
        <v>17</v>
      </c>
      <c r="D189" t="s">
        <v>32</v>
      </c>
      <c r="E189" t="s">
        <v>39</v>
      </c>
      <c r="F189" t="s">
        <v>485</v>
      </c>
      <c r="G189" t="s">
        <v>436</v>
      </c>
      <c r="H189" t="s">
        <v>454</v>
      </c>
      <c r="I189" t="s">
        <v>330</v>
      </c>
      <c r="J189">
        <v>208093</v>
      </c>
      <c r="K189" s="1">
        <v>43549</v>
      </c>
    </row>
    <row r="190" spans="1:11" x14ac:dyDescent="0.35">
      <c r="A190">
        <v>1900005964</v>
      </c>
      <c r="B190" s="1">
        <v>43830</v>
      </c>
      <c r="C190" t="s">
        <v>17</v>
      </c>
      <c r="D190" t="s">
        <v>32</v>
      </c>
      <c r="E190" t="s">
        <v>39</v>
      </c>
      <c r="F190" t="s">
        <v>485</v>
      </c>
      <c r="G190" t="s">
        <v>436</v>
      </c>
      <c r="H190" t="s">
        <v>454</v>
      </c>
      <c r="I190" t="s">
        <v>330</v>
      </c>
      <c r="J190">
        <v>153332</v>
      </c>
      <c r="K190" s="1">
        <v>43653</v>
      </c>
    </row>
    <row r="191" spans="1:11" x14ac:dyDescent="0.35">
      <c r="A191">
        <v>1900005965</v>
      </c>
      <c r="B191" s="1">
        <v>43830</v>
      </c>
      <c r="C191" t="s">
        <v>17</v>
      </c>
      <c r="D191" t="s">
        <v>32</v>
      </c>
      <c r="E191" t="s">
        <v>16</v>
      </c>
      <c r="F191" t="s">
        <v>506</v>
      </c>
      <c r="G191" t="s">
        <v>27</v>
      </c>
      <c r="H191" t="s">
        <v>441</v>
      </c>
      <c r="I191" t="s">
        <v>100</v>
      </c>
      <c r="J191">
        <v>131250</v>
      </c>
      <c r="K191" s="1">
        <v>43608</v>
      </c>
    </row>
    <row r="192" spans="1:11" x14ac:dyDescent="0.35">
      <c r="A192">
        <v>2000001072</v>
      </c>
      <c r="B192" s="1">
        <v>43833</v>
      </c>
      <c r="C192" t="s">
        <v>17</v>
      </c>
      <c r="D192" t="s">
        <v>32</v>
      </c>
      <c r="E192" t="s">
        <v>23</v>
      </c>
      <c r="F192" t="s">
        <v>504</v>
      </c>
      <c r="H192" t="s">
        <v>458</v>
      </c>
      <c r="I192">
        <v>2.4142025629033999E+18</v>
      </c>
      <c r="J192">
        <v>56100</v>
      </c>
      <c r="K192" s="1">
        <v>43532</v>
      </c>
    </row>
    <row r="193" spans="1:11" x14ac:dyDescent="0.35">
      <c r="A193">
        <v>2000001076</v>
      </c>
      <c r="B193" s="1">
        <v>43833</v>
      </c>
      <c r="C193" t="s">
        <v>17</v>
      </c>
      <c r="D193" t="s">
        <v>32</v>
      </c>
      <c r="E193" t="s">
        <v>23</v>
      </c>
      <c r="F193" t="s">
        <v>506</v>
      </c>
      <c r="G193" t="s">
        <v>27</v>
      </c>
      <c r="H193" t="s">
        <v>446</v>
      </c>
      <c r="I193" t="s">
        <v>156</v>
      </c>
      <c r="J193">
        <v>50333</v>
      </c>
      <c r="K193" s="1">
        <v>43525</v>
      </c>
    </row>
    <row r="194" spans="1:11" x14ac:dyDescent="0.35">
      <c r="A194">
        <v>2000001082</v>
      </c>
      <c r="B194" s="1">
        <v>43833</v>
      </c>
      <c r="C194" t="s">
        <v>17</v>
      </c>
      <c r="D194" t="s">
        <v>32</v>
      </c>
      <c r="E194" t="s">
        <v>16</v>
      </c>
      <c r="F194" t="s">
        <v>506</v>
      </c>
      <c r="G194" t="s">
        <v>27</v>
      </c>
      <c r="H194" t="s">
        <v>459</v>
      </c>
      <c r="I194">
        <v>41046110</v>
      </c>
      <c r="J194">
        <v>74250</v>
      </c>
      <c r="K194" s="1">
        <v>43564</v>
      </c>
    </row>
    <row r="195" spans="1:11" x14ac:dyDescent="0.35">
      <c r="A195">
        <v>2000001083</v>
      </c>
      <c r="B195" s="1">
        <v>43833</v>
      </c>
      <c r="C195" t="s">
        <v>17</v>
      </c>
      <c r="D195" t="s">
        <v>32</v>
      </c>
      <c r="E195" t="s">
        <v>20</v>
      </c>
      <c r="F195" t="s">
        <v>503</v>
      </c>
      <c r="G195" t="s">
        <v>27</v>
      </c>
      <c r="H195" t="s">
        <v>452</v>
      </c>
      <c r="I195" t="s">
        <v>269</v>
      </c>
      <c r="J195">
        <v>48929</v>
      </c>
      <c r="K195" s="1">
        <v>43779</v>
      </c>
    </row>
    <row r="196" spans="1:11" x14ac:dyDescent="0.35">
      <c r="A196">
        <v>2000001086</v>
      </c>
      <c r="B196" s="1">
        <v>43833</v>
      </c>
      <c r="C196" t="s">
        <v>17</v>
      </c>
      <c r="D196" t="s">
        <v>32</v>
      </c>
      <c r="E196" t="s">
        <v>29</v>
      </c>
      <c r="F196" t="s">
        <v>488</v>
      </c>
      <c r="G196" t="s">
        <v>436</v>
      </c>
      <c r="H196" t="s">
        <v>454</v>
      </c>
      <c r="I196">
        <v>1.11200441808E+19</v>
      </c>
      <c r="J196">
        <v>49401</v>
      </c>
      <c r="K196" s="1">
        <v>43468</v>
      </c>
    </row>
    <row r="197" spans="1:11" x14ac:dyDescent="0.35">
      <c r="A197">
        <v>2000001563</v>
      </c>
      <c r="B197" s="1">
        <v>43846</v>
      </c>
      <c r="C197" t="s">
        <v>17</v>
      </c>
      <c r="D197" t="s">
        <v>32</v>
      </c>
      <c r="E197" t="s">
        <v>23</v>
      </c>
      <c r="F197" t="s">
        <v>503</v>
      </c>
      <c r="G197" t="s">
        <v>435</v>
      </c>
      <c r="H197" t="s">
        <v>458</v>
      </c>
      <c r="I197" t="s">
        <v>374</v>
      </c>
      <c r="J197">
        <v>9075</v>
      </c>
      <c r="K197" s="1">
        <v>43477</v>
      </c>
    </row>
    <row r="198" spans="1:11" x14ac:dyDescent="0.35">
      <c r="A198">
        <v>2000001567</v>
      </c>
      <c r="B198" s="1">
        <v>43846</v>
      </c>
      <c r="C198" t="s">
        <v>17</v>
      </c>
      <c r="D198" t="s">
        <v>32</v>
      </c>
      <c r="E198" t="s">
        <v>39</v>
      </c>
      <c r="F198" t="s">
        <v>506</v>
      </c>
      <c r="G198" t="s">
        <v>436</v>
      </c>
      <c r="H198" t="s">
        <v>451</v>
      </c>
      <c r="I198" t="s">
        <v>234</v>
      </c>
      <c r="J198">
        <v>24072</v>
      </c>
      <c r="K198" s="1">
        <v>43537</v>
      </c>
    </row>
    <row r="199" spans="1:11" x14ac:dyDescent="0.35">
      <c r="A199">
        <v>2000001570</v>
      </c>
      <c r="B199" s="1">
        <v>43846</v>
      </c>
      <c r="C199" t="s">
        <v>17</v>
      </c>
      <c r="D199" t="s">
        <v>32</v>
      </c>
      <c r="E199" t="s">
        <v>20</v>
      </c>
      <c r="F199" t="s">
        <v>498</v>
      </c>
      <c r="G199" t="s">
        <v>27</v>
      </c>
      <c r="H199" t="s">
        <v>459</v>
      </c>
      <c r="I199" t="s">
        <v>426</v>
      </c>
      <c r="J199">
        <v>5550</v>
      </c>
      <c r="K199" s="1">
        <v>43469</v>
      </c>
    </row>
    <row r="200" spans="1:11" x14ac:dyDescent="0.35">
      <c r="A200">
        <v>2000001575</v>
      </c>
      <c r="B200" s="1">
        <v>43846</v>
      </c>
      <c r="C200" t="s">
        <v>17</v>
      </c>
      <c r="D200" t="s">
        <v>32</v>
      </c>
      <c r="E200" t="s">
        <v>25</v>
      </c>
      <c r="F200" t="s">
        <v>506</v>
      </c>
      <c r="G200" t="s">
        <v>436</v>
      </c>
      <c r="H200" t="s">
        <v>454</v>
      </c>
      <c r="I200" t="s">
        <v>349</v>
      </c>
      <c r="J200">
        <v>10938</v>
      </c>
      <c r="K200" s="1">
        <v>43628</v>
      </c>
    </row>
    <row r="201" spans="1:11" x14ac:dyDescent="0.35">
      <c r="A201">
        <v>2000001579</v>
      </c>
      <c r="B201" s="1">
        <v>43846</v>
      </c>
      <c r="C201" t="s">
        <v>17</v>
      </c>
      <c r="D201" t="s">
        <v>32</v>
      </c>
      <c r="E201" t="s">
        <v>34</v>
      </c>
      <c r="F201" t="s">
        <v>503</v>
      </c>
      <c r="G201" t="s">
        <v>436</v>
      </c>
      <c r="H201" t="s">
        <v>458</v>
      </c>
      <c r="I201">
        <v>2280038722</v>
      </c>
      <c r="J201">
        <v>2789</v>
      </c>
      <c r="K201" s="1">
        <v>43661</v>
      </c>
    </row>
    <row r="202" spans="1:11" x14ac:dyDescent="0.35">
      <c r="A202">
        <v>2000001583</v>
      </c>
      <c r="B202" s="1">
        <v>43846</v>
      </c>
      <c r="C202" t="s">
        <v>17</v>
      </c>
      <c r="D202" t="s">
        <v>32</v>
      </c>
      <c r="E202" t="s">
        <v>23</v>
      </c>
      <c r="F202" t="s">
        <v>504</v>
      </c>
      <c r="H202" t="s">
        <v>458</v>
      </c>
      <c r="I202">
        <v>2.4142025629033999E+18</v>
      </c>
      <c r="J202">
        <v>14025</v>
      </c>
      <c r="K202" s="1">
        <v>43760</v>
      </c>
    </row>
    <row r="203" spans="1:11" x14ac:dyDescent="0.35">
      <c r="A203">
        <v>2000001589</v>
      </c>
      <c r="B203" s="1">
        <v>43846</v>
      </c>
      <c r="C203" t="s">
        <v>17</v>
      </c>
      <c r="D203" t="s">
        <v>32</v>
      </c>
      <c r="E203" t="s">
        <v>29</v>
      </c>
      <c r="F203" t="s">
        <v>488</v>
      </c>
      <c r="G203" t="s">
        <v>27</v>
      </c>
      <c r="H203" t="s">
        <v>445</v>
      </c>
      <c r="I203" t="s">
        <v>139</v>
      </c>
      <c r="J203">
        <v>1112</v>
      </c>
      <c r="K203" s="1">
        <v>43488</v>
      </c>
    </row>
    <row r="204" spans="1:11" x14ac:dyDescent="0.35">
      <c r="A204">
        <v>2000001598</v>
      </c>
      <c r="B204" s="1">
        <v>43846</v>
      </c>
      <c r="C204" t="s">
        <v>17</v>
      </c>
      <c r="D204" t="s">
        <v>32</v>
      </c>
      <c r="E204" t="s">
        <v>20</v>
      </c>
      <c r="F204" t="s">
        <v>498</v>
      </c>
      <c r="G204" t="s">
        <v>27</v>
      </c>
      <c r="H204" t="s">
        <v>444</v>
      </c>
      <c r="I204">
        <v>2.9992015408021002E+18</v>
      </c>
      <c r="J204">
        <v>4302</v>
      </c>
      <c r="K204" s="1">
        <v>43770</v>
      </c>
    </row>
    <row r="205" spans="1:11" x14ac:dyDescent="0.35">
      <c r="A205">
        <v>2000001604</v>
      </c>
      <c r="B205" s="1">
        <v>43846</v>
      </c>
      <c r="C205" t="s">
        <v>17</v>
      </c>
      <c r="D205" t="s">
        <v>32</v>
      </c>
      <c r="E205" t="s">
        <v>16</v>
      </c>
      <c r="F205" t="s">
        <v>506</v>
      </c>
      <c r="G205" t="s">
        <v>436</v>
      </c>
      <c r="H205" t="s">
        <v>446</v>
      </c>
      <c r="I205" t="s">
        <v>164</v>
      </c>
      <c r="J205">
        <v>21875</v>
      </c>
      <c r="K205" s="1">
        <v>43507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50"/>
  <sheetViews>
    <sheetView workbookViewId="0">
      <selection activeCell="A5" sqref="A2:L50"/>
    </sheetView>
  </sheetViews>
  <sheetFormatPr defaultRowHeight="14.5" x14ac:dyDescent="0.35"/>
  <cols>
    <col min="1" max="1" width="26.25" customWidth="1"/>
    <col min="2" max="2" width="16" customWidth="1"/>
    <col min="3" max="3" width="18.75" customWidth="1"/>
    <col min="4" max="4" width="18.6640625" customWidth="1"/>
    <col min="5" max="5" width="17.9140625" customWidth="1"/>
    <col min="6" max="6" width="13.75" customWidth="1"/>
    <col min="7" max="7" width="17.25" customWidth="1"/>
    <col min="8" max="8" width="10.6640625" customWidth="1"/>
    <col min="9" max="9" width="38.58203125" customWidth="1"/>
    <col min="10" max="10" width="16.25" customWidth="1"/>
    <col min="11" max="11" width="30.33203125" customWidth="1"/>
    <col min="12" max="12" width="47.08203125" customWidth="1"/>
  </cols>
  <sheetData>
    <row r="1" spans="1:12" x14ac:dyDescent="0.35">
      <c r="A1" t="s">
        <v>514</v>
      </c>
      <c r="B1" t="s">
        <v>515</v>
      </c>
      <c r="C1" t="s">
        <v>438</v>
      </c>
      <c r="D1" t="s">
        <v>516</v>
      </c>
      <c r="E1" t="s">
        <v>517</v>
      </c>
      <c r="F1" t="s">
        <v>518</v>
      </c>
      <c r="G1" t="s">
        <v>519</v>
      </c>
      <c r="H1" t="s">
        <v>520</v>
      </c>
      <c r="I1" t="s">
        <v>521</v>
      </c>
      <c r="J1" t="s">
        <v>5</v>
      </c>
      <c r="K1" t="s">
        <v>522</v>
      </c>
      <c r="L1" t="s">
        <v>523</v>
      </c>
    </row>
    <row r="2" spans="1:12" x14ac:dyDescent="0.35">
      <c r="A2" t="s">
        <v>524</v>
      </c>
      <c r="B2" t="s">
        <v>525</v>
      </c>
      <c r="C2" t="s">
        <v>474</v>
      </c>
      <c r="D2">
        <v>8000000</v>
      </c>
      <c r="E2">
        <v>400000</v>
      </c>
      <c r="F2" s="1">
        <v>43782</v>
      </c>
      <c r="G2" t="s">
        <v>526</v>
      </c>
      <c r="H2" t="s">
        <v>32</v>
      </c>
      <c r="I2" t="s">
        <v>20</v>
      </c>
      <c r="J2" t="s">
        <v>19</v>
      </c>
      <c r="K2" t="s">
        <v>527</v>
      </c>
      <c r="L2" t="s">
        <v>528</v>
      </c>
    </row>
    <row r="3" spans="1:12" x14ac:dyDescent="0.35">
      <c r="A3" t="s">
        <v>529</v>
      </c>
      <c r="B3" t="s">
        <v>530</v>
      </c>
      <c r="C3" t="s">
        <v>472</v>
      </c>
      <c r="D3">
        <v>200000</v>
      </c>
      <c r="E3">
        <v>30000</v>
      </c>
      <c r="F3" s="1">
        <v>43921</v>
      </c>
      <c r="G3" t="s">
        <v>526</v>
      </c>
      <c r="H3" t="s">
        <v>32</v>
      </c>
      <c r="I3" t="s">
        <v>20</v>
      </c>
      <c r="J3" t="s">
        <v>19</v>
      </c>
      <c r="K3" t="s">
        <v>527</v>
      </c>
      <c r="L3" t="s">
        <v>531</v>
      </c>
    </row>
    <row r="4" spans="1:12" x14ac:dyDescent="0.35">
      <c r="A4" t="s">
        <v>532</v>
      </c>
      <c r="B4" t="s">
        <v>533</v>
      </c>
      <c r="C4" t="s">
        <v>472</v>
      </c>
      <c r="D4">
        <v>0</v>
      </c>
      <c r="E4">
        <v>100000</v>
      </c>
      <c r="F4" s="1">
        <v>44012</v>
      </c>
      <c r="G4" t="s">
        <v>526</v>
      </c>
      <c r="H4" t="s">
        <v>32</v>
      </c>
      <c r="I4" t="s">
        <v>23</v>
      </c>
      <c r="J4" t="s">
        <v>23</v>
      </c>
      <c r="K4" t="s">
        <v>534</v>
      </c>
      <c r="L4" t="s">
        <v>535</v>
      </c>
    </row>
    <row r="5" spans="1:12" x14ac:dyDescent="0.35">
      <c r="A5" t="s">
        <v>536</v>
      </c>
      <c r="B5" t="s">
        <v>537</v>
      </c>
      <c r="C5" t="s">
        <v>472</v>
      </c>
      <c r="D5">
        <v>0</v>
      </c>
      <c r="E5">
        <v>100000</v>
      </c>
      <c r="F5" s="1">
        <v>43921</v>
      </c>
      <c r="G5" t="s">
        <v>526</v>
      </c>
      <c r="H5" t="s">
        <v>32</v>
      </c>
      <c r="I5" t="s">
        <v>23</v>
      </c>
      <c r="J5" t="s">
        <v>23</v>
      </c>
      <c r="K5" t="s">
        <v>534</v>
      </c>
      <c r="L5" t="s">
        <v>535</v>
      </c>
    </row>
    <row r="6" spans="1:12" x14ac:dyDescent="0.35">
      <c r="A6" t="s">
        <v>538</v>
      </c>
      <c r="B6" t="s">
        <v>539</v>
      </c>
      <c r="C6" t="s">
        <v>472</v>
      </c>
      <c r="D6">
        <v>1200000</v>
      </c>
      <c r="E6">
        <v>100000</v>
      </c>
      <c r="F6" s="1">
        <v>43921</v>
      </c>
      <c r="G6" t="s">
        <v>526</v>
      </c>
      <c r="H6" t="s">
        <v>32</v>
      </c>
      <c r="I6" t="s">
        <v>41</v>
      </c>
      <c r="J6" t="s">
        <v>26</v>
      </c>
      <c r="K6" t="s">
        <v>26</v>
      </c>
      <c r="L6" t="s">
        <v>540</v>
      </c>
    </row>
    <row r="7" spans="1:12" x14ac:dyDescent="0.35">
      <c r="A7" t="s">
        <v>541</v>
      </c>
      <c r="B7" t="s">
        <v>542</v>
      </c>
      <c r="C7" t="s">
        <v>472</v>
      </c>
      <c r="D7">
        <v>0</v>
      </c>
      <c r="E7">
        <v>100000</v>
      </c>
      <c r="F7" s="1">
        <v>43982</v>
      </c>
      <c r="G7" t="s">
        <v>526</v>
      </c>
      <c r="H7" t="s">
        <v>32</v>
      </c>
      <c r="I7" t="s">
        <v>16</v>
      </c>
      <c r="J7" t="s">
        <v>16</v>
      </c>
      <c r="K7" t="s">
        <v>543</v>
      </c>
      <c r="L7" t="s">
        <v>544</v>
      </c>
    </row>
    <row r="8" spans="1:12" x14ac:dyDescent="0.35">
      <c r="A8" t="s">
        <v>545</v>
      </c>
      <c r="B8" t="s">
        <v>546</v>
      </c>
      <c r="C8" t="s">
        <v>472</v>
      </c>
      <c r="D8">
        <v>0</v>
      </c>
      <c r="E8">
        <v>100000</v>
      </c>
      <c r="F8" s="1">
        <v>43982</v>
      </c>
      <c r="G8" t="s">
        <v>526</v>
      </c>
      <c r="H8" t="s">
        <v>32</v>
      </c>
      <c r="I8" t="s">
        <v>23</v>
      </c>
      <c r="J8" t="s">
        <v>23</v>
      </c>
      <c r="K8" t="s">
        <v>534</v>
      </c>
      <c r="L8" t="s">
        <v>535</v>
      </c>
    </row>
    <row r="9" spans="1:12" x14ac:dyDescent="0.35">
      <c r="A9" t="s">
        <v>547</v>
      </c>
      <c r="B9" t="s">
        <v>548</v>
      </c>
      <c r="C9" t="s">
        <v>472</v>
      </c>
      <c r="D9">
        <v>0</v>
      </c>
      <c r="E9">
        <v>125000</v>
      </c>
      <c r="F9" s="1">
        <v>44012</v>
      </c>
      <c r="G9" t="s">
        <v>526</v>
      </c>
      <c r="H9" t="s">
        <v>32</v>
      </c>
      <c r="I9" t="s">
        <v>20</v>
      </c>
      <c r="J9" t="s">
        <v>19</v>
      </c>
      <c r="K9" t="s">
        <v>527</v>
      </c>
      <c r="L9" t="s">
        <v>528</v>
      </c>
    </row>
    <row r="10" spans="1:12" x14ac:dyDescent="0.35">
      <c r="A10" t="s">
        <v>549</v>
      </c>
      <c r="B10" t="s">
        <v>550</v>
      </c>
      <c r="C10" t="s">
        <v>472</v>
      </c>
      <c r="D10">
        <v>0</v>
      </c>
      <c r="E10">
        <v>100000</v>
      </c>
      <c r="F10" s="1">
        <v>43921</v>
      </c>
      <c r="G10" t="s">
        <v>526</v>
      </c>
      <c r="H10" t="s">
        <v>32</v>
      </c>
      <c r="I10" t="s">
        <v>23</v>
      </c>
      <c r="J10" t="s">
        <v>23</v>
      </c>
      <c r="K10" t="s">
        <v>534</v>
      </c>
      <c r="L10" t="s">
        <v>535</v>
      </c>
    </row>
    <row r="11" spans="1:12" x14ac:dyDescent="0.35">
      <c r="A11" t="s">
        <v>551</v>
      </c>
      <c r="B11" t="s">
        <v>552</v>
      </c>
      <c r="C11" t="s">
        <v>472</v>
      </c>
      <c r="D11">
        <v>0</v>
      </c>
      <c r="E11">
        <v>200000</v>
      </c>
      <c r="F11" s="1">
        <v>43921</v>
      </c>
      <c r="G11" t="s">
        <v>526</v>
      </c>
      <c r="H11" t="s">
        <v>32</v>
      </c>
      <c r="I11" t="s">
        <v>23</v>
      </c>
      <c r="J11" t="s">
        <v>23</v>
      </c>
      <c r="K11" t="s">
        <v>534</v>
      </c>
      <c r="L11" t="s">
        <v>535</v>
      </c>
    </row>
    <row r="12" spans="1:12" x14ac:dyDescent="0.35">
      <c r="A12" t="s">
        <v>553</v>
      </c>
      <c r="B12" t="s">
        <v>554</v>
      </c>
      <c r="C12" t="s">
        <v>472</v>
      </c>
      <c r="D12">
        <v>0</v>
      </c>
      <c r="E12">
        <v>75000</v>
      </c>
      <c r="F12" s="1">
        <v>43921</v>
      </c>
      <c r="G12" t="s">
        <v>526</v>
      </c>
      <c r="H12" t="s">
        <v>32</v>
      </c>
      <c r="I12" t="s">
        <v>20</v>
      </c>
      <c r="J12" t="s">
        <v>19</v>
      </c>
      <c r="K12" t="s">
        <v>527</v>
      </c>
      <c r="L12" t="s">
        <v>528</v>
      </c>
    </row>
    <row r="13" spans="1:12" x14ac:dyDescent="0.35">
      <c r="A13" t="s">
        <v>555</v>
      </c>
      <c r="B13" t="s">
        <v>556</v>
      </c>
      <c r="C13" t="s">
        <v>472</v>
      </c>
      <c r="D13">
        <v>0</v>
      </c>
      <c r="E13">
        <v>25000</v>
      </c>
      <c r="F13" s="1">
        <v>43921</v>
      </c>
      <c r="G13" t="s">
        <v>526</v>
      </c>
      <c r="H13" t="s">
        <v>32</v>
      </c>
      <c r="I13" t="s">
        <v>20</v>
      </c>
      <c r="J13" t="s">
        <v>19</v>
      </c>
      <c r="K13" t="s">
        <v>527</v>
      </c>
      <c r="L13" t="s">
        <v>531</v>
      </c>
    </row>
    <row r="14" spans="1:12" x14ac:dyDescent="0.35">
      <c r="A14" t="s">
        <v>557</v>
      </c>
      <c r="B14" t="s">
        <v>558</v>
      </c>
      <c r="C14" t="s">
        <v>472</v>
      </c>
      <c r="D14">
        <v>2000000</v>
      </c>
      <c r="E14">
        <v>150000</v>
      </c>
      <c r="F14" s="1">
        <v>43982</v>
      </c>
      <c r="G14" t="s">
        <v>526</v>
      </c>
      <c r="H14" t="s">
        <v>32</v>
      </c>
      <c r="I14" t="s">
        <v>20</v>
      </c>
      <c r="J14" t="s">
        <v>19</v>
      </c>
      <c r="K14" t="s">
        <v>527</v>
      </c>
      <c r="L14" t="s">
        <v>528</v>
      </c>
    </row>
    <row r="15" spans="1:12" x14ac:dyDescent="0.35">
      <c r="A15" t="s">
        <v>559</v>
      </c>
      <c r="B15" t="s">
        <v>560</v>
      </c>
      <c r="C15" t="s">
        <v>472</v>
      </c>
      <c r="D15">
        <v>500000</v>
      </c>
      <c r="E15">
        <v>75000</v>
      </c>
      <c r="F15" s="1">
        <v>43982</v>
      </c>
      <c r="G15" t="s">
        <v>526</v>
      </c>
      <c r="H15" t="s">
        <v>32</v>
      </c>
      <c r="I15" t="s">
        <v>16</v>
      </c>
      <c r="J15" t="s">
        <v>16</v>
      </c>
      <c r="K15" t="s">
        <v>543</v>
      </c>
      <c r="L15" t="s">
        <v>561</v>
      </c>
    </row>
    <row r="16" spans="1:12" x14ac:dyDescent="0.35">
      <c r="A16" t="s">
        <v>562</v>
      </c>
      <c r="B16" t="s">
        <v>563</v>
      </c>
      <c r="C16" t="s">
        <v>474</v>
      </c>
      <c r="D16">
        <v>2500000</v>
      </c>
      <c r="E16">
        <v>125000</v>
      </c>
      <c r="F16" s="1">
        <v>43800</v>
      </c>
      <c r="G16" t="s">
        <v>526</v>
      </c>
      <c r="H16" t="s">
        <v>32</v>
      </c>
      <c r="I16" t="s">
        <v>20</v>
      </c>
      <c r="J16" t="s">
        <v>19</v>
      </c>
      <c r="K16" t="s">
        <v>527</v>
      </c>
      <c r="L16" t="s">
        <v>528</v>
      </c>
    </row>
    <row r="17" spans="1:12" x14ac:dyDescent="0.35">
      <c r="A17" t="s">
        <v>564</v>
      </c>
      <c r="B17" t="s">
        <v>565</v>
      </c>
      <c r="C17" t="s">
        <v>473</v>
      </c>
      <c r="D17">
        <v>1400000</v>
      </c>
      <c r="E17">
        <v>100000</v>
      </c>
      <c r="F17" s="1">
        <v>43808</v>
      </c>
      <c r="G17" t="s">
        <v>526</v>
      </c>
      <c r="H17" t="s">
        <v>32</v>
      </c>
      <c r="I17" t="s">
        <v>20</v>
      </c>
      <c r="J17" t="s">
        <v>19</v>
      </c>
      <c r="K17" t="s">
        <v>527</v>
      </c>
      <c r="L17" t="s">
        <v>528</v>
      </c>
    </row>
    <row r="18" spans="1:12" x14ac:dyDescent="0.35">
      <c r="A18" t="s">
        <v>566</v>
      </c>
      <c r="B18" t="s">
        <v>567</v>
      </c>
      <c r="C18" t="s">
        <v>473</v>
      </c>
      <c r="D18">
        <v>4500000</v>
      </c>
      <c r="E18">
        <v>350000</v>
      </c>
      <c r="F18" s="1">
        <v>43810</v>
      </c>
      <c r="G18" t="s">
        <v>526</v>
      </c>
      <c r="H18" t="s">
        <v>32</v>
      </c>
      <c r="I18" t="s">
        <v>20</v>
      </c>
      <c r="J18" t="s">
        <v>26</v>
      </c>
      <c r="K18" t="s">
        <v>26</v>
      </c>
      <c r="L18" t="s">
        <v>528</v>
      </c>
    </row>
    <row r="19" spans="1:12" x14ac:dyDescent="0.35">
      <c r="A19" t="s">
        <v>568</v>
      </c>
      <c r="B19" t="s">
        <v>569</v>
      </c>
      <c r="C19" t="s">
        <v>474</v>
      </c>
      <c r="D19">
        <v>9500000</v>
      </c>
      <c r="E19">
        <v>200000</v>
      </c>
      <c r="F19" s="1">
        <v>43738</v>
      </c>
      <c r="G19" t="s">
        <v>570</v>
      </c>
      <c r="H19" t="s">
        <v>32</v>
      </c>
      <c r="I19" t="s">
        <v>20</v>
      </c>
      <c r="J19" t="s">
        <v>19</v>
      </c>
      <c r="K19" t="s">
        <v>527</v>
      </c>
      <c r="L19" t="s">
        <v>528</v>
      </c>
    </row>
    <row r="20" spans="1:12" x14ac:dyDescent="0.35">
      <c r="A20" t="s">
        <v>571</v>
      </c>
      <c r="B20" t="s">
        <v>572</v>
      </c>
      <c r="C20" t="s">
        <v>473</v>
      </c>
      <c r="D20">
        <v>4500000</v>
      </c>
      <c r="E20">
        <v>300000</v>
      </c>
      <c r="F20" s="1">
        <v>43767</v>
      </c>
      <c r="G20" t="s">
        <v>526</v>
      </c>
      <c r="H20" t="s">
        <v>32</v>
      </c>
      <c r="I20" t="s">
        <v>20</v>
      </c>
      <c r="J20" t="s">
        <v>19</v>
      </c>
      <c r="K20" t="s">
        <v>527</v>
      </c>
      <c r="L20" t="s">
        <v>528</v>
      </c>
    </row>
    <row r="21" spans="1:12" x14ac:dyDescent="0.35">
      <c r="A21" t="s">
        <v>573</v>
      </c>
      <c r="B21" t="s">
        <v>574</v>
      </c>
      <c r="C21" t="s">
        <v>474</v>
      </c>
      <c r="D21">
        <v>0</v>
      </c>
      <c r="E21">
        <v>100000</v>
      </c>
      <c r="F21" s="1">
        <v>43784</v>
      </c>
      <c r="G21" t="s">
        <v>526</v>
      </c>
      <c r="H21" t="s">
        <v>32</v>
      </c>
      <c r="I21" t="s">
        <v>20</v>
      </c>
      <c r="J21" t="s">
        <v>19</v>
      </c>
      <c r="K21" t="s">
        <v>527</v>
      </c>
      <c r="L21" t="s">
        <v>528</v>
      </c>
    </row>
    <row r="22" spans="1:12" x14ac:dyDescent="0.35">
      <c r="A22" t="s">
        <v>575</v>
      </c>
      <c r="B22" t="s">
        <v>576</v>
      </c>
      <c r="C22" t="s">
        <v>474</v>
      </c>
      <c r="D22">
        <v>6000000</v>
      </c>
      <c r="E22">
        <v>300000</v>
      </c>
      <c r="F22" s="1">
        <v>43800</v>
      </c>
      <c r="G22" t="s">
        <v>526</v>
      </c>
      <c r="H22" t="s">
        <v>32</v>
      </c>
      <c r="I22" t="s">
        <v>20</v>
      </c>
      <c r="J22" t="s">
        <v>19</v>
      </c>
      <c r="K22" t="s">
        <v>527</v>
      </c>
      <c r="L22" t="s">
        <v>528</v>
      </c>
    </row>
    <row r="23" spans="1:12" x14ac:dyDescent="0.35">
      <c r="A23" t="s">
        <v>577</v>
      </c>
      <c r="B23" t="s">
        <v>578</v>
      </c>
      <c r="C23" t="s">
        <v>473</v>
      </c>
      <c r="D23">
        <v>600000</v>
      </c>
      <c r="E23">
        <v>100000</v>
      </c>
      <c r="F23" s="1">
        <v>43799</v>
      </c>
      <c r="G23" t="s">
        <v>526</v>
      </c>
      <c r="H23" t="s">
        <v>32</v>
      </c>
      <c r="I23" t="s">
        <v>34</v>
      </c>
      <c r="J23" t="s">
        <v>19</v>
      </c>
      <c r="K23" t="s">
        <v>527</v>
      </c>
      <c r="L23" t="s">
        <v>528</v>
      </c>
    </row>
    <row r="24" spans="1:12" x14ac:dyDescent="0.35">
      <c r="A24" t="s">
        <v>579</v>
      </c>
      <c r="B24" t="s">
        <v>580</v>
      </c>
      <c r="C24" t="s">
        <v>473</v>
      </c>
      <c r="D24">
        <v>210000</v>
      </c>
      <c r="E24">
        <v>35000</v>
      </c>
      <c r="F24" s="1">
        <v>43799</v>
      </c>
      <c r="G24" t="s">
        <v>526</v>
      </c>
      <c r="H24" t="s">
        <v>32</v>
      </c>
      <c r="I24" t="s">
        <v>34</v>
      </c>
      <c r="J24" t="s">
        <v>19</v>
      </c>
      <c r="K24" t="s">
        <v>527</v>
      </c>
      <c r="L24" t="s">
        <v>531</v>
      </c>
    </row>
    <row r="25" spans="1:12" x14ac:dyDescent="0.35">
      <c r="A25" t="s">
        <v>581</v>
      </c>
      <c r="B25" t="s">
        <v>582</v>
      </c>
      <c r="C25" t="s">
        <v>473</v>
      </c>
      <c r="D25">
        <v>300000</v>
      </c>
      <c r="E25">
        <v>49500</v>
      </c>
      <c r="F25" s="1">
        <v>43738</v>
      </c>
      <c r="G25" t="s">
        <v>570</v>
      </c>
      <c r="H25" t="s">
        <v>32</v>
      </c>
      <c r="I25" t="s">
        <v>16</v>
      </c>
      <c r="J25" t="s">
        <v>16</v>
      </c>
      <c r="K25" t="s">
        <v>543</v>
      </c>
      <c r="L25" t="s">
        <v>544</v>
      </c>
    </row>
    <row r="26" spans="1:12" x14ac:dyDescent="0.35">
      <c r="A26" t="s">
        <v>583</v>
      </c>
      <c r="B26" t="s">
        <v>584</v>
      </c>
      <c r="C26" t="s">
        <v>473</v>
      </c>
      <c r="D26">
        <v>300000</v>
      </c>
      <c r="E26">
        <v>49500</v>
      </c>
      <c r="F26" s="1">
        <v>43738</v>
      </c>
      <c r="G26" t="s">
        <v>570</v>
      </c>
      <c r="H26" t="s">
        <v>32</v>
      </c>
      <c r="I26" t="s">
        <v>16</v>
      </c>
      <c r="J26" t="s">
        <v>16</v>
      </c>
      <c r="K26" t="s">
        <v>543</v>
      </c>
      <c r="L26" t="s">
        <v>585</v>
      </c>
    </row>
    <row r="27" spans="1:12" x14ac:dyDescent="0.35">
      <c r="A27" t="s">
        <v>586</v>
      </c>
      <c r="B27" t="s">
        <v>587</v>
      </c>
      <c r="C27" t="s">
        <v>473</v>
      </c>
      <c r="D27">
        <v>5000000</v>
      </c>
      <c r="E27">
        <v>250000</v>
      </c>
      <c r="F27" s="1">
        <v>43799</v>
      </c>
      <c r="G27" t="s">
        <v>526</v>
      </c>
      <c r="H27" t="s">
        <v>32</v>
      </c>
      <c r="I27" t="s">
        <v>20</v>
      </c>
      <c r="J27" t="s">
        <v>19</v>
      </c>
      <c r="K27" t="s">
        <v>527</v>
      </c>
      <c r="L27" t="s">
        <v>528</v>
      </c>
    </row>
    <row r="28" spans="1:12" x14ac:dyDescent="0.35">
      <c r="A28" t="s">
        <v>23</v>
      </c>
      <c r="B28" t="s">
        <v>588</v>
      </c>
      <c r="C28" t="s">
        <v>474</v>
      </c>
      <c r="D28">
        <v>0</v>
      </c>
      <c r="E28">
        <v>100000</v>
      </c>
      <c r="F28" s="1">
        <v>43769</v>
      </c>
      <c r="G28" t="s">
        <v>570</v>
      </c>
      <c r="H28" t="s">
        <v>32</v>
      </c>
      <c r="I28" t="s">
        <v>23</v>
      </c>
      <c r="J28" t="s">
        <v>23</v>
      </c>
      <c r="K28" t="s">
        <v>589</v>
      </c>
      <c r="L28" t="s">
        <v>590</v>
      </c>
    </row>
    <row r="29" spans="1:12" x14ac:dyDescent="0.35">
      <c r="A29" t="s">
        <v>591</v>
      </c>
      <c r="B29" t="s">
        <v>592</v>
      </c>
      <c r="C29" t="s">
        <v>472</v>
      </c>
      <c r="D29">
        <v>90000000</v>
      </c>
      <c r="E29">
        <v>200000</v>
      </c>
      <c r="F29" s="1">
        <v>44074</v>
      </c>
      <c r="G29" t="s">
        <v>526</v>
      </c>
      <c r="H29" t="s">
        <v>32</v>
      </c>
      <c r="I29" t="s">
        <v>25</v>
      </c>
      <c r="J29" t="s">
        <v>24</v>
      </c>
      <c r="K29" t="s">
        <v>593</v>
      </c>
      <c r="L29" t="s">
        <v>594</v>
      </c>
    </row>
    <row r="30" spans="1:12" x14ac:dyDescent="0.35">
      <c r="A30" t="s">
        <v>595</v>
      </c>
      <c r="B30" t="s">
        <v>596</v>
      </c>
      <c r="C30" t="s">
        <v>474</v>
      </c>
      <c r="D30">
        <v>0</v>
      </c>
      <c r="E30">
        <v>10000</v>
      </c>
      <c r="F30" s="1">
        <v>43738</v>
      </c>
      <c r="G30" t="s">
        <v>597</v>
      </c>
      <c r="H30" t="s">
        <v>32</v>
      </c>
      <c r="I30" t="s">
        <v>23</v>
      </c>
      <c r="J30" t="s">
        <v>23</v>
      </c>
      <c r="K30" t="s">
        <v>589</v>
      </c>
      <c r="L30" t="s">
        <v>589</v>
      </c>
    </row>
    <row r="31" spans="1:12" x14ac:dyDescent="0.35">
      <c r="A31" t="s">
        <v>598</v>
      </c>
      <c r="B31" t="s">
        <v>599</v>
      </c>
      <c r="C31" t="s">
        <v>472</v>
      </c>
      <c r="D31">
        <v>0</v>
      </c>
      <c r="E31">
        <v>50000</v>
      </c>
      <c r="F31" s="1">
        <v>43921</v>
      </c>
      <c r="G31" t="s">
        <v>526</v>
      </c>
      <c r="H31" t="s">
        <v>32</v>
      </c>
      <c r="I31" t="s">
        <v>25</v>
      </c>
      <c r="J31" t="s">
        <v>24</v>
      </c>
      <c r="K31" t="s">
        <v>593</v>
      </c>
      <c r="L31" t="s">
        <v>600</v>
      </c>
    </row>
    <row r="32" spans="1:12" x14ac:dyDescent="0.35">
      <c r="A32" t="s">
        <v>601</v>
      </c>
      <c r="B32" t="s">
        <v>602</v>
      </c>
      <c r="C32" t="s">
        <v>472</v>
      </c>
      <c r="D32">
        <v>300000</v>
      </c>
      <c r="E32">
        <v>30000</v>
      </c>
      <c r="F32" s="1">
        <v>43921</v>
      </c>
      <c r="G32" t="s">
        <v>526</v>
      </c>
      <c r="H32" t="s">
        <v>32</v>
      </c>
      <c r="I32" t="s">
        <v>39</v>
      </c>
      <c r="J32" t="s">
        <v>28</v>
      </c>
      <c r="K32" t="s">
        <v>28</v>
      </c>
      <c r="L32" t="s">
        <v>603</v>
      </c>
    </row>
    <row r="33" spans="1:12" x14ac:dyDescent="0.35">
      <c r="A33" t="s">
        <v>604</v>
      </c>
      <c r="B33" t="s">
        <v>605</v>
      </c>
      <c r="C33" t="s">
        <v>472</v>
      </c>
      <c r="D33">
        <v>0</v>
      </c>
      <c r="E33">
        <v>200000</v>
      </c>
      <c r="F33" s="1">
        <v>43921</v>
      </c>
      <c r="G33" t="s">
        <v>526</v>
      </c>
      <c r="H33" t="s">
        <v>32</v>
      </c>
      <c r="I33" t="s">
        <v>25</v>
      </c>
      <c r="J33" t="s">
        <v>24</v>
      </c>
      <c r="K33" t="s">
        <v>593</v>
      </c>
      <c r="L33" t="s">
        <v>600</v>
      </c>
    </row>
    <row r="34" spans="1:12" x14ac:dyDescent="0.35">
      <c r="A34" t="s">
        <v>606</v>
      </c>
      <c r="B34" t="s">
        <v>607</v>
      </c>
      <c r="C34" t="s">
        <v>472</v>
      </c>
      <c r="D34">
        <v>300000</v>
      </c>
      <c r="E34">
        <v>50000</v>
      </c>
      <c r="F34" s="1">
        <v>43921</v>
      </c>
      <c r="G34" t="s">
        <v>526</v>
      </c>
      <c r="H34" t="s">
        <v>32</v>
      </c>
      <c r="I34" t="s">
        <v>25</v>
      </c>
      <c r="J34" t="s">
        <v>24</v>
      </c>
      <c r="K34" t="s">
        <v>593</v>
      </c>
      <c r="L34" t="s">
        <v>600</v>
      </c>
    </row>
    <row r="35" spans="1:12" x14ac:dyDescent="0.35">
      <c r="A35" t="s">
        <v>608</v>
      </c>
      <c r="B35" t="s">
        <v>609</v>
      </c>
      <c r="C35" t="s">
        <v>472</v>
      </c>
      <c r="D35">
        <v>1000000</v>
      </c>
      <c r="E35">
        <v>100000</v>
      </c>
      <c r="F35" s="1">
        <v>44043</v>
      </c>
      <c r="G35" t="s">
        <v>526</v>
      </c>
      <c r="H35" t="s">
        <v>32</v>
      </c>
      <c r="I35" t="s">
        <v>25</v>
      </c>
      <c r="J35" t="s">
        <v>24</v>
      </c>
      <c r="K35" t="s">
        <v>593</v>
      </c>
      <c r="L35" t="s">
        <v>600</v>
      </c>
    </row>
    <row r="36" spans="1:12" x14ac:dyDescent="0.35">
      <c r="A36" t="s">
        <v>610</v>
      </c>
      <c r="B36" t="s">
        <v>611</v>
      </c>
      <c r="C36" t="s">
        <v>472</v>
      </c>
      <c r="D36">
        <v>0</v>
      </c>
      <c r="E36">
        <v>300000</v>
      </c>
      <c r="F36" s="1">
        <v>44012</v>
      </c>
      <c r="G36" t="s">
        <v>526</v>
      </c>
      <c r="H36" t="s">
        <v>32</v>
      </c>
      <c r="I36" t="s">
        <v>25</v>
      </c>
      <c r="J36" t="s">
        <v>24</v>
      </c>
      <c r="K36" t="s">
        <v>593</v>
      </c>
      <c r="L36" t="s">
        <v>600</v>
      </c>
    </row>
    <row r="37" spans="1:12" x14ac:dyDescent="0.35">
      <c r="A37" t="s">
        <v>612</v>
      </c>
      <c r="B37" t="s">
        <v>613</v>
      </c>
      <c r="C37" t="s">
        <v>472</v>
      </c>
      <c r="D37">
        <v>0</v>
      </c>
      <c r="E37">
        <v>200000</v>
      </c>
      <c r="F37" s="1">
        <v>44012</v>
      </c>
      <c r="G37" t="s">
        <v>526</v>
      </c>
      <c r="H37" t="s">
        <v>32</v>
      </c>
      <c r="I37" t="s">
        <v>25</v>
      </c>
      <c r="J37" t="s">
        <v>24</v>
      </c>
      <c r="K37" t="s">
        <v>593</v>
      </c>
      <c r="L37" t="s">
        <v>600</v>
      </c>
    </row>
    <row r="38" spans="1:12" x14ac:dyDescent="0.35">
      <c r="A38" t="s">
        <v>614</v>
      </c>
      <c r="B38" t="s">
        <v>615</v>
      </c>
      <c r="C38" t="s">
        <v>472</v>
      </c>
      <c r="D38">
        <v>0</v>
      </c>
      <c r="E38">
        <v>200000</v>
      </c>
      <c r="F38" s="1">
        <v>44012</v>
      </c>
      <c r="G38" t="s">
        <v>526</v>
      </c>
      <c r="H38" t="s">
        <v>32</v>
      </c>
      <c r="I38" t="s">
        <v>25</v>
      </c>
      <c r="J38" t="s">
        <v>24</v>
      </c>
      <c r="K38" t="s">
        <v>593</v>
      </c>
      <c r="L38" t="s">
        <v>600</v>
      </c>
    </row>
    <row r="39" spans="1:12" x14ac:dyDescent="0.35">
      <c r="A39" t="s">
        <v>616</v>
      </c>
      <c r="B39" t="s">
        <v>617</v>
      </c>
      <c r="C39" t="s">
        <v>472</v>
      </c>
      <c r="D39">
        <v>0</v>
      </c>
      <c r="E39">
        <v>400000</v>
      </c>
      <c r="F39" s="1">
        <v>44012</v>
      </c>
      <c r="G39" t="s">
        <v>526</v>
      </c>
      <c r="H39" t="s">
        <v>32</v>
      </c>
      <c r="I39" t="s">
        <v>25</v>
      </c>
      <c r="J39" t="s">
        <v>24</v>
      </c>
      <c r="K39" t="s">
        <v>593</v>
      </c>
      <c r="L39" t="s">
        <v>600</v>
      </c>
    </row>
    <row r="40" spans="1:12" x14ac:dyDescent="0.35">
      <c r="A40" t="s">
        <v>618</v>
      </c>
      <c r="B40" t="s">
        <v>619</v>
      </c>
      <c r="C40" t="s">
        <v>472</v>
      </c>
      <c r="D40">
        <v>0</v>
      </c>
      <c r="E40">
        <v>300000</v>
      </c>
      <c r="F40" s="1">
        <v>44012</v>
      </c>
      <c r="G40" t="s">
        <v>526</v>
      </c>
      <c r="H40" t="s">
        <v>32</v>
      </c>
      <c r="I40" t="s">
        <v>620</v>
      </c>
      <c r="J40" t="s">
        <v>621</v>
      </c>
      <c r="K40" t="s">
        <v>622</v>
      </c>
      <c r="L40" t="s">
        <v>623</v>
      </c>
    </row>
    <row r="41" spans="1:12" x14ac:dyDescent="0.35">
      <c r="A41" t="s">
        <v>624</v>
      </c>
      <c r="B41" t="s">
        <v>625</v>
      </c>
      <c r="C41" t="s">
        <v>472</v>
      </c>
      <c r="D41">
        <v>500000</v>
      </c>
      <c r="E41">
        <v>50000</v>
      </c>
      <c r="F41" s="1">
        <v>43830</v>
      </c>
      <c r="G41" t="s">
        <v>526</v>
      </c>
      <c r="H41" t="s">
        <v>32</v>
      </c>
      <c r="I41" t="s">
        <v>39</v>
      </c>
      <c r="J41" t="s">
        <v>28</v>
      </c>
      <c r="K41" t="s">
        <v>28</v>
      </c>
      <c r="L41" t="s">
        <v>603</v>
      </c>
    </row>
    <row r="42" spans="1:12" x14ac:dyDescent="0.35">
      <c r="A42" t="s">
        <v>626</v>
      </c>
      <c r="B42" t="s">
        <v>627</v>
      </c>
      <c r="C42" t="s">
        <v>472</v>
      </c>
      <c r="D42">
        <v>1000000</v>
      </c>
      <c r="E42">
        <v>100000</v>
      </c>
      <c r="F42" s="1">
        <v>43738</v>
      </c>
      <c r="G42" t="s">
        <v>526</v>
      </c>
      <c r="H42" t="s">
        <v>32</v>
      </c>
      <c r="I42" t="s">
        <v>39</v>
      </c>
      <c r="J42" t="s">
        <v>28</v>
      </c>
      <c r="K42" t="s">
        <v>28</v>
      </c>
      <c r="L42" t="s">
        <v>603</v>
      </c>
    </row>
    <row r="43" spans="1:12" x14ac:dyDescent="0.35">
      <c r="A43" t="s">
        <v>628</v>
      </c>
      <c r="B43" t="s">
        <v>629</v>
      </c>
      <c r="C43" t="s">
        <v>473</v>
      </c>
      <c r="D43">
        <v>500000</v>
      </c>
      <c r="E43">
        <v>62000</v>
      </c>
      <c r="F43" s="1">
        <v>43738</v>
      </c>
      <c r="G43" t="s">
        <v>526</v>
      </c>
      <c r="H43" t="s">
        <v>32</v>
      </c>
      <c r="I43" t="s">
        <v>39</v>
      </c>
      <c r="J43" t="s">
        <v>28</v>
      </c>
      <c r="K43" t="s">
        <v>28</v>
      </c>
      <c r="L43" t="s">
        <v>603</v>
      </c>
    </row>
    <row r="44" spans="1:12" x14ac:dyDescent="0.35">
      <c r="A44" t="s">
        <v>630</v>
      </c>
      <c r="B44" t="s">
        <v>631</v>
      </c>
      <c r="C44" t="s">
        <v>473</v>
      </c>
      <c r="D44">
        <v>300000</v>
      </c>
      <c r="E44">
        <v>37500</v>
      </c>
      <c r="F44" s="1">
        <v>43738</v>
      </c>
      <c r="G44" t="s">
        <v>526</v>
      </c>
      <c r="H44" t="s">
        <v>32</v>
      </c>
      <c r="I44" t="s">
        <v>39</v>
      </c>
      <c r="J44" t="s">
        <v>28</v>
      </c>
      <c r="K44" t="s">
        <v>28</v>
      </c>
      <c r="L44" t="s">
        <v>603</v>
      </c>
    </row>
    <row r="45" spans="1:12" x14ac:dyDescent="0.35">
      <c r="A45" t="s">
        <v>632</v>
      </c>
      <c r="B45" t="s">
        <v>633</v>
      </c>
      <c r="C45" t="s">
        <v>474</v>
      </c>
      <c r="D45">
        <v>700000</v>
      </c>
      <c r="E45">
        <v>100000</v>
      </c>
      <c r="F45" s="1">
        <v>43830</v>
      </c>
      <c r="G45" t="s">
        <v>526</v>
      </c>
      <c r="H45" t="s">
        <v>32</v>
      </c>
      <c r="I45" t="s">
        <v>25</v>
      </c>
      <c r="J45" t="s">
        <v>24</v>
      </c>
      <c r="K45" t="s">
        <v>593</v>
      </c>
      <c r="L45" t="s">
        <v>600</v>
      </c>
    </row>
    <row r="46" spans="1:12" x14ac:dyDescent="0.35">
      <c r="A46" t="s">
        <v>634</v>
      </c>
      <c r="B46" t="s">
        <v>635</v>
      </c>
      <c r="C46" t="s">
        <v>473</v>
      </c>
      <c r="D46">
        <v>800000</v>
      </c>
      <c r="E46">
        <v>50000</v>
      </c>
      <c r="F46" s="1">
        <v>43738</v>
      </c>
      <c r="G46" t="s">
        <v>526</v>
      </c>
      <c r="H46" t="s">
        <v>32</v>
      </c>
      <c r="I46" t="s">
        <v>39</v>
      </c>
      <c r="J46" t="s">
        <v>28</v>
      </c>
      <c r="K46" t="s">
        <v>28</v>
      </c>
      <c r="L46" t="s">
        <v>603</v>
      </c>
    </row>
    <row r="47" spans="1:12" x14ac:dyDescent="0.35">
      <c r="A47" t="s">
        <v>24</v>
      </c>
      <c r="B47" t="s">
        <v>636</v>
      </c>
      <c r="C47" t="s">
        <v>474</v>
      </c>
      <c r="D47">
        <v>0</v>
      </c>
      <c r="E47">
        <v>500000</v>
      </c>
      <c r="F47" s="1">
        <v>43739</v>
      </c>
      <c r="G47" t="s">
        <v>570</v>
      </c>
      <c r="H47" t="s">
        <v>32</v>
      </c>
      <c r="I47" t="s">
        <v>25</v>
      </c>
      <c r="J47" t="s">
        <v>24</v>
      </c>
      <c r="K47" t="s">
        <v>593</v>
      </c>
      <c r="L47" t="s">
        <v>600</v>
      </c>
    </row>
    <row r="48" spans="1:12" x14ac:dyDescent="0.35">
      <c r="A48" t="s">
        <v>637</v>
      </c>
      <c r="B48" t="s">
        <v>638</v>
      </c>
      <c r="C48" t="s">
        <v>472</v>
      </c>
      <c r="D48">
        <v>1000000</v>
      </c>
      <c r="E48">
        <v>100000</v>
      </c>
      <c r="F48" s="1">
        <v>43830</v>
      </c>
      <c r="G48" t="s">
        <v>526</v>
      </c>
      <c r="H48" t="s">
        <v>32</v>
      </c>
      <c r="I48" t="s">
        <v>25</v>
      </c>
      <c r="J48" t="s">
        <v>24</v>
      </c>
      <c r="K48" t="s">
        <v>593</v>
      </c>
      <c r="L48" t="s">
        <v>600</v>
      </c>
    </row>
    <row r="49" spans="1:12" x14ac:dyDescent="0.35">
      <c r="A49" t="s">
        <v>639</v>
      </c>
      <c r="B49" t="s">
        <v>640</v>
      </c>
      <c r="C49" t="s">
        <v>474</v>
      </c>
      <c r="D49">
        <v>0</v>
      </c>
      <c r="E49">
        <v>50000</v>
      </c>
      <c r="F49" s="1">
        <v>43738</v>
      </c>
      <c r="G49" t="s">
        <v>597</v>
      </c>
      <c r="H49" t="s">
        <v>32</v>
      </c>
      <c r="I49" t="s">
        <v>25</v>
      </c>
      <c r="J49" t="s">
        <v>24</v>
      </c>
      <c r="K49" t="s">
        <v>593</v>
      </c>
      <c r="L49" t="s">
        <v>600</v>
      </c>
    </row>
    <row r="50" spans="1:12" x14ac:dyDescent="0.35">
      <c r="A50" t="s">
        <v>641</v>
      </c>
      <c r="B50" t="s">
        <v>642</v>
      </c>
      <c r="C50" t="s">
        <v>472</v>
      </c>
      <c r="D50">
        <v>0</v>
      </c>
      <c r="E50">
        <v>50000</v>
      </c>
      <c r="F50" s="1">
        <v>43921</v>
      </c>
      <c r="G50" t="s">
        <v>526</v>
      </c>
      <c r="H50" t="s">
        <v>32</v>
      </c>
      <c r="I50" t="s">
        <v>16</v>
      </c>
      <c r="J50" t="s">
        <v>16</v>
      </c>
      <c r="K50" t="s">
        <v>543</v>
      </c>
      <c r="L50" t="s">
        <v>643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5"/>
  <sheetViews>
    <sheetView topLeftCell="A10" workbookViewId="0">
      <selection activeCell="E28" sqref="E28"/>
    </sheetView>
  </sheetViews>
  <sheetFormatPr defaultRowHeight="14.5" x14ac:dyDescent="0.35"/>
  <cols>
    <col min="1" max="1" width="18.75" customWidth="1"/>
    <col min="2" max="3" width="14.9140625" customWidth="1"/>
  </cols>
  <sheetData>
    <row r="1" spans="1:3" x14ac:dyDescent="0.35">
      <c r="A1" t="s">
        <v>438</v>
      </c>
      <c r="B1" t="s">
        <v>6</v>
      </c>
      <c r="C1" t="s">
        <v>513</v>
      </c>
    </row>
    <row r="2" spans="1:3" x14ac:dyDescent="0.35">
      <c r="A2" t="s">
        <v>483</v>
      </c>
      <c r="B2" t="s">
        <v>32</v>
      </c>
      <c r="C2" s="1">
        <v>43755</v>
      </c>
    </row>
    <row r="3" spans="1:3" x14ac:dyDescent="0.35">
      <c r="A3" t="s">
        <v>483</v>
      </c>
      <c r="B3" t="s">
        <v>32</v>
      </c>
      <c r="C3" s="1">
        <v>43755</v>
      </c>
    </row>
    <row r="4" spans="1:3" x14ac:dyDescent="0.35">
      <c r="A4" t="s">
        <v>483</v>
      </c>
      <c r="B4" t="s">
        <v>32</v>
      </c>
      <c r="C4" s="1">
        <v>43823</v>
      </c>
    </row>
    <row r="5" spans="1:3" x14ac:dyDescent="0.35">
      <c r="A5" t="s">
        <v>483</v>
      </c>
      <c r="B5" t="s">
        <v>32</v>
      </c>
      <c r="C5" s="1">
        <v>43833</v>
      </c>
    </row>
    <row r="6" spans="1:3" x14ac:dyDescent="0.35">
      <c r="A6" t="s">
        <v>483</v>
      </c>
      <c r="B6" t="s">
        <v>32</v>
      </c>
      <c r="C6" s="1">
        <v>43838</v>
      </c>
    </row>
    <row r="7" spans="1:3" x14ac:dyDescent="0.35">
      <c r="A7" t="s">
        <v>483</v>
      </c>
      <c r="B7" t="s">
        <v>32</v>
      </c>
      <c r="C7" s="1">
        <v>43838</v>
      </c>
    </row>
    <row r="8" spans="1:3" x14ac:dyDescent="0.35">
      <c r="A8" t="s">
        <v>483</v>
      </c>
      <c r="B8" t="s">
        <v>32</v>
      </c>
      <c r="C8" s="1">
        <v>43839</v>
      </c>
    </row>
    <row r="9" spans="1:3" x14ac:dyDescent="0.35">
      <c r="A9" t="s">
        <v>482</v>
      </c>
      <c r="B9" t="s">
        <v>32</v>
      </c>
      <c r="C9" s="1">
        <v>43832</v>
      </c>
    </row>
    <row r="10" spans="1:3" x14ac:dyDescent="0.35">
      <c r="A10" t="s">
        <v>482</v>
      </c>
      <c r="B10" t="s">
        <v>32</v>
      </c>
      <c r="C10" s="1">
        <v>43833</v>
      </c>
    </row>
    <row r="11" spans="1:3" x14ac:dyDescent="0.35">
      <c r="A11" t="s">
        <v>482</v>
      </c>
      <c r="B11" t="s">
        <v>32</v>
      </c>
      <c r="C11" s="1">
        <v>43836</v>
      </c>
    </row>
    <row r="12" spans="1:3" x14ac:dyDescent="0.35">
      <c r="A12" t="s">
        <v>482</v>
      </c>
      <c r="B12" t="s">
        <v>32</v>
      </c>
      <c r="C12" s="1">
        <v>43837</v>
      </c>
    </row>
    <row r="13" spans="1:3" x14ac:dyDescent="0.35">
      <c r="A13" t="s">
        <v>482</v>
      </c>
      <c r="B13" t="s">
        <v>32</v>
      </c>
      <c r="C13" s="1">
        <v>43838</v>
      </c>
    </row>
    <row r="14" spans="1:3" x14ac:dyDescent="0.35">
      <c r="A14" t="s">
        <v>474</v>
      </c>
      <c r="B14" t="s">
        <v>32</v>
      </c>
      <c r="C14" s="1">
        <v>43843</v>
      </c>
    </row>
    <row r="15" spans="1:3" x14ac:dyDescent="0.35">
      <c r="A15" t="s">
        <v>474</v>
      </c>
      <c r="B15" t="s">
        <v>32</v>
      </c>
      <c r="C15" s="1">
        <v>43843</v>
      </c>
    </row>
    <row r="16" spans="1:3" x14ac:dyDescent="0.35">
      <c r="A16" t="s">
        <v>474</v>
      </c>
      <c r="B16" t="s">
        <v>32</v>
      </c>
      <c r="C16" s="1">
        <v>43839</v>
      </c>
    </row>
    <row r="17" spans="1:3" x14ac:dyDescent="0.35">
      <c r="A17" t="s">
        <v>474</v>
      </c>
      <c r="B17" t="s">
        <v>32</v>
      </c>
      <c r="C17" s="1">
        <v>43840</v>
      </c>
    </row>
    <row r="18" spans="1:3" x14ac:dyDescent="0.35">
      <c r="A18" t="s">
        <v>476</v>
      </c>
      <c r="B18" t="s">
        <v>32</v>
      </c>
      <c r="C18" s="1">
        <v>43833</v>
      </c>
    </row>
    <row r="19" spans="1:3" x14ac:dyDescent="0.35">
      <c r="A19" t="s">
        <v>476</v>
      </c>
      <c r="B19" t="s">
        <v>32</v>
      </c>
      <c r="C19" s="1">
        <v>43838</v>
      </c>
    </row>
    <row r="20" spans="1:3" x14ac:dyDescent="0.35">
      <c r="A20" t="s">
        <v>476</v>
      </c>
      <c r="B20" t="s">
        <v>32</v>
      </c>
      <c r="C20" s="1">
        <v>43843</v>
      </c>
    </row>
    <row r="21" spans="1:3" x14ac:dyDescent="0.35">
      <c r="A21" t="s">
        <v>476</v>
      </c>
      <c r="B21" t="s">
        <v>32</v>
      </c>
      <c r="C21" s="1">
        <v>43839</v>
      </c>
    </row>
    <row r="22" spans="1:3" x14ac:dyDescent="0.35">
      <c r="A22" t="s">
        <v>477</v>
      </c>
      <c r="B22" t="s">
        <v>32</v>
      </c>
      <c r="C22" s="1">
        <v>43836</v>
      </c>
    </row>
    <row r="23" spans="1:3" x14ac:dyDescent="0.35">
      <c r="A23" t="s">
        <v>477</v>
      </c>
      <c r="B23" t="s">
        <v>32</v>
      </c>
      <c r="C23" s="1">
        <v>43850</v>
      </c>
    </row>
    <row r="24" spans="1:3" x14ac:dyDescent="0.35">
      <c r="A24" t="s">
        <v>477</v>
      </c>
      <c r="B24" t="s">
        <v>32</v>
      </c>
      <c r="C24" s="1">
        <v>43850</v>
      </c>
    </row>
    <row r="25" spans="1:3" x14ac:dyDescent="0.35">
      <c r="A25" t="s">
        <v>472</v>
      </c>
      <c r="B25" t="s">
        <v>32</v>
      </c>
      <c r="C25" s="1">
        <v>43851</v>
      </c>
    </row>
    <row r="26" spans="1:3" x14ac:dyDescent="0.35">
      <c r="A26" t="s">
        <v>472</v>
      </c>
      <c r="B26" t="s">
        <v>32</v>
      </c>
      <c r="C26" s="1">
        <v>43851</v>
      </c>
    </row>
    <row r="27" spans="1:3" x14ac:dyDescent="0.35">
      <c r="A27" t="s">
        <v>472</v>
      </c>
      <c r="B27" t="s">
        <v>32</v>
      </c>
      <c r="C27" s="1">
        <v>43851</v>
      </c>
    </row>
    <row r="28" spans="1:3" x14ac:dyDescent="0.35">
      <c r="A28" t="s">
        <v>472</v>
      </c>
      <c r="B28" t="s">
        <v>32</v>
      </c>
      <c r="C28" s="1">
        <v>43852</v>
      </c>
    </row>
    <row r="29" spans="1:3" x14ac:dyDescent="0.35">
      <c r="A29" t="s">
        <v>480</v>
      </c>
      <c r="B29" t="s">
        <v>32</v>
      </c>
      <c r="C29" s="1">
        <v>43843</v>
      </c>
    </row>
    <row r="30" spans="1:3" x14ac:dyDescent="0.35">
      <c r="A30" t="s">
        <v>480</v>
      </c>
      <c r="B30" t="s">
        <v>32</v>
      </c>
      <c r="C30" s="1">
        <v>43839</v>
      </c>
    </row>
    <row r="31" spans="1:3" x14ac:dyDescent="0.35">
      <c r="A31" t="s">
        <v>480</v>
      </c>
      <c r="B31" t="s">
        <v>32</v>
      </c>
      <c r="C31" s="1">
        <v>43851</v>
      </c>
    </row>
    <row r="32" spans="1:3" x14ac:dyDescent="0.35">
      <c r="A32" t="s">
        <v>478</v>
      </c>
      <c r="B32" t="s">
        <v>32</v>
      </c>
      <c r="C32" s="1">
        <v>43852</v>
      </c>
    </row>
    <row r="33" spans="1:3" x14ac:dyDescent="0.35">
      <c r="A33" t="s">
        <v>478</v>
      </c>
      <c r="B33" t="s">
        <v>32</v>
      </c>
      <c r="C33" s="1">
        <v>43850</v>
      </c>
    </row>
    <row r="34" spans="1:3" x14ac:dyDescent="0.35">
      <c r="A34" t="s">
        <v>473</v>
      </c>
      <c r="B34" t="s">
        <v>32</v>
      </c>
      <c r="C34" s="1">
        <v>43852</v>
      </c>
    </row>
    <row r="35" spans="1:3" x14ac:dyDescent="0.35">
      <c r="A35" t="s">
        <v>473</v>
      </c>
      <c r="B35" t="s">
        <v>32</v>
      </c>
      <c r="C35" s="1">
        <v>43843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A2E67-3122-42BD-B902-7A5BD7625138}">
  <dimension ref="B2:H22"/>
  <sheetViews>
    <sheetView topLeftCell="E1" workbookViewId="0">
      <selection activeCell="E16" sqref="E16"/>
    </sheetView>
  </sheetViews>
  <sheetFormatPr defaultRowHeight="14.5" x14ac:dyDescent="0.35"/>
  <cols>
    <col min="2" max="2" width="11.4140625" bestFit="1" customWidth="1"/>
    <col min="3" max="3" width="12.5" bestFit="1" customWidth="1"/>
    <col min="4" max="4" width="11.58203125" customWidth="1"/>
    <col min="5" max="5" width="15.58203125" bestFit="1" customWidth="1"/>
    <col min="6" max="6" width="19.75" bestFit="1" customWidth="1"/>
    <col min="7" max="7" width="18.83203125" bestFit="1" customWidth="1"/>
    <col min="8" max="8" width="20.58203125" customWidth="1"/>
    <col min="9" max="9" width="9.5" bestFit="1" customWidth="1"/>
  </cols>
  <sheetData>
    <row r="2" spans="2:8" x14ac:dyDescent="0.35">
      <c r="B2" s="36" t="s">
        <v>660</v>
      </c>
      <c r="C2" s="36"/>
      <c r="E2" s="36" t="s">
        <v>678</v>
      </c>
      <c r="F2" s="36"/>
      <c r="G2" s="36"/>
    </row>
    <row r="3" spans="2:8" x14ac:dyDescent="0.35">
      <c r="B3" s="5" t="s">
        <v>645</v>
      </c>
      <c r="C3" s="6" t="s">
        <v>644</v>
      </c>
      <c r="E3" s="48" t="s">
        <v>656</v>
      </c>
      <c r="F3" s="37" t="s">
        <v>657</v>
      </c>
      <c r="G3" s="37" t="s">
        <v>658</v>
      </c>
    </row>
    <row r="4" spans="2:8" x14ac:dyDescent="0.35">
      <c r="B4" s="7" t="s">
        <v>436</v>
      </c>
      <c r="C4" s="6">
        <v>3040813</v>
      </c>
      <c r="E4" s="37">
        <v>19673793</v>
      </c>
      <c r="F4" s="37">
        <v>20083111</v>
      </c>
      <c r="G4" s="37">
        <v>12319455</v>
      </c>
    </row>
    <row r="5" spans="2:8" x14ac:dyDescent="0.35">
      <c r="B5" s="7" t="s">
        <v>435</v>
      </c>
      <c r="C5" s="6">
        <v>827822</v>
      </c>
    </row>
    <row r="6" spans="2:8" x14ac:dyDescent="0.35">
      <c r="B6" s="7" t="s">
        <v>27</v>
      </c>
      <c r="C6" s="6">
        <v>8394071</v>
      </c>
    </row>
    <row r="7" spans="2:8" x14ac:dyDescent="0.35">
      <c r="B7" s="38" t="s">
        <v>647</v>
      </c>
      <c r="C7" s="39">
        <v>12262706</v>
      </c>
    </row>
    <row r="8" spans="2:8" x14ac:dyDescent="0.35">
      <c r="E8" s="40" t="s">
        <v>679</v>
      </c>
      <c r="F8" s="41"/>
      <c r="G8" s="42" t="s">
        <v>680</v>
      </c>
      <c r="H8" s="42" t="s">
        <v>681</v>
      </c>
    </row>
    <row r="9" spans="2:8" x14ac:dyDescent="0.35">
      <c r="B9" s="36" t="s">
        <v>17</v>
      </c>
      <c r="C9" s="36"/>
      <c r="E9" s="43" t="s">
        <v>436</v>
      </c>
      <c r="F9" s="44" t="e">
        <f>GETPIVOTDATA("[Measures].[Sum of Amount 2]",$B$10,"[Brokerage].[Income Class]","[Brokerage].[Income Class].&amp;[Cross Sell]")+GETPIVOTDATA("[Measures].[Sum of Amount 3]",$B$18,"[Fees].[Income Class]","[Fees].[Income Class].&amp;[Cross Sell]")</f>
        <v>#REF!</v>
      </c>
      <c r="G9" s="45" t="e">
        <f>F9/GETPIVOTDATA("[Measures].[Sum of Cross sell bugdet]",$E$3)</f>
        <v>#REF!</v>
      </c>
      <c r="H9" s="45" t="e">
        <f>GETPIVOTDATA("[Measures].[Sum of Amount]",$B$3,"[Invoice].[Imcome Class]","[Invoice].[Imcome Class].&amp;[Cross Sell]")/GETPIVOTDATA("[Measures].[Sum of Cross sell bugdet]",$E$3)</f>
        <v>#REF!</v>
      </c>
    </row>
    <row r="10" spans="2:8" x14ac:dyDescent="0.35">
      <c r="B10" s="5" t="s">
        <v>645</v>
      </c>
      <c r="C10" s="6" t="s">
        <v>644</v>
      </c>
      <c r="E10" s="43" t="s">
        <v>435</v>
      </c>
      <c r="F10" s="44" t="e">
        <f>GETPIVOTDATA("[Measures].[Sum of Amount 2]",$B$10,"[Brokerage].[Income Class]","[Brokerage].[Income Class].&amp;[New]")+GETPIVOTDATA("[Measures].[Sum of Amount 3]",$B$18,"[Fees].[Income Class]","[Fees].[Income Class].&amp;[New]")</f>
        <v>#REF!</v>
      </c>
      <c r="G10" s="45" t="e">
        <f>F10/GETPIVOTDATA("[Measures].[Sum of New Budget]",$E$3)</f>
        <v>#REF!</v>
      </c>
      <c r="H10" s="45" t="e">
        <f>GETPIVOTDATA("[Measures].[Sum of Amount]",$B$3,"[Invoice].[Imcome Class]","[Invoice].[Imcome Class].&amp;[New]")/GETPIVOTDATA("[Measures].[Sum of New Budget]",$E$3)</f>
        <v>#REF!</v>
      </c>
    </row>
    <row r="11" spans="2:8" x14ac:dyDescent="0.35">
      <c r="B11" s="7" t="s">
        <v>646</v>
      </c>
      <c r="C11" s="46">
        <v>1558.76</v>
      </c>
      <c r="E11" s="43" t="s">
        <v>27</v>
      </c>
      <c r="F11" s="44" t="e">
        <f>GETPIVOTDATA("[Measures].[Sum of Amount 2]",$B$10,"[Brokerage].[Income Class]","[Brokerage].[Income Class].&amp;[Renewal]")+GETPIVOTDATA("[Measures].[Sum of Amount 3]",$B$18,"[Fees].[Income Class]","[Fees].[Income Class].&amp;[Renewal]")</f>
        <v>#REF!</v>
      </c>
      <c r="G11" s="45" t="e">
        <f>F11/GETPIVOTDATA("[Measures].[Sum of Renewal Budget]",$E$3)</f>
        <v>#REF!</v>
      </c>
      <c r="H11" s="45" t="e">
        <f>GETPIVOTDATA("[Measures].[Sum of Amount]",$B$3,"[Invoice].[Imcome Class]","[Invoice].[Imcome Class].&amp;[Renewal]")/GETPIVOTDATA("[Measures].[Sum of Renewal Budget]",$E$3)</f>
        <v>#REF!</v>
      </c>
    </row>
    <row r="12" spans="2:8" x14ac:dyDescent="0.35">
      <c r="B12" s="7" t="s">
        <v>436</v>
      </c>
      <c r="C12" s="46">
        <v>12644773.300000001</v>
      </c>
    </row>
    <row r="13" spans="2:8" x14ac:dyDescent="0.35">
      <c r="B13" s="7" t="s">
        <v>435</v>
      </c>
      <c r="C13" s="46">
        <v>3431629.31</v>
      </c>
    </row>
    <row r="14" spans="2:8" x14ac:dyDescent="0.35">
      <c r="B14" s="7" t="s">
        <v>27</v>
      </c>
      <c r="C14" s="46">
        <v>18489219.640000001</v>
      </c>
    </row>
    <row r="15" spans="2:8" x14ac:dyDescent="0.35">
      <c r="B15" s="7" t="s">
        <v>647</v>
      </c>
      <c r="C15" s="46">
        <v>34567181.009999998</v>
      </c>
      <c r="E15" s="47"/>
      <c r="F15" s="47"/>
      <c r="G15" s="47"/>
    </row>
    <row r="17" spans="2:3" x14ac:dyDescent="0.35">
      <c r="B17" s="36" t="s">
        <v>486</v>
      </c>
      <c r="C17" s="36"/>
    </row>
    <row r="18" spans="2:3" x14ac:dyDescent="0.35">
      <c r="B18" s="5" t="s">
        <v>645</v>
      </c>
      <c r="C18" s="6" t="s">
        <v>644</v>
      </c>
    </row>
    <row r="19" spans="2:3" x14ac:dyDescent="0.35">
      <c r="B19" s="7" t="s">
        <v>436</v>
      </c>
      <c r="C19" s="6">
        <v>396480</v>
      </c>
    </row>
    <row r="20" spans="2:3" x14ac:dyDescent="0.35">
      <c r="B20" s="7" t="s">
        <v>435</v>
      </c>
      <c r="C20" s="6">
        <v>100000</v>
      </c>
    </row>
    <row r="21" spans="2:3" x14ac:dyDescent="0.35">
      <c r="B21" s="7" t="s">
        <v>27</v>
      </c>
      <c r="C21" s="6">
        <v>18051</v>
      </c>
    </row>
    <row r="22" spans="2:3" x14ac:dyDescent="0.35">
      <c r="B22" s="7" t="s">
        <v>647</v>
      </c>
      <c r="C22" s="6">
        <v>514531</v>
      </c>
    </row>
  </sheetData>
  <mergeCells count="5">
    <mergeCell ref="B2:C2"/>
    <mergeCell ref="E2:G2"/>
    <mergeCell ref="E8:F8"/>
    <mergeCell ref="B9:C9"/>
    <mergeCell ref="B17:C17"/>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4" id="{91881034-8920-4208-A211-E374EE66A6F7}">
            <x14:iconSet iconSet="3Triangles">
              <x14:cfvo type="percent">
                <xm:f>0</xm:f>
              </x14:cfvo>
              <x14:cfvo type="percent">
                <xm:f>33</xm:f>
              </x14:cfvo>
              <x14:cfvo type="percent">
                <xm:f>67</xm:f>
              </x14:cfvo>
            </x14:iconSet>
          </x14:cfRule>
          <xm:sqref>G9:G11</xm:sqref>
        </x14:conditionalFormatting>
        <x14:conditionalFormatting xmlns:xm="http://schemas.microsoft.com/office/excel/2006/main">
          <x14:cfRule type="iconSet" priority="3" id="{AA4D25F4-6FCE-4BB1-BF7D-9A809F032645}">
            <x14:iconSet iconSet="3Triangles">
              <x14:cfvo type="percent">
                <xm:f>0</xm:f>
              </x14:cfvo>
              <x14:cfvo type="percent">
                <xm:f>33</xm:f>
              </x14:cfvo>
              <x14:cfvo type="percent">
                <xm:f>67</xm:f>
              </x14:cfvo>
            </x14:iconSet>
          </x14:cfRule>
          <xm:sqref>G9:H9</xm:sqref>
        </x14:conditionalFormatting>
        <x14:conditionalFormatting xmlns:xm="http://schemas.microsoft.com/office/excel/2006/main">
          <x14:cfRule type="iconSet" priority="5" id="{D557252E-804E-4A80-AF81-79AF2F746700}">
            <x14:iconSet iconSet="3Triangles">
              <x14:cfvo type="percent">
                <xm:f>0</xm:f>
              </x14:cfvo>
              <x14:cfvo type="percent">
                <xm:f>33</xm:f>
              </x14:cfvo>
              <x14:cfvo type="percent">
                <xm:f>67</xm:f>
              </x14:cfvo>
            </x14:iconSet>
          </x14:cfRule>
          <xm:sqref>G9:H11</xm:sqref>
        </x14:conditionalFormatting>
        <x14:conditionalFormatting xmlns:xm="http://schemas.microsoft.com/office/excel/2006/main">
          <x14:cfRule type="iconSet" priority="2" id="{30C21DFE-DDD3-4931-9786-1EA6B94E4578}">
            <x14:iconSet iconSet="3Triangles">
              <x14:cfvo type="percent">
                <xm:f>0</xm:f>
              </x14:cfvo>
              <x14:cfvo type="percent">
                <xm:f>33</xm:f>
              </x14:cfvo>
              <x14:cfvo type="percent">
                <xm:f>67</xm:f>
              </x14:cfvo>
            </x14:iconSet>
          </x14:cfRule>
          <xm:sqref>G10:H10</xm:sqref>
        </x14:conditionalFormatting>
        <x14:conditionalFormatting xmlns:xm="http://schemas.microsoft.com/office/excel/2006/main">
          <x14:cfRule type="iconSet" priority="1" id="{46219D3B-D02D-42DF-A79C-B2E9AE6BDC6E}">
            <x14:iconSet iconSet="3Triangles">
              <x14:cfvo type="percent">
                <xm:f>0</xm:f>
              </x14:cfvo>
              <x14:cfvo type="percent">
                <xm:f>33</xm:f>
              </x14:cfvo>
              <x14:cfvo type="percent">
                <xm:f>67</xm:f>
              </x14:cfvo>
            </x14:iconSet>
          </x14:cfRule>
          <xm:sqref>G11:H11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71"/>
  <sheetViews>
    <sheetView topLeftCell="E1" workbookViewId="0">
      <selection activeCell="B21" sqref="B21"/>
    </sheetView>
  </sheetViews>
  <sheetFormatPr defaultRowHeight="14.5" x14ac:dyDescent="0.35"/>
  <cols>
    <col min="1" max="1" width="13.58203125" customWidth="1"/>
    <col min="2" max="2" width="53.6640625" customWidth="1"/>
    <col min="3" max="3" width="14.25" customWidth="1"/>
    <col min="4" max="4" width="17.9140625" customWidth="1"/>
    <col min="5" max="5" width="17.33203125" customWidth="1"/>
    <col min="6" max="6" width="16.25" customWidth="1"/>
    <col min="7" max="7" width="18.75" customWidth="1"/>
    <col min="8" max="8" width="14.9140625" customWidth="1"/>
    <col min="9" max="9" width="31.58203125" customWidth="1"/>
    <col min="10" max="10" width="14.33203125" customWidth="1"/>
    <col min="11" max="11" width="11" customWidth="1"/>
    <col min="12" max="12" width="18.58203125" customWidth="1"/>
    <col min="13" max="13" width="25.6640625" customWidth="1"/>
    <col min="14" max="14" width="16" customWidth="1"/>
    <col min="15" max="15" width="19.08203125" customWidth="1"/>
  </cols>
  <sheetData>
    <row r="1" spans="1:15" x14ac:dyDescent="0.35">
      <c r="A1" t="s">
        <v>0</v>
      </c>
      <c r="B1" t="s">
        <v>1</v>
      </c>
      <c r="C1" t="s">
        <v>2</v>
      </c>
      <c r="D1" t="s">
        <v>3</v>
      </c>
      <c r="E1" t="s">
        <v>4</v>
      </c>
      <c r="F1" t="s">
        <v>5</v>
      </c>
      <c r="G1" t="s">
        <v>438</v>
      </c>
      <c r="H1" t="s">
        <v>6</v>
      </c>
      <c r="I1" t="s">
        <v>7</v>
      </c>
      <c r="J1" t="s">
        <v>8</v>
      </c>
      <c r="K1" t="s">
        <v>437</v>
      </c>
      <c r="L1" t="s">
        <v>9</v>
      </c>
      <c r="M1" t="s">
        <v>10</v>
      </c>
      <c r="N1" t="s">
        <v>11</v>
      </c>
      <c r="O1" t="s">
        <v>13</v>
      </c>
    </row>
    <row r="2" spans="1:15" x14ac:dyDescent="0.35">
      <c r="A2" t="s">
        <v>439</v>
      </c>
      <c r="B2" t="s">
        <v>31</v>
      </c>
      <c r="C2" t="s">
        <v>14</v>
      </c>
      <c r="D2" s="2">
        <v>43209</v>
      </c>
      <c r="E2" s="2">
        <v>43573</v>
      </c>
      <c r="F2" t="s">
        <v>23</v>
      </c>
      <c r="G2" t="s">
        <v>482</v>
      </c>
      <c r="H2" t="s">
        <v>32</v>
      </c>
      <c r="I2" t="s">
        <v>23</v>
      </c>
      <c r="J2" t="s">
        <v>27</v>
      </c>
      <c r="K2">
        <v>32186.720000000001</v>
      </c>
      <c r="L2">
        <v>43209</v>
      </c>
      <c r="M2" t="s">
        <v>17</v>
      </c>
      <c r="N2" t="s">
        <v>15</v>
      </c>
      <c r="O2" s="2">
        <v>43852</v>
      </c>
    </row>
    <row r="3" spans="1:15" x14ac:dyDescent="0.35">
      <c r="A3" t="s">
        <v>484</v>
      </c>
      <c r="B3">
        <v>2.4142027811737001E+18</v>
      </c>
      <c r="C3" t="s">
        <v>14</v>
      </c>
      <c r="D3" s="2">
        <v>43586</v>
      </c>
      <c r="E3" s="2">
        <v>43951</v>
      </c>
      <c r="F3" t="s">
        <v>23</v>
      </c>
      <c r="G3" t="s">
        <v>483</v>
      </c>
      <c r="H3" t="s">
        <v>32</v>
      </c>
      <c r="I3" t="s">
        <v>23</v>
      </c>
      <c r="J3" t="s">
        <v>435</v>
      </c>
      <c r="K3">
        <v>23590.71</v>
      </c>
      <c r="L3">
        <v>43586</v>
      </c>
      <c r="M3" t="s">
        <v>17</v>
      </c>
      <c r="N3" t="s">
        <v>15</v>
      </c>
      <c r="O3" s="2">
        <v>43852</v>
      </c>
    </row>
    <row r="4" spans="1:15" x14ac:dyDescent="0.35">
      <c r="A4" t="s">
        <v>440</v>
      </c>
      <c r="B4" t="s">
        <v>38</v>
      </c>
      <c r="C4" t="s">
        <v>18</v>
      </c>
      <c r="D4" s="2">
        <v>43356</v>
      </c>
      <c r="E4" s="2">
        <v>43720</v>
      </c>
      <c r="F4" t="s">
        <v>24</v>
      </c>
      <c r="G4" t="s">
        <v>482</v>
      </c>
      <c r="H4" t="s">
        <v>32</v>
      </c>
      <c r="I4" t="s">
        <v>39</v>
      </c>
      <c r="J4" t="s">
        <v>27</v>
      </c>
      <c r="K4">
        <v>4611.96</v>
      </c>
      <c r="L4">
        <v>43356</v>
      </c>
      <c r="M4" t="s">
        <v>17</v>
      </c>
      <c r="N4" t="s">
        <v>15</v>
      </c>
      <c r="O4" s="2">
        <v>43852</v>
      </c>
    </row>
    <row r="5" spans="1:15" x14ac:dyDescent="0.35">
      <c r="A5" t="s">
        <v>440</v>
      </c>
      <c r="B5">
        <v>12139156</v>
      </c>
      <c r="C5" t="s">
        <v>14</v>
      </c>
      <c r="D5" s="2">
        <v>43721</v>
      </c>
      <c r="E5" s="2">
        <v>44086</v>
      </c>
      <c r="F5" t="s">
        <v>24</v>
      </c>
      <c r="G5" t="s">
        <v>482</v>
      </c>
      <c r="H5" t="s">
        <v>32</v>
      </c>
      <c r="I5" t="s">
        <v>39</v>
      </c>
      <c r="J5" t="s">
        <v>27</v>
      </c>
      <c r="K5">
        <v>4975.41</v>
      </c>
      <c r="L5">
        <v>43721</v>
      </c>
      <c r="M5" t="s">
        <v>17</v>
      </c>
      <c r="N5" t="s">
        <v>27</v>
      </c>
      <c r="O5" s="2">
        <v>43852</v>
      </c>
    </row>
    <row r="6" spans="1:15" x14ac:dyDescent="0.35">
      <c r="A6" t="s">
        <v>440</v>
      </c>
      <c r="B6">
        <v>2200090892</v>
      </c>
      <c r="C6" t="s">
        <v>14</v>
      </c>
      <c r="D6" s="2">
        <v>43410</v>
      </c>
      <c r="E6" s="2">
        <v>43774</v>
      </c>
      <c r="F6" t="s">
        <v>26</v>
      </c>
      <c r="G6" t="s">
        <v>482</v>
      </c>
      <c r="H6" t="s">
        <v>32</v>
      </c>
      <c r="I6" t="s">
        <v>16</v>
      </c>
      <c r="J6" t="s">
        <v>27</v>
      </c>
      <c r="K6">
        <v>1198.8800000000001</v>
      </c>
      <c r="L6">
        <v>43410</v>
      </c>
      <c r="M6" t="s">
        <v>17</v>
      </c>
      <c r="N6" t="s">
        <v>15</v>
      </c>
      <c r="O6" s="2">
        <v>43852</v>
      </c>
    </row>
    <row r="7" spans="1:15" x14ac:dyDescent="0.35">
      <c r="A7" t="s">
        <v>441</v>
      </c>
      <c r="B7" t="s">
        <v>43</v>
      </c>
      <c r="C7" t="s">
        <v>14</v>
      </c>
      <c r="D7" s="2">
        <v>43497</v>
      </c>
      <c r="E7" s="2">
        <v>43861</v>
      </c>
      <c r="F7" t="s">
        <v>19</v>
      </c>
      <c r="G7" t="s">
        <v>473</v>
      </c>
      <c r="H7" t="s">
        <v>32</v>
      </c>
      <c r="I7" t="s">
        <v>20</v>
      </c>
      <c r="J7" t="s">
        <v>27</v>
      </c>
      <c r="K7">
        <v>1825.43</v>
      </c>
      <c r="L7">
        <v>43497</v>
      </c>
      <c r="M7" t="s">
        <v>17</v>
      </c>
      <c r="N7" t="s">
        <v>15</v>
      </c>
      <c r="O7" s="2">
        <v>43852</v>
      </c>
    </row>
    <row r="8" spans="1:15" x14ac:dyDescent="0.35">
      <c r="A8" t="s">
        <v>442</v>
      </c>
      <c r="B8" t="s">
        <v>45</v>
      </c>
      <c r="C8" t="s">
        <v>14</v>
      </c>
      <c r="D8" s="2">
        <v>43641</v>
      </c>
      <c r="E8" s="2">
        <v>44006</v>
      </c>
      <c r="F8" t="s">
        <v>19</v>
      </c>
      <c r="G8" t="s">
        <v>483</v>
      </c>
      <c r="H8" t="s">
        <v>32</v>
      </c>
      <c r="I8" t="s">
        <v>20</v>
      </c>
      <c r="J8" t="s">
        <v>435</v>
      </c>
      <c r="K8">
        <v>79833.600000000006</v>
      </c>
      <c r="L8">
        <v>43641</v>
      </c>
      <c r="M8" t="s">
        <v>17</v>
      </c>
      <c r="N8" t="s">
        <v>35</v>
      </c>
      <c r="O8" s="2">
        <v>43852</v>
      </c>
    </row>
    <row r="9" spans="1:15" x14ac:dyDescent="0.35">
      <c r="A9" t="s">
        <v>442</v>
      </c>
      <c r="B9" t="s">
        <v>45</v>
      </c>
      <c r="C9" t="s">
        <v>14</v>
      </c>
      <c r="D9" s="2">
        <v>43641</v>
      </c>
      <c r="E9" s="2">
        <v>44006</v>
      </c>
      <c r="F9" t="s">
        <v>19</v>
      </c>
      <c r="G9" t="s">
        <v>483</v>
      </c>
      <c r="H9" t="s">
        <v>32</v>
      </c>
      <c r="I9" t="s">
        <v>20</v>
      </c>
      <c r="J9" t="s">
        <v>435</v>
      </c>
      <c r="K9">
        <v>11435.86</v>
      </c>
      <c r="L9">
        <v>43679</v>
      </c>
      <c r="M9" t="s">
        <v>36</v>
      </c>
      <c r="N9" t="s">
        <v>35</v>
      </c>
      <c r="O9" s="2">
        <v>43852</v>
      </c>
    </row>
    <row r="10" spans="1:15" x14ac:dyDescent="0.35">
      <c r="A10" t="s">
        <v>443</v>
      </c>
      <c r="B10">
        <v>2250010276</v>
      </c>
      <c r="C10" t="s">
        <v>14</v>
      </c>
      <c r="D10" s="2">
        <v>43215</v>
      </c>
      <c r="E10" s="2">
        <v>43579</v>
      </c>
      <c r="F10" t="s">
        <v>26</v>
      </c>
      <c r="G10" t="s">
        <v>482</v>
      </c>
      <c r="H10" t="s">
        <v>32</v>
      </c>
      <c r="I10" t="s">
        <v>20</v>
      </c>
      <c r="J10" t="s">
        <v>27</v>
      </c>
      <c r="K10">
        <v>847.38</v>
      </c>
      <c r="L10">
        <v>43215</v>
      </c>
      <c r="M10" t="s">
        <v>17</v>
      </c>
      <c r="N10" t="s">
        <v>15</v>
      </c>
      <c r="O10" s="2">
        <v>43852</v>
      </c>
    </row>
    <row r="11" spans="1:15" x14ac:dyDescent="0.35">
      <c r="A11" t="s">
        <v>443</v>
      </c>
      <c r="B11" t="s">
        <v>46</v>
      </c>
      <c r="C11" t="s">
        <v>18</v>
      </c>
      <c r="D11" s="2">
        <v>43215</v>
      </c>
      <c r="E11" s="2">
        <v>43579</v>
      </c>
      <c r="F11" t="s">
        <v>23</v>
      </c>
      <c r="G11" t="s">
        <v>482</v>
      </c>
      <c r="H11" t="s">
        <v>32</v>
      </c>
      <c r="I11" t="s">
        <v>23</v>
      </c>
      <c r="J11" t="s">
        <v>27</v>
      </c>
      <c r="K11">
        <v>9900</v>
      </c>
      <c r="L11">
        <v>43215</v>
      </c>
      <c r="M11" t="s">
        <v>17</v>
      </c>
      <c r="N11" t="s">
        <v>15</v>
      </c>
      <c r="O11" s="2">
        <v>43852</v>
      </c>
    </row>
    <row r="12" spans="1:15" x14ac:dyDescent="0.35">
      <c r="A12" t="s">
        <v>443</v>
      </c>
      <c r="B12" t="s">
        <v>47</v>
      </c>
      <c r="C12" t="s">
        <v>14</v>
      </c>
      <c r="D12" s="2">
        <v>43476</v>
      </c>
      <c r="E12" s="2">
        <v>43840</v>
      </c>
      <c r="F12" t="s">
        <v>23</v>
      </c>
      <c r="G12" t="s">
        <v>482</v>
      </c>
      <c r="H12" t="s">
        <v>32</v>
      </c>
      <c r="I12" t="s">
        <v>23</v>
      </c>
      <c r="J12" t="s">
        <v>27</v>
      </c>
      <c r="K12">
        <v>8250</v>
      </c>
      <c r="L12">
        <v>43476</v>
      </c>
      <c r="M12" t="s">
        <v>17</v>
      </c>
      <c r="N12" t="s">
        <v>27</v>
      </c>
      <c r="O12" s="2">
        <v>43852</v>
      </c>
    </row>
    <row r="13" spans="1:15" x14ac:dyDescent="0.35">
      <c r="A13" t="s">
        <v>443</v>
      </c>
      <c r="B13">
        <v>91001900000001</v>
      </c>
      <c r="C13" t="s">
        <v>14</v>
      </c>
      <c r="D13" s="2">
        <v>43215</v>
      </c>
      <c r="E13" s="2">
        <v>43579</v>
      </c>
      <c r="F13" t="s">
        <v>24</v>
      </c>
      <c r="G13" t="s">
        <v>482</v>
      </c>
      <c r="H13" t="s">
        <v>32</v>
      </c>
      <c r="I13" t="s">
        <v>25</v>
      </c>
      <c r="J13" t="s">
        <v>27</v>
      </c>
      <c r="K13">
        <v>4093.2</v>
      </c>
      <c r="L13">
        <v>43215</v>
      </c>
      <c r="M13" t="s">
        <v>17</v>
      </c>
      <c r="N13" t="s">
        <v>15</v>
      </c>
      <c r="O13" s="2">
        <v>43852</v>
      </c>
    </row>
    <row r="14" spans="1:15" x14ac:dyDescent="0.35">
      <c r="A14" t="s">
        <v>444</v>
      </c>
      <c r="B14">
        <v>2280062933</v>
      </c>
      <c r="C14" t="s">
        <v>14</v>
      </c>
      <c r="D14" s="2">
        <v>43605</v>
      </c>
      <c r="E14" s="2">
        <v>43970</v>
      </c>
      <c r="F14" t="s">
        <v>26</v>
      </c>
      <c r="G14" t="s">
        <v>482</v>
      </c>
      <c r="H14" t="s">
        <v>32</v>
      </c>
      <c r="I14" t="s">
        <v>16</v>
      </c>
      <c r="J14" t="s">
        <v>27</v>
      </c>
      <c r="K14">
        <v>8117</v>
      </c>
      <c r="L14">
        <v>43850</v>
      </c>
      <c r="M14" t="s">
        <v>17</v>
      </c>
      <c r="N14" t="s">
        <v>27</v>
      </c>
      <c r="O14" s="2">
        <v>43852</v>
      </c>
    </row>
    <row r="15" spans="1:15" x14ac:dyDescent="0.35">
      <c r="A15" t="s">
        <v>444</v>
      </c>
      <c r="B15" t="s">
        <v>49</v>
      </c>
      <c r="C15" t="s">
        <v>18</v>
      </c>
      <c r="D15" s="2">
        <v>43240</v>
      </c>
      <c r="E15" s="2">
        <v>43604</v>
      </c>
      <c r="F15" t="s">
        <v>26</v>
      </c>
      <c r="G15" t="s">
        <v>482</v>
      </c>
      <c r="H15" t="s">
        <v>32</v>
      </c>
      <c r="I15" t="s">
        <v>16</v>
      </c>
      <c r="J15" t="s">
        <v>27</v>
      </c>
      <c r="K15">
        <v>6101.25</v>
      </c>
      <c r="L15">
        <v>43240</v>
      </c>
      <c r="M15" t="s">
        <v>17</v>
      </c>
      <c r="N15" t="s">
        <v>15</v>
      </c>
      <c r="O15" s="2">
        <v>43852</v>
      </c>
    </row>
    <row r="16" spans="1:15" x14ac:dyDescent="0.35">
      <c r="A16" t="s">
        <v>445</v>
      </c>
      <c r="B16" t="s">
        <v>50</v>
      </c>
      <c r="C16" t="s">
        <v>14</v>
      </c>
      <c r="D16" s="2">
        <v>43263</v>
      </c>
      <c r="E16" s="2">
        <v>43627</v>
      </c>
      <c r="F16" t="s">
        <v>23</v>
      </c>
      <c r="G16" t="s">
        <v>480</v>
      </c>
      <c r="H16" t="s">
        <v>32</v>
      </c>
      <c r="I16" t="s">
        <v>44</v>
      </c>
      <c r="J16" t="s">
        <v>27</v>
      </c>
      <c r="K16">
        <v>1980</v>
      </c>
      <c r="L16">
        <v>43263</v>
      </c>
      <c r="M16" t="s">
        <v>17</v>
      </c>
      <c r="N16" t="s">
        <v>35</v>
      </c>
      <c r="O16" s="2">
        <v>43852</v>
      </c>
    </row>
    <row r="17" spans="1:15" x14ac:dyDescent="0.35">
      <c r="A17" t="s">
        <v>445</v>
      </c>
      <c r="B17" t="s">
        <v>50</v>
      </c>
      <c r="C17" t="s">
        <v>14</v>
      </c>
      <c r="D17" s="2">
        <v>43263</v>
      </c>
      <c r="E17" s="2">
        <v>43627</v>
      </c>
      <c r="F17" t="s">
        <v>23</v>
      </c>
      <c r="G17" t="s">
        <v>480</v>
      </c>
      <c r="H17" t="s">
        <v>32</v>
      </c>
      <c r="I17" t="s">
        <v>44</v>
      </c>
      <c r="J17" t="s">
        <v>27</v>
      </c>
      <c r="K17">
        <v>1980</v>
      </c>
      <c r="L17">
        <v>43475</v>
      </c>
      <c r="M17" t="s">
        <v>36</v>
      </c>
      <c r="N17" t="s">
        <v>35</v>
      </c>
      <c r="O17" s="2">
        <v>43852</v>
      </c>
    </row>
    <row r="18" spans="1:15" x14ac:dyDescent="0.35">
      <c r="A18" t="s">
        <v>446</v>
      </c>
      <c r="B18">
        <v>3.1142029634361999E+18</v>
      </c>
      <c r="C18" t="s">
        <v>14</v>
      </c>
      <c r="D18" s="2">
        <v>43703</v>
      </c>
      <c r="E18" s="2">
        <v>44068</v>
      </c>
      <c r="F18" t="s">
        <v>26</v>
      </c>
      <c r="G18" t="s">
        <v>474</v>
      </c>
      <c r="H18" t="s">
        <v>32</v>
      </c>
      <c r="I18" t="s">
        <v>29</v>
      </c>
      <c r="J18" t="s">
        <v>436</v>
      </c>
      <c r="K18">
        <v>2089.25</v>
      </c>
      <c r="L18">
        <v>43703</v>
      </c>
      <c r="M18" t="s">
        <v>17</v>
      </c>
      <c r="N18" t="s">
        <v>15</v>
      </c>
      <c r="O18" s="2">
        <v>43852</v>
      </c>
    </row>
    <row r="19" spans="1:15" x14ac:dyDescent="0.35">
      <c r="A19" t="s">
        <v>446</v>
      </c>
      <c r="B19" t="s">
        <v>51</v>
      </c>
      <c r="C19" t="s">
        <v>14</v>
      </c>
      <c r="D19" s="2">
        <v>43466</v>
      </c>
      <c r="E19" s="2">
        <v>43830</v>
      </c>
      <c r="F19" t="s">
        <v>23</v>
      </c>
      <c r="G19" t="s">
        <v>474</v>
      </c>
      <c r="H19" t="s">
        <v>32</v>
      </c>
      <c r="I19" t="s">
        <v>29</v>
      </c>
      <c r="J19" t="s">
        <v>436</v>
      </c>
      <c r="K19">
        <v>21768.61</v>
      </c>
      <c r="L19">
        <v>43466</v>
      </c>
      <c r="M19" t="s">
        <v>17</v>
      </c>
      <c r="N19" t="s">
        <v>15</v>
      </c>
      <c r="O19" s="2">
        <v>43852</v>
      </c>
    </row>
    <row r="20" spans="1:15" x14ac:dyDescent="0.35">
      <c r="A20" t="s">
        <v>446</v>
      </c>
      <c r="B20" t="s">
        <v>52</v>
      </c>
      <c r="C20" t="s">
        <v>14</v>
      </c>
      <c r="D20" s="2">
        <v>43466</v>
      </c>
      <c r="E20" s="2">
        <v>43830</v>
      </c>
      <c r="F20" t="s">
        <v>16</v>
      </c>
      <c r="G20" t="s">
        <v>474</v>
      </c>
      <c r="H20" t="s">
        <v>32</v>
      </c>
      <c r="I20" t="s">
        <v>29</v>
      </c>
      <c r="J20" t="s">
        <v>436</v>
      </c>
      <c r="K20">
        <v>12019.2</v>
      </c>
      <c r="L20">
        <v>43466</v>
      </c>
      <c r="M20" t="s">
        <v>17</v>
      </c>
      <c r="N20" t="s">
        <v>15</v>
      </c>
      <c r="O20" s="2">
        <v>43852</v>
      </c>
    </row>
    <row r="21" spans="1:15" x14ac:dyDescent="0.35">
      <c r="A21" t="s">
        <v>447</v>
      </c>
      <c r="B21">
        <v>640002371</v>
      </c>
      <c r="C21" t="s">
        <v>14</v>
      </c>
      <c r="D21" s="2">
        <v>43191</v>
      </c>
      <c r="E21" s="2">
        <v>43555</v>
      </c>
      <c r="F21" t="s">
        <v>26</v>
      </c>
      <c r="G21" t="s">
        <v>474</v>
      </c>
      <c r="H21" t="s">
        <v>32</v>
      </c>
      <c r="I21" t="s">
        <v>29</v>
      </c>
      <c r="J21" t="s">
        <v>27</v>
      </c>
      <c r="K21">
        <v>66937.72</v>
      </c>
      <c r="L21">
        <v>43191</v>
      </c>
      <c r="M21" t="s">
        <v>17</v>
      </c>
      <c r="N21" t="s">
        <v>15</v>
      </c>
      <c r="O21" s="2">
        <v>43852</v>
      </c>
    </row>
    <row r="22" spans="1:15" x14ac:dyDescent="0.35">
      <c r="A22" t="s">
        <v>447</v>
      </c>
      <c r="B22" t="s">
        <v>53</v>
      </c>
      <c r="C22" t="s">
        <v>14</v>
      </c>
      <c r="D22" s="2">
        <v>43231</v>
      </c>
      <c r="E22" s="2">
        <v>43595</v>
      </c>
      <c r="F22" t="s">
        <v>23</v>
      </c>
      <c r="G22" t="s">
        <v>474</v>
      </c>
      <c r="H22" t="s">
        <v>32</v>
      </c>
      <c r="I22" t="s">
        <v>29</v>
      </c>
      <c r="J22" t="s">
        <v>27</v>
      </c>
      <c r="K22">
        <v>78374.84</v>
      </c>
      <c r="L22">
        <v>43231</v>
      </c>
      <c r="M22" t="s">
        <v>17</v>
      </c>
      <c r="N22" t="s">
        <v>15</v>
      </c>
      <c r="O22" s="2">
        <v>43852</v>
      </c>
    </row>
    <row r="23" spans="1:15" x14ac:dyDescent="0.35">
      <c r="A23" t="s">
        <v>447</v>
      </c>
      <c r="B23" t="s">
        <v>54</v>
      </c>
      <c r="C23" t="s">
        <v>18</v>
      </c>
      <c r="D23" s="2">
        <v>43191</v>
      </c>
      <c r="E23" s="2">
        <v>43555</v>
      </c>
      <c r="F23" t="s">
        <v>19</v>
      </c>
      <c r="G23" t="s">
        <v>473</v>
      </c>
      <c r="H23" t="s">
        <v>32</v>
      </c>
      <c r="I23" t="s">
        <v>20</v>
      </c>
      <c r="J23" t="s">
        <v>27</v>
      </c>
      <c r="K23">
        <v>60000</v>
      </c>
      <c r="L23">
        <v>43191</v>
      </c>
      <c r="M23" t="s">
        <v>17</v>
      </c>
      <c r="N23" t="s">
        <v>15</v>
      </c>
      <c r="O23" s="2">
        <v>43852</v>
      </c>
    </row>
    <row r="24" spans="1:15" x14ac:dyDescent="0.35">
      <c r="A24" t="s">
        <v>447</v>
      </c>
      <c r="B24" t="s">
        <v>55</v>
      </c>
      <c r="C24" t="s">
        <v>14</v>
      </c>
      <c r="D24" s="2">
        <v>43556</v>
      </c>
      <c r="E24" s="2">
        <v>43921</v>
      </c>
      <c r="F24" t="s">
        <v>19</v>
      </c>
      <c r="G24" t="s">
        <v>473</v>
      </c>
      <c r="H24" t="s">
        <v>32</v>
      </c>
      <c r="I24" t="s">
        <v>20</v>
      </c>
      <c r="J24" t="s">
        <v>27</v>
      </c>
      <c r="K24">
        <v>60000</v>
      </c>
      <c r="L24">
        <v>43556</v>
      </c>
      <c r="M24" t="s">
        <v>17</v>
      </c>
      <c r="N24" t="s">
        <v>27</v>
      </c>
      <c r="O24" s="2">
        <v>43852</v>
      </c>
    </row>
    <row r="25" spans="1:15" x14ac:dyDescent="0.35">
      <c r="A25" t="s">
        <v>447</v>
      </c>
      <c r="B25" t="s">
        <v>55</v>
      </c>
      <c r="C25" t="s">
        <v>14</v>
      </c>
      <c r="D25" s="2">
        <v>43556</v>
      </c>
      <c r="E25" s="2">
        <v>43921</v>
      </c>
      <c r="F25" t="s">
        <v>19</v>
      </c>
      <c r="G25" t="s">
        <v>473</v>
      </c>
      <c r="H25" t="s">
        <v>32</v>
      </c>
      <c r="I25" t="s">
        <v>20</v>
      </c>
      <c r="J25" t="s">
        <v>27</v>
      </c>
      <c r="K25">
        <v>60000</v>
      </c>
      <c r="L25">
        <v>43556</v>
      </c>
      <c r="M25" t="s">
        <v>17</v>
      </c>
      <c r="N25" t="s">
        <v>27</v>
      </c>
      <c r="O25" s="2">
        <v>43852</v>
      </c>
    </row>
    <row r="26" spans="1:15" x14ac:dyDescent="0.35">
      <c r="A26" t="s">
        <v>447</v>
      </c>
      <c r="B26">
        <v>2250002346</v>
      </c>
      <c r="C26" t="s">
        <v>14</v>
      </c>
      <c r="D26" s="2">
        <v>43191</v>
      </c>
      <c r="E26" s="2">
        <v>43555</v>
      </c>
      <c r="F26" t="s">
        <v>26</v>
      </c>
      <c r="G26" t="s">
        <v>474</v>
      </c>
      <c r="H26" t="s">
        <v>32</v>
      </c>
      <c r="I26" t="s">
        <v>29</v>
      </c>
      <c r="J26" t="s">
        <v>27</v>
      </c>
      <c r="K26">
        <v>4715.63</v>
      </c>
      <c r="L26">
        <v>43191</v>
      </c>
      <c r="M26" t="s">
        <v>17</v>
      </c>
      <c r="N26" t="s">
        <v>15</v>
      </c>
      <c r="O26" s="2">
        <v>43852</v>
      </c>
    </row>
    <row r="27" spans="1:15" x14ac:dyDescent="0.35">
      <c r="A27" t="s">
        <v>447</v>
      </c>
      <c r="B27">
        <v>3.1242014203059999E+18</v>
      </c>
      <c r="C27" t="s">
        <v>14</v>
      </c>
      <c r="D27" s="2">
        <v>43191</v>
      </c>
      <c r="E27" s="2">
        <v>43555</v>
      </c>
      <c r="F27" t="s">
        <v>16</v>
      </c>
      <c r="G27" t="s">
        <v>474</v>
      </c>
      <c r="H27" t="s">
        <v>32</v>
      </c>
      <c r="I27" t="s">
        <v>29</v>
      </c>
      <c r="J27" t="s">
        <v>27</v>
      </c>
      <c r="K27">
        <v>22755.25</v>
      </c>
      <c r="L27">
        <v>43191</v>
      </c>
      <c r="M27" t="s">
        <v>17</v>
      </c>
      <c r="N27" t="s">
        <v>15</v>
      </c>
      <c r="O27" s="2">
        <v>43852</v>
      </c>
    </row>
    <row r="28" spans="1:15" x14ac:dyDescent="0.35">
      <c r="A28" t="s">
        <v>447</v>
      </c>
      <c r="B28" t="s">
        <v>56</v>
      </c>
      <c r="C28" t="s">
        <v>14</v>
      </c>
      <c r="D28" s="2">
        <v>43191</v>
      </c>
      <c r="E28" s="2">
        <v>43555</v>
      </c>
      <c r="F28" t="s">
        <v>16</v>
      </c>
      <c r="G28" t="s">
        <v>472</v>
      </c>
      <c r="H28" t="s">
        <v>32</v>
      </c>
      <c r="I28" t="s">
        <v>29</v>
      </c>
      <c r="J28" t="s">
        <v>27</v>
      </c>
      <c r="K28">
        <v>26443.63</v>
      </c>
      <c r="L28">
        <v>43191</v>
      </c>
      <c r="M28" t="s">
        <v>17</v>
      </c>
      <c r="N28" t="s">
        <v>15</v>
      </c>
      <c r="O28" s="2">
        <v>43852</v>
      </c>
    </row>
    <row r="29" spans="1:15" x14ac:dyDescent="0.35">
      <c r="A29" t="s">
        <v>448</v>
      </c>
      <c r="B29" t="s">
        <v>57</v>
      </c>
      <c r="C29" t="s">
        <v>18</v>
      </c>
      <c r="D29" s="2">
        <v>43196</v>
      </c>
      <c r="E29" s="2">
        <v>43560</v>
      </c>
      <c r="F29" t="s">
        <v>23</v>
      </c>
      <c r="G29" t="s">
        <v>482</v>
      </c>
      <c r="H29" t="s">
        <v>32</v>
      </c>
      <c r="I29" t="s">
        <v>23</v>
      </c>
      <c r="J29" t="s">
        <v>27</v>
      </c>
      <c r="K29">
        <v>49499.839999999997</v>
      </c>
      <c r="L29">
        <v>43196</v>
      </c>
      <c r="M29" t="s">
        <v>17</v>
      </c>
      <c r="N29" t="s">
        <v>35</v>
      </c>
      <c r="O29" s="2">
        <v>43852</v>
      </c>
    </row>
    <row r="30" spans="1:15" x14ac:dyDescent="0.35">
      <c r="A30" t="s">
        <v>448</v>
      </c>
      <c r="B30" t="s">
        <v>57</v>
      </c>
      <c r="C30" t="s">
        <v>18</v>
      </c>
      <c r="D30" s="2">
        <v>43196</v>
      </c>
      <c r="E30" s="2">
        <v>43560</v>
      </c>
      <c r="F30" t="s">
        <v>23</v>
      </c>
      <c r="G30" t="s">
        <v>482</v>
      </c>
      <c r="H30" t="s">
        <v>32</v>
      </c>
      <c r="I30" t="s">
        <v>23</v>
      </c>
      <c r="J30" t="s">
        <v>27</v>
      </c>
      <c r="L30">
        <v>43384</v>
      </c>
      <c r="M30" t="s">
        <v>36</v>
      </c>
      <c r="N30" t="s">
        <v>35</v>
      </c>
      <c r="O30" s="2">
        <v>43852</v>
      </c>
    </row>
    <row r="31" spans="1:15" x14ac:dyDescent="0.35">
      <c r="A31" t="s">
        <v>448</v>
      </c>
      <c r="B31" t="s">
        <v>57</v>
      </c>
      <c r="C31" t="s">
        <v>18</v>
      </c>
      <c r="D31" s="2">
        <v>43196</v>
      </c>
      <c r="E31" s="2">
        <v>43560</v>
      </c>
      <c r="F31" t="s">
        <v>23</v>
      </c>
      <c r="G31" t="s">
        <v>482</v>
      </c>
      <c r="H31" t="s">
        <v>32</v>
      </c>
      <c r="I31" t="s">
        <v>23</v>
      </c>
      <c r="J31" t="s">
        <v>27</v>
      </c>
      <c r="K31">
        <v>16500</v>
      </c>
      <c r="L31">
        <v>43482</v>
      </c>
      <c r="M31" t="s">
        <v>36</v>
      </c>
      <c r="N31" t="s">
        <v>35</v>
      </c>
      <c r="O31" s="2">
        <v>43852</v>
      </c>
    </row>
    <row r="32" spans="1:15" x14ac:dyDescent="0.35">
      <c r="A32" t="s">
        <v>448</v>
      </c>
      <c r="B32" t="s">
        <v>58</v>
      </c>
      <c r="C32" t="s">
        <v>14</v>
      </c>
      <c r="D32" s="2">
        <v>43561</v>
      </c>
      <c r="E32" s="2">
        <v>43926</v>
      </c>
      <c r="F32" t="s">
        <v>23</v>
      </c>
      <c r="G32" t="s">
        <v>482</v>
      </c>
      <c r="H32" t="s">
        <v>32</v>
      </c>
      <c r="I32" t="s">
        <v>23</v>
      </c>
      <c r="J32" t="s">
        <v>27</v>
      </c>
      <c r="K32">
        <v>26400</v>
      </c>
      <c r="L32">
        <v>43561</v>
      </c>
      <c r="M32" t="s">
        <v>17</v>
      </c>
      <c r="N32" t="s">
        <v>27</v>
      </c>
      <c r="O32" s="2">
        <v>43852</v>
      </c>
    </row>
    <row r="33" spans="1:15" x14ac:dyDescent="0.35">
      <c r="A33" t="s">
        <v>448</v>
      </c>
      <c r="B33" t="s">
        <v>59</v>
      </c>
      <c r="C33" t="s">
        <v>14</v>
      </c>
      <c r="D33" s="2">
        <v>43332</v>
      </c>
      <c r="E33" s="2">
        <v>43696</v>
      </c>
      <c r="F33" t="s">
        <v>23</v>
      </c>
      <c r="G33" t="s">
        <v>482</v>
      </c>
      <c r="H33" t="s">
        <v>32</v>
      </c>
      <c r="I33" t="s">
        <v>23</v>
      </c>
      <c r="J33" t="s">
        <v>27</v>
      </c>
      <c r="K33">
        <v>3300</v>
      </c>
      <c r="L33">
        <v>43332</v>
      </c>
      <c r="M33" t="s">
        <v>17</v>
      </c>
      <c r="N33" t="s">
        <v>15</v>
      </c>
      <c r="O33" s="2">
        <v>43852</v>
      </c>
    </row>
    <row r="34" spans="1:15" x14ac:dyDescent="0.35">
      <c r="A34" t="s">
        <v>448</v>
      </c>
      <c r="B34" t="s">
        <v>60</v>
      </c>
      <c r="C34" t="s">
        <v>14</v>
      </c>
      <c r="D34" s="2">
        <v>43354</v>
      </c>
      <c r="E34" s="2">
        <v>43718</v>
      </c>
      <c r="F34" t="s">
        <v>23</v>
      </c>
      <c r="G34" t="s">
        <v>482</v>
      </c>
      <c r="H34" t="s">
        <v>32</v>
      </c>
      <c r="I34" t="s">
        <v>23</v>
      </c>
      <c r="J34" t="s">
        <v>27</v>
      </c>
      <c r="K34">
        <v>1072.5</v>
      </c>
      <c r="L34">
        <v>43354</v>
      </c>
      <c r="M34" t="s">
        <v>17</v>
      </c>
      <c r="N34" t="s">
        <v>15</v>
      </c>
      <c r="O34" s="2">
        <v>43852</v>
      </c>
    </row>
    <row r="35" spans="1:15" x14ac:dyDescent="0.35">
      <c r="A35" t="s">
        <v>448</v>
      </c>
      <c r="B35" t="s">
        <v>61</v>
      </c>
      <c r="C35" t="s">
        <v>14</v>
      </c>
      <c r="D35" s="2">
        <v>43186</v>
      </c>
      <c r="E35" s="2">
        <v>43550</v>
      </c>
      <c r="F35" t="s">
        <v>24</v>
      </c>
      <c r="G35" t="s">
        <v>482</v>
      </c>
      <c r="H35" t="s">
        <v>32</v>
      </c>
      <c r="I35" t="s">
        <v>25</v>
      </c>
      <c r="J35" t="s">
        <v>27</v>
      </c>
      <c r="K35">
        <v>4002.46</v>
      </c>
      <c r="L35">
        <v>43186</v>
      </c>
      <c r="M35" t="s">
        <v>17</v>
      </c>
      <c r="N35" t="s">
        <v>15</v>
      </c>
      <c r="O35" s="2">
        <v>43852</v>
      </c>
    </row>
    <row r="36" spans="1:15" x14ac:dyDescent="0.35">
      <c r="A36" t="s">
        <v>448</v>
      </c>
      <c r="B36">
        <v>3.1030411181E+17</v>
      </c>
      <c r="C36" t="s">
        <v>14</v>
      </c>
      <c r="D36" s="2">
        <v>43326</v>
      </c>
      <c r="E36" s="2">
        <v>43690</v>
      </c>
      <c r="F36" t="s">
        <v>24</v>
      </c>
      <c r="G36" t="s">
        <v>482</v>
      </c>
      <c r="H36" t="s">
        <v>32</v>
      </c>
      <c r="I36" t="s">
        <v>25</v>
      </c>
      <c r="J36" t="s">
        <v>27</v>
      </c>
      <c r="K36">
        <v>1374.25</v>
      </c>
      <c r="L36">
        <v>43326</v>
      </c>
      <c r="M36" t="s">
        <v>17</v>
      </c>
      <c r="N36" t="s">
        <v>15</v>
      </c>
      <c r="O36" s="2">
        <v>43852</v>
      </c>
    </row>
    <row r="37" spans="1:15" x14ac:dyDescent="0.35">
      <c r="A37" t="s">
        <v>448</v>
      </c>
      <c r="B37">
        <v>3.1030459171000003E+18</v>
      </c>
      <c r="C37" t="s">
        <v>14</v>
      </c>
      <c r="D37" s="2">
        <v>43186</v>
      </c>
      <c r="E37" s="2">
        <v>43550</v>
      </c>
      <c r="F37" t="s">
        <v>24</v>
      </c>
      <c r="G37" t="s">
        <v>482</v>
      </c>
      <c r="H37" t="s">
        <v>32</v>
      </c>
      <c r="I37" t="s">
        <v>25</v>
      </c>
      <c r="J37" t="s">
        <v>436</v>
      </c>
      <c r="K37">
        <v>566.25</v>
      </c>
      <c r="L37">
        <v>43186</v>
      </c>
      <c r="M37" t="s">
        <v>17</v>
      </c>
      <c r="N37" t="s">
        <v>15</v>
      </c>
      <c r="O37" s="2">
        <v>43852</v>
      </c>
    </row>
    <row r="38" spans="1:15" x14ac:dyDescent="0.35">
      <c r="A38" t="s">
        <v>448</v>
      </c>
      <c r="B38" t="s">
        <v>62</v>
      </c>
      <c r="C38" t="s">
        <v>14</v>
      </c>
      <c r="D38" s="2">
        <v>43326</v>
      </c>
      <c r="E38" s="2">
        <v>43690</v>
      </c>
      <c r="F38" t="s">
        <v>26</v>
      </c>
      <c r="G38" t="s">
        <v>482</v>
      </c>
      <c r="H38" t="s">
        <v>32</v>
      </c>
      <c r="I38" t="s">
        <v>25</v>
      </c>
      <c r="J38" t="s">
        <v>27</v>
      </c>
      <c r="K38">
        <v>445</v>
      </c>
      <c r="L38">
        <v>43326</v>
      </c>
      <c r="M38" t="s">
        <v>17</v>
      </c>
      <c r="N38" t="s">
        <v>15</v>
      </c>
      <c r="O38" s="2">
        <v>43852</v>
      </c>
    </row>
    <row r="39" spans="1:15" x14ac:dyDescent="0.35">
      <c r="A39" t="s">
        <v>449</v>
      </c>
      <c r="B39" t="s">
        <v>63</v>
      </c>
      <c r="C39" t="s">
        <v>14</v>
      </c>
      <c r="D39" s="2">
        <v>43709</v>
      </c>
      <c r="E39" s="2">
        <v>44074</v>
      </c>
      <c r="F39" t="s">
        <v>24</v>
      </c>
      <c r="G39" t="s">
        <v>482</v>
      </c>
      <c r="H39" t="s">
        <v>32</v>
      </c>
      <c r="I39" t="s">
        <v>25</v>
      </c>
      <c r="J39" t="s">
        <v>27</v>
      </c>
      <c r="K39">
        <v>13114.95</v>
      </c>
      <c r="L39">
        <v>43709</v>
      </c>
      <c r="M39" t="s">
        <v>17</v>
      </c>
      <c r="N39" t="s">
        <v>27</v>
      </c>
      <c r="O39" s="2">
        <v>43852</v>
      </c>
    </row>
    <row r="40" spans="1:15" x14ac:dyDescent="0.35">
      <c r="A40" t="s">
        <v>449</v>
      </c>
      <c r="B40">
        <v>3.1030411181E+17</v>
      </c>
      <c r="C40" t="s">
        <v>18</v>
      </c>
      <c r="D40" s="2">
        <v>43344</v>
      </c>
      <c r="E40" s="2">
        <v>43708</v>
      </c>
      <c r="F40" t="s">
        <v>24</v>
      </c>
      <c r="G40" t="s">
        <v>482</v>
      </c>
      <c r="H40" t="s">
        <v>32</v>
      </c>
      <c r="I40" t="s">
        <v>25</v>
      </c>
      <c r="J40" t="s">
        <v>27</v>
      </c>
      <c r="K40">
        <v>2049.42</v>
      </c>
      <c r="L40">
        <v>43344</v>
      </c>
      <c r="M40" t="s">
        <v>17</v>
      </c>
      <c r="N40" t="s">
        <v>15</v>
      </c>
      <c r="O40" s="2">
        <v>43852</v>
      </c>
    </row>
    <row r="41" spans="1:15" x14ac:dyDescent="0.35">
      <c r="A41" t="s">
        <v>450</v>
      </c>
      <c r="B41">
        <v>301002850</v>
      </c>
      <c r="C41" t="s">
        <v>14</v>
      </c>
      <c r="D41" s="2">
        <v>43313</v>
      </c>
      <c r="E41" s="2">
        <v>43677</v>
      </c>
      <c r="F41" t="s">
        <v>16</v>
      </c>
      <c r="G41" t="s">
        <v>476</v>
      </c>
      <c r="H41" t="s">
        <v>32</v>
      </c>
      <c r="I41" t="s">
        <v>16</v>
      </c>
      <c r="J41" t="s">
        <v>27</v>
      </c>
      <c r="K41">
        <v>61425</v>
      </c>
      <c r="L41">
        <v>43313</v>
      </c>
      <c r="M41" t="s">
        <v>17</v>
      </c>
      <c r="N41" t="s">
        <v>15</v>
      </c>
      <c r="O41" s="2">
        <v>43852</v>
      </c>
    </row>
    <row r="42" spans="1:15" x14ac:dyDescent="0.35">
      <c r="A42" t="s">
        <v>451</v>
      </c>
      <c r="B42">
        <v>2.4122019374572001E+18</v>
      </c>
      <c r="C42" t="s">
        <v>14</v>
      </c>
      <c r="D42" s="2">
        <v>43370</v>
      </c>
      <c r="E42" s="2">
        <v>43734</v>
      </c>
      <c r="F42" t="s">
        <v>23</v>
      </c>
      <c r="G42" t="s">
        <v>482</v>
      </c>
      <c r="H42" t="s">
        <v>32</v>
      </c>
      <c r="I42" t="s">
        <v>23</v>
      </c>
      <c r="J42" t="s">
        <v>27</v>
      </c>
      <c r="K42">
        <v>1650</v>
      </c>
      <c r="L42">
        <v>43370</v>
      </c>
      <c r="M42" t="s">
        <v>17</v>
      </c>
      <c r="N42" t="s">
        <v>15</v>
      </c>
      <c r="O42" s="2">
        <v>43852</v>
      </c>
    </row>
    <row r="43" spans="1:15" x14ac:dyDescent="0.35">
      <c r="A43" t="s">
        <v>452</v>
      </c>
      <c r="B43" t="s">
        <v>64</v>
      </c>
      <c r="C43" t="s">
        <v>18</v>
      </c>
      <c r="D43" s="2">
        <v>43160</v>
      </c>
      <c r="E43" s="2">
        <v>43524</v>
      </c>
      <c r="F43" t="s">
        <v>23</v>
      </c>
      <c r="G43" t="s">
        <v>474</v>
      </c>
      <c r="H43" t="s">
        <v>32</v>
      </c>
      <c r="I43" t="s">
        <v>29</v>
      </c>
      <c r="J43" t="s">
        <v>27</v>
      </c>
      <c r="K43">
        <v>16335</v>
      </c>
      <c r="L43">
        <v>43160</v>
      </c>
      <c r="M43" t="s">
        <v>17</v>
      </c>
      <c r="N43" t="s">
        <v>15</v>
      </c>
      <c r="O43" s="2">
        <v>43852</v>
      </c>
    </row>
    <row r="44" spans="1:15" x14ac:dyDescent="0.35">
      <c r="A44" t="s">
        <v>452</v>
      </c>
      <c r="B44" t="s">
        <v>65</v>
      </c>
      <c r="C44" t="s">
        <v>14</v>
      </c>
      <c r="D44" s="2">
        <v>43525</v>
      </c>
      <c r="E44" s="2">
        <v>43890</v>
      </c>
      <c r="F44" t="s">
        <v>23</v>
      </c>
      <c r="G44" t="s">
        <v>474</v>
      </c>
      <c r="H44" t="s">
        <v>32</v>
      </c>
      <c r="I44" t="s">
        <v>29</v>
      </c>
      <c r="J44" t="s">
        <v>27</v>
      </c>
      <c r="K44">
        <v>18562.5</v>
      </c>
      <c r="L44">
        <v>43525</v>
      </c>
      <c r="M44" t="s">
        <v>17</v>
      </c>
      <c r="N44" t="s">
        <v>27</v>
      </c>
      <c r="O44" s="2">
        <v>43852</v>
      </c>
    </row>
    <row r="45" spans="1:15" x14ac:dyDescent="0.35">
      <c r="A45" t="s">
        <v>455</v>
      </c>
      <c r="B45" t="s">
        <v>67</v>
      </c>
      <c r="C45" t="s">
        <v>14</v>
      </c>
      <c r="D45" s="2">
        <v>43192</v>
      </c>
      <c r="E45" s="2">
        <v>43556</v>
      </c>
      <c r="F45" t="s">
        <v>16</v>
      </c>
      <c r="G45" t="s">
        <v>472</v>
      </c>
      <c r="H45" t="s">
        <v>32</v>
      </c>
      <c r="I45" t="s">
        <v>29</v>
      </c>
      <c r="J45" t="s">
        <v>27</v>
      </c>
      <c r="K45">
        <v>0</v>
      </c>
      <c r="L45">
        <v>43314</v>
      </c>
      <c r="M45" t="s">
        <v>17</v>
      </c>
      <c r="N45" t="s">
        <v>15</v>
      </c>
      <c r="O45" s="2">
        <v>43852</v>
      </c>
    </row>
    <row r="46" spans="1:15" x14ac:dyDescent="0.35">
      <c r="A46" t="s">
        <v>454</v>
      </c>
      <c r="B46" t="s">
        <v>68</v>
      </c>
      <c r="C46" t="s">
        <v>18</v>
      </c>
      <c r="D46" s="2">
        <v>43280</v>
      </c>
      <c r="E46" s="2">
        <v>43644</v>
      </c>
      <c r="F46" t="s">
        <v>19</v>
      </c>
      <c r="G46" t="s">
        <v>473</v>
      </c>
      <c r="H46" t="s">
        <v>32</v>
      </c>
      <c r="I46" t="s">
        <v>20</v>
      </c>
      <c r="J46" t="s">
        <v>27</v>
      </c>
      <c r="K46">
        <v>4330.05</v>
      </c>
      <c r="L46">
        <v>43280</v>
      </c>
      <c r="M46" t="s">
        <v>17</v>
      </c>
      <c r="N46" t="s">
        <v>35</v>
      </c>
      <c r="O46" s="2">
        <v>43852</v>
      </c>
    </row>
    <row r="47" spans="1:15" x14ac:dyDescent="0.35">
      <c r="A47" t="s">
        <v>454</v>
      </c>
      <c r="B47" t="s">
        <v>68</v>
      </c>
      <c r="C47" t="s">
        <v>18</v>
      </c>
      <c r="D47" s="2">
        <v>43280</v>
      </c>
      <c r="E47" s="2">
        <v>43644</v>
      </c>
      <c r="F47" t="s">
        <v>19</v>
      </c>
      <c r="G47" t="s">
        <v>473</v>
      </c>
      <c r="H47" t="s">
        <v>32</v>
      </c>
      <c r="I47" t="s">
        <v>20</v>
      </c>
      <c r="J47" t="s">
        <v>27</v>
      </c>
      <c r="L47">
        <v>43286</v>
      </c>
      <c r="M47" t="s">
        <v>36</v>
      </c>
      <c r="N47" t="s">
        <v>35</v>
      </c>
      <c r="O47" s="2">
        <v>43852</v>
      </c>
    </row>
    <row r="48" spans="1:15" x14ac:dyDescent="0.35">
      <c r="A48" t="s">
        <v>454</v>
      </c>
      <c r="B48" t="s">
        <v>69</v>
      </c>
      <c r="C48" t="s">
        <v>14</v>
      </c>
      <c r="D48" s="2">
        <v>43645</v>
      </c>
      <c r="E48" s="2">
        <v>44010</v>
      </c>
      <c r="F48" t="s">
        <v>19</v>
      </c>
      <c r="G48" t="s">
        <v>473</v>
      </c>
      <c r="H48" t="s">
        <v>32</v>
      </c>
      <c r="I48" t="s">
        <v>20</v>
      </c>
      <c r="J48" t="s">
        <v>27</v>
      </c>
      <c r="K48">
        <v>8604.68</v>
      </c>
      <c r="L48">
        <v>43645</v>
      </c>
      <c r="M48" t="s">
        <v>17</v>
      </c>
      <c r="N48" t="s">
        <v>27</v>
      </c>
      <c r="O48" s="2">
        <v>43852</v>
      </c>
    </row>
    <row r="49" spans="1:15" x14ac:dyDescent="0.35">
      <c r="A49" t="s">
        <v>454</v>
      </c>
      <c r="B49" t="s">
        <v>70</v>
      </c>
      <c r="C49" t="s">
        <v>18</v>
      </c>
      <c r="D49" s="2">
        <v>43280</v>
      </c>
      <c r="E49" s="2">
        <v>43644</v>
      </c>
      <c r="F49" t="s">
        <v>19</v>
      </c>
      <c r="G49" t="s">
        <v>473</v>
      </c>
      <c r="H49" t="s">
        <v>32</v>
      </c>
      <c r="I49" t="s">
        <v>20</v>
      </c>
      <c r="J49" t="s">
        <v>27</v>
      </c>
      <c r="K49">
        <v>41313.599999999999</v>
      </c>
      <c r="L49">
        <v>43280</v>
      </c>
      <c r="M49" t="s">
        <v>17</v>
      </c>
      <c r="N49" t="s">
        <v>35</v>
      </c>
      <c r="O49" s="2">
        <v>43852</v>
      </c>
    </row>
    <row r="50" spans="1:15" x14ac:dyDescent="0.35">
      <c r="A50" t="s">
        <v>454</v>
      </c>
      <c r="B50" t="s">
        <v>70</v>
      </c>
      <c r="C50" t="s">
        <v>18</v>
      </c>
      <c r="D50" s="2">
        <v>43280</v>
      </c>
      <c r="E50" s="2">
        <v>43644</v>
      </c>
      <c r="F50" t="s">
        <v>19</v>
      </c>
      <c r="G50" t="s">
        <v>473</v>
      </c>
      <c r="H50" t="s">
        <v>32</v>
      </c>
      <c r="I50" t="s">
        <v>20</v>
      </c>
      <c r="J50" t="s">
        <v>27</v>
      </c>
      <c r="L50">
        <v>43312</v>
      </c>
      <c r="M50" t="s">
        <v>36</v>
      </c>
      <c r="N50" t="s">
        <v>35</v>
      </c>
      <c r="O50" s="2">
        <v>43852</v>
      </c>
    </row>
    <row r="51" spans="1:15" x14ac:dyDescent="0.35">
      <c r="A51" t="s">
        <v>454</v>
      </c>
      <c r="B51" t="s">
        <v>71</v>
      </c>
      <c r="C51" t="s">
        <v>14</v>
      </c>
      <c r="D51" s="2">
        <v>43645</v>
      </c>
      <c r="E51" s="2">
        <v>44010</v>
      </c>
      <c r="F51" t="s">
        <v>19</v>
      </c>
      <c r="G51" t="s">
        <v>473</v>
      </c>
      <c r="H51" t="s">
        <v>32</v>
      </c>
      <c r="I51" t="s">
        <v>20</v>
      </c>
      <c r="J51" t="s">
        <v>27</v>
      </c>
      <c r="K51">
        <v>74672.78</v>
      </c>
      <c r="L51">
        <v>43645</v>
      </c>
      <c r="M51" t="s">
        <v>17</v>
      </c>
      <c r="N51" t="s">
        <v>27</v>
      </c>
      <c r="O51" s="2">
        <v>43852</v>
      </c>
    </row>
    <row r="52" spans="1:15" x14ac:dyDescent="0.35">
      <c r="A52" t="s">
        <v>455</v>
      </c>
      <c r="B52" t="s">
        <v>72</v>
      </c>
      <c r="C52" t="s">
        <v>14</v>
      </c>
      <c r="D52" s="2">
        <v>43103</v>
      </c>
      <c r="E52" s="2">
        <v>43467</v>
      </c>
      <c r="F52" t="s">
        <v>23</v>
      </c>
      <c r="G52" t="s">
        <v>472</v>
      </c>
      <c r="H52" t="s">
        <v>32</v>
      </c>
      <c r="I52" t="s">
        <v>29</v>
      </c>
      <c r="J52" t="s">
        <v>27</v>
      </c>
      <c r="K52">
        <v>66622.350000000006</v>
      </c>
      <c r="L52">
        <v>43103</v>
      </c>
      <c r="M52" t="s">
        <v>17</v>
      </c>
      <c r="N52" t="s">
        <v>15</v>
      </c>
      <c r="O52" s="2">
        <v>43852</v>
      </c>
    </row>
    <row r="53" spans="1:15" x14ac:dyDescent="0.35">
      <c r="A53" t="s">
        <v>455</v>
      </c>
      <c r="B53" t="s">
        <v>73</v>
      </c>
      <c r="C53" t="s">
        <v>14</v>
      </c>
      <c r="D53" s="2">
        <v>43191</v>
      </c>
      <c r="E53" s="2">
        <v>43555</v>
      </c>
      <c r="F53" t="s">
        <v>16</v>
      </c>
      <c r="G53" t="s">
        <v>472</v>
      </c>
      <c r="H53" t="s">
        <v>32</v>
      </c>
      <c r="I53" t="s">
        <v>29</v>
      </c>
      <c r="J53" t="s">
        <v>27</v>
      </c>
      <c r="K53">
        <v>0</v>
      </c>
      <c r="L53">
        <v>43191</v>
      </c>
      <c r="M53" t="s">
        <v>17</v>
      </c>
      <c r="N53" t="s">
        <v>15</v>
      </c>
      <c r="O53" s="2">
        <v>43852</v>
      </c>
    </row>
    <row r="54" spans="1:15" x14ac:dyDescent="0.35">
      <c r="A54" t="s">
        <v>456</v>
      </c>
      <c r="B54" t="s">
        <v>74</v>
      </c>
      <c r="C54" t="s">
        <v>18</v>
      </c>
      <c r="D54" s="2">
        <v>43405</v>
      </c>
      <c r="E54" s="2">
        <v>43769</v>
      </c>
      <c r="F54" t="s">
        <v>23</v>
      </c>
      <c r="G54" t="s">
        <v>482</v>
      </c>
      <c r="H54" t="s">
        <v>32</v>
      </c>
      <c r="I54" t="s">
        <v>23</v>
      </c>
      <c r="J54" t="s">
        <v>27</v>
      </c>
      <c r="K54">
        <v>92812.5</v>
      </c>
      <c r="L54">
        <v>43405</v>
      </c>
      <c r="M54" t="s">
        <v>17</v>
      </c>
      <c r="N54" t="s">
        <v>27</v>
      </c>
      <c r="O54" s="2">
        <v>43852</v>
      </c>
    </row>
    <row r="55" spans="1:15" x14ac:dyDescent="0.35">
      <c r="A55" t="s">
        <v>456</v>
      </c>
      <c r="B55" t="s">
        <v>75</v>
      </c>
      <c r="C55" t="s">
        <v>14</v>
      </c>
      <c r="D55" s="2">
        <v>43783</v>
      </c>
      <c r="E55" s="2">
        <v>44148</v>
      </c>
      <c r="F55" t="s">
        <v>23</v>
      </c>
      <c r="G55" t="s">
        <v>482</v>
      </c>
      <c r="H55" t="s">
        <v>32</v>
      </c>
      <c r="I55" t="s">
        <v>23</v>
      </c>
      <c r="J55" t="s">
        <v>27</v>
      </c>
      <c r="K55">
        <v>18562.5</v>
      </c>
      <c r="L55">
        <v>43783</v>
      </c>
      <c r="M55" t="s">
        <v>17</v>
      </c>
      <c r="N55" t="s">
        <v>27</v>
      </c>
      <c r="O55" s="2">
        <v>43852</v>
      </c>
    </row>
    <row r="56" spans="1:15" x14ac:dyDescent="0.35">
      <c r="A56" t="s">
        <v>456</v>
      </c>
      <c r="B56" t="s">
        <v>76</v>
      </c>
      <c r="C56" t="s">
        <v>14</v>
      </c>
      <c r="D56" s="2">
        <v>43381</v>
      </c>
      <c r="E56" s="2">
        <v>43745</v>
      </c>
      <c r="F56" t="s">
        <v>23</v>
      </c>
      <c r="G56" t="s">
        <v>482</v>
      </c>
      <c r="H56" t="s">
        <v>32</v>
      </c>
      <c r="I56" t="s">
        <v>23</v>
      </c>
      <c r="J56" t="s">
        <v>27</v>
      </c>
      <c r="K56">
        <v>3526.88</v>
      </c>
      <c r="L56">
        <v>43746</v>
      </c>
      <c r="M56" t="s">
        <v>17</v>
      </c>
      <c r="N56" t="s">
        <v>27</v>
      </c>
      <c r="O56" s="2">
        <v>43852</v>
      </c>
    </row>
    <row r="57" spans="1:15" x14ac:dyDescent="0.35">
      <c r="A57" t="s">
        <v>456</v>
      </c>
      <c r="B57" t="s">
        <v>77</v>
      </c>
      <c r="C57" t="s">
        <v>14</v>
      </c>
      <c r="D57" s="2">
        <v>43016</v>
      </c>
      <c r="E57" s="2">
        <v>43380</v>
      </c>
      <c r="F57" t="s">
        <v>23</v>
      </c>
      <c r="G57" t="s">
        <v>477</v>
      </c>
      <c r="H57" t="s">
        <v>32</v>
      </c>
      <c r="I57" t="s">
        <v>23</v>
      </c>
      <c r="J57" t="s">
        <v>27</v>
      </c>
      <c r="K57">
        <v>34950.980000000003</v>
      </c>
      <c r="L57">
        <v>43016</v>
      </c>
      <c r="M57" t="s">
        <v>17</v>
      </c>
      <c r="N57" t="s">
        <v>15</v>
      </c>
      <c r="O57" s="2">
        <v>43852</v>
      </c>
    </row>
    <row r="58" spans="1:15" x14ac:dyDescent="0.35">
      <c r="A58" t="s">
        <v>456</v>
      </c>
      <c r="B58">
        <v>22214272</v>
      </c>
      <c r="C58" t="s">
        <v>14</v>
      </c>
      <c r="D58" s="2">
        <v>43040</v>
      </c>
      <c r="E58" s="2">
        <v>43404</v>
      </c>
      <c r="F58" t="s">
        <v>23</v>
      </c>
      <c r="G58" t="s">
        <v>477</v>
      </c>
      <c r="H58" t="s">
        <v>32</v>
      </c>
      <c r="I58" t="s">
        <v>23</v>
      </c>
      <c r="J58" t="s">
        <v>27</v>
      </c>
      <c r="K58">
        <v>55687.5</v>
      </c>
      <c r="L58">
        <v>43040</v>
      </c>
      <c r="M58" t="s">
        <v>17</v>
      </c>
      <c r="N58" t="s">
        <v>15</v>
      </c>
      <c r="O58" s="2">
        <v>43852</v>
      </c>
    </row>
    <row r="59" spans="1:15" x14ac:dyDescent="0.35">
      <c r="A59" t="s">
        <v>457</v>
      </c>
      <c r="B59" t="s">
        <v>80</v>
      </c>
      <c r="C59" t="s">
        <v>14</v>
      </c>
      <c r="D59" s="2">
        <v>43567</v>
      </c>
      <c r="E59" s="2">
        <v>43932</v>
      </c>
      <c r="F59" t="s">
        <v>24</v>
      </c>
      <c r="G59" t="s">
        <v>478</v>
      </c>
      <c r="H59" t="s">
        <v>32</v>
      </c>
      <c r="I59" t="s">
        <v>25</v>
      </c>
      <c r="J59" t="s">
        <v>27</v>
      </c>
      <c r="K59">
        <v>5187.3100000000004</v>
      </c>
      <c r="L59">
        <v>43567</v>
      </c>
      <c r="M59" t="s">
        <v>17</v>
      </c>
      <c r="N59" t="s">
        <v>15</v>
      </c>
      <c r="O59" s="2">
        <v>43852</v>
      </c>
    </row>
    <row r="60" spans="1:15" x14ac:dyDescent="0.35">
      <c r="A60" t="s">
        <v>453</v>
      </c>
      <c r="B60" t="s">
        <v>83</v>
      </c>
      <c r="C60" t="s">
        <v>14</v>
      </c>
      <c r="D60" s="2">
        <v>43337</v>
      </c>
      <c r="E60" s="2">
        <v>43701</v>
      </c>
      <c r="F60" t="s">
        <v>24</v>
      </c>
      <c r="G60" t="s">
        <v>482</v>
      </c>
      <c r="H60" t="s">
        <v>32</v>
      </c>
      <c r="I60" t="s">
        <v>25</v>
      </c>
      <c r="J60" t="s">
        <v>436</v>
      </c>
      <c r="K60">
        <v>2116.48</v>
      </c>
      <c r="L60">
        <v>43337</v>
      </c>
      <c r="M60" t="s">
        <v>17</v>
      </c>
      <c r="N60" t="s">
        <v>15</v>
      </c>
      <c r="O60" s="2">
        <v>43852</v>
      </c>
    </row>
    <row r="61" spans="1:15" x14ac:dyDescent="0.35">
      <c r="A61" t="s">
        <v>453</v>
      </c>
      <c r="B61" t="s">
        <v>84</v>
      </c>
      <c r="C61" t="s">
        <v>14</v>
      </c>
      <c r="D61" s="2">
        <v>43434</v>
      </c>
      <c r="E61" s="2">
        <v>43798</v>
      </c>
      <c r="F61" t="s">
        <v>24</v>
      </c>
      <c r="G61" t="s">
        <v>482</v>
      </c>
      <c r="H61" t="s">
        <v>32</v>
      </c>
      <c r="I61" t="s">
        <v>25</v>
      </c>
      <c r="J61" t="s">
        <v>27</v>
      </c>
      <c r="K61">
        <v>810.28</v>
      </c>
      <c r="L61">
        <v>43434</v>
      </c>
      <c r="M61" t="s">
        <v>17</v>
      </c>
      <c r="N61" t="s">
        <v>15</v>
      </c>
      <c r="O61" s="2">
        <v>43852</v>
      </c>
    </row>
    <row r="62" spans="1:15" x14ac:dyDescent="0.35">
      <c r="A62" t="s">
        <v>459</v>
      </c>
      <c r="B62">
        <v>30003393</v>
      </c>
      <c r="C62" t="s">
        <v>14</v>
      </c>
      <c r="D62" s="2">
        <v>43586</v>
      </c>
      <c r="E62" s="2">
        <v>43951</v>
      </c>
      <c r="F62" t="s">
        <v>26</v>
      </c>
      <c r="G62" t="s">
        <v>476</v>
      </c>
      <c r="H62" t="s">
        <v>32</v>
      </c>
      <c r="I62" t="s">
        <v>41</v>
      </c>
      <c r="J62" t="s">
        <v>435</v>
      </c>
      <c r="K62">
        <v>379836.08</v>
      </c>
      <c r="L62">
        <v>43586</v>
      </c>
      <c r="M62" t="s">
        <v>17</v>
      </c>
      <c r="N62" t="s">
        <v>15</v>
      </c>
      <c r="O62" s="2">
        <v>43852</v>
      </c>
    </row>
    <row r="63" spans="1:15" x14ac:dyDescent="0.35">
      <c r="A63" t="s">
        <v>459</v>
      </c>
      <c r="B63" t="s">
        <v>85</v>
      </c>
      <c r="C63" t="s">
        <v>14</v>
      </c>
      <c r="D63" s="2">
        <v>43555</v>
      </c>
      <c r="E63" s="2">
        <v>43920</v>
      </c>
      <c r="F63" t="s">
        <v>16</v>
      </c>
      <c r="G63" t="s">
        <v>476</v>
      </c>
      <c r="H63" t="s">
        <v>32</v>
      </c>
      <c r="I63" t="s">
        <v>16</v>
      </c>
      <c r="J63" t="s">
        <v>436</v>
      </c>
      <c r="K63">
        <v>28087.5</v>
      </c>
      <c r="L63">
        <v>43555</v>
      </c>
      <c r="M63" t="s">
        <v>17</v>
      </c>
      <c r="N63" t="s">
        <v>15</v>
      </c>
      <c r="O63" s="2">
        <v>43852</v>
      </c>
    </row>
    <row r="64" spans="1:15" x14ac:dyDescent="0.35">
      <c r="A64" t="s">
        <v>460</v>
      </c>
      <c r="B64" t="s">
        <v>86</v>
      </c>
      <c r="C64" t="s">
        <v>14</v>
      </c>
      <c r="D64" s="2">
        <v>43466</v>
      </c>
      <c r="E64" s="2">
        <v>43830</v>
      </c>
      <c r="F64" t="s">
        <v>16</v>
      </c>
      <c r="G64" t="s">
        <v>482</v>
      </c>
      <c r="H64" t="s">
        <v>32</v>
      </c>
      <c r="I64" t="s">
        <v>16</v>
      </c>
      <c r="J64" t="s">
        <v>27</v>
      </c>
      <c r="K64">
        <v>137500</v>
      </c>
      <c r="L64">
        <v>43466</v>
      </c>
      <c r="M64" t="s">
        <v>17</v>
      </c>
      <c r="N64" t="s">
        <v>15</v>
      </c>
      <c r="O64" s="2">
        <v>43852</v>
      </c>
    </row>
    <row r="65" spans="1:15" x14ac:dyDescent="0.35">
      <c r="A65" t="s">
        <v>460</v>
      </c>
      <c r="B65" t="s">
        <v>87</v>
      </c>
      <c r="C65" t="s">
        <v>14</v>
      </c>
      <c r="D65" s="2">
        <v>43377</v>
      </c>
      <c r="E65" s="2">
        <v>43741</v>
      </c>
      <c r="F65" t="s">
        <v>16</v>
      </c>
      <c r="G65" t="s">
        <v>482</v>
      </c>
      <c r="H65" t="s">
        <v>32</v>
      </c>
      <c r="I65" t="s">
        <v>16</v>
      </c>
      <c r="J65" t="s">
        <v>436</v>
      </c>
      <c r="K65">
        <v>18750</v>
      </c>
      <c r="L65">
        <v>43377</v>
      </c>
      <c r="M65" t="s">
        <v>17</v>
      </c>
      <c r="N65" t="s">
        <v>15</v>
      </c>
      <c r="O65" s="2">
        <v>43852</v>
      </c>
    </row>
    <row r="66" spans="1:15" x14ac:dyDescent="0.35">
      <c r="A66" t="s">
        <v>460</v>
      </c>
      <c r="B66" t="s">
        <v>88</v>
      </c>
      <c r="C66" t="s">
        <v>14</v>
      </c>
      <c r="D66" s="2">
        <v>43801</v>
      </c>
      <c r="E66" s="2">
        <v>44166</v>
      </c>
      <c r="F66" t="s">
        <v>16</v>
      </c>
      <c r="G66" t="s">
        <v>482</v>
      </c>
      <c r="H66" t="s">
        <v>32</v>
      </c>
      <c r="I66" t="s">
        <v>16</v>
      </c>
      <c r="J66" t="s">
        <v>27</v>
      </c>
      <c r="K66">
        <v>8125</v>
      </c>
      <c r="L66">
        <v>43801</v>
      </c>
      <c r="M66" t="s">
        <v>17</v>
      </c>
      <c r="N66" t="s">
        <v>15</v>
      </c>
      <c r="O66" s="2">
        <v>43852</v>
      </c>
    </row>
    <row r="67" spans="1:15" x14ac:dyDescent="0.35">
      <c r="A67" t="s">
        <v>461</v>
      </c>
      <c r="B67" t="s">
        <v>89</v>
      </c>
      <c r="C67" t="s">
        <v>14</v>
      </c>
      <c r="D67" s="2">
        <v>43160</v>
      </c>
      <c r="E67" s="2">
        <v>43524</v>
      </c>
      <c r="F67" t="s">
        <v>24</v>
      </c>
      <c r="G67" t="s">
        <v>477</v>
      </c>
      <c r="H67" t="s">
        <v>32</v>
      </c>
      <c r="I67" t="s">
        <v>44</v>
      </c>
      <c r="J67" t="s">
        <v>435</v>
      </c>
      <c r="K67">
        <v>116487.03999999999</v>
      </c>
      <c r="L67">
        <v>43160</v>
      </c>
      <c r="M67" t="s">
        <v>17</v>
      </c>
      <c r="N67" t="s">
        <v>15</v>
      </c>
      <c r="O67" s="2">
        <v>43852</v>
      </c>
    </row>
    <row r="68" spans="1:15" x14ac:dyDescent="0.35">
      <c r="A68" t="s">
        <v>461</v>
      </c>
      <c r="B68" t="s">
        <v>90</v>
      </c>
      <c r="C68" t="s">
        <v>14</v>
      </c>
      <c r="D68" s="2">
        <v>43160</v>
      </c>
      <c r="E68" s="2">
        <v>43524</v>
      </c>
      <c r="F68" t="s">
        <v>24</v>
      </c>
      <c r="G68" t="s">
        <v>477</v>
      </c>
      <c r="H68" t="s">
        <v>32</v>
      </c>
      <c r="I68" t="s">
        <v>44</v>
      </c>
      <c r="J68" t="s">
        <v>435</v>
      </c>
      <c r="K68">
        <v>2988.62</v>
      </c>
      <c r="L68">
        <v>43160</v>
      </c>
      <c r="M68" t="s">
        <v>17</v>
      </c>
      <c r="N68" t="s">
        <v>15</v>
      </c>
      <c r="O68" s="2">
        <v>43852</v>
      </c>
    </row>
    <row r="69" spans="1:15" x14ac:dyDescent="0.35">
      <c r="A69" t="s">
        <v>461</v>
      </c>
      <c r="B69" t="s">
        <v>91</v>
      </c>
      <c r="C69" t="s">
        <v>14</v>
      </c>
      <c r="D69" s="2">
        <v>43160</v>
      </c>
      <c r="E69" s="2">
        <v>43524</v>
      </c>
      <c r="F69" t="s">
        <v>26</v>
      </c>
      <c r="G69" t="s">
        <v>477</v>
      </c>
      <c r="H69" t="s">
        <v>32</v>
      </c>
      <c r="I69" t="s">
        <v>44</v>
      </c>
      <c r="J69" t="s">
        <v>435</v>
      </c>
      <c r="K69">
        <v>14627.5</v>
      </c>
      <c r="L69">
        <v>43160</v>
      </c>
      <c r="M69" t="s">
        <v>17</v>
      </c>
      <c r="N69" t="s">
        <v>15</v>
      </c>
      <c r="O69" s="2">
        <v>43852</v>
      </c>
    </row>
    <row r="70" spans="1:15" x14ac:dyDescent="0.35">
      <c r="A70" t="s">
        <v>461</v>
      </c>
      <c r="B70" t="s">
        <v>92</v>
      </c>
      <c r="C70" t="s">
        <v>14</v>
      </c>
      <c r="D70" s="2">
        <v>43160</v>
      </c>
      <c r="E70" s="2">
        <v>43524</v>
      </c>
      <c r="F70" t="s">
        <v>26</v>
      </c>
      <c r="G70" t="s">
        <v>477</v>
      </c>
      <c r="H70" t="s">
        <v>32</v>
      </c>
      <c r="I70" t="s">
        <v>44</v>
      </c>
      <c r="J70" t="s">
        <v>435</v>
      </c>
      <c r="K70">
        <v>2020.5</v>
      </c>
      <c r="L70">
        <v>43160</v>
      </c>
      <c r="M70" t="s">
        <v>17</v>
      </c>
      <c r="N70" t="s">
        <v>15</v>
      </c>
      <c r="O70" s="2">
        <v>43852</v>
      </c>
    </row>
    <row r="71" spans="1:15" x14ac:dyDescent="0.35">
      <c r="A71" t="s">
        <v>461</v>
      </c>
      <c r="B71" t="s">
        <v>93</v>
      </c>
      <c r="C71" t="s">
        <v>14</v>
      </c>
      <c r="D71" s="2">
        <v>43160</v>
      </c>
      <c r="E71" s="2">
        <v>43524</v>
      </c>
      <c r="F71" t="s">
        <v>26</v>
      </c>
      <c r="G71" t="s">
        <v>477</v>
      </c>
      <c r="H71" t="s">
        <v>32</v>
      </c>
      <c r="I71" t="s">
        <v>44</v>
      </c>
      <c r="J71" t="s">
        <v>435</v>
      </c>
      <c r="K71">
        <v>625.13</v>
      </c>
      <c r="L71">
        <v>43160</v>
      </c>
      <c r="M71" t="s">
        <v>17</v>
      </c>
      <c r="N71" t="s">
        <v>15</v>
      </c>
      <c r="O71" s="2">
        <v>43852</v>
      </c>
    </row>
    <row r="72" spans="1:15" x14ac:dyDescent="0.35">
      <c r="A72" t="s">
        <v>461</v>
      </c>
      <c r="B72" t="s">
        <v>94</v>
      </c>
      <c r="C72" t="s">
        <v>14</v>
      </c>
      <c r="D72" s="2">
        <v>43160</v>
      </c>
      <c r="E72" s="2">
        <v>43524</v>
      </c>
      <c r="F72" t="s">
        <v>26</v>
      </c>
      <c r="G72" t="s">
        <v>477</v>
      </c>
      <c r="H72" t="s">
        <v>32</v>
      </c>
      <c r="I72" t="s">
        <v>44</v>
      </c>
      <c r="J72" t="s">
        <v>436</v>
      </c>
      <c r="K72">
        <v>417</v>
      </c>
      <c r="L72">
        <v>43160</v>
      </c>
      <c r="M72" t="s">
        <v>17</v>
      </c>
      <c r="N72" t="s">
        <v>15</v>
      </c>
      <c r="O72" s="2">
        <v>43852</v>
      </c>
    </row>
    <row r="73" spans="1:15" x14ac:dyDescent="0.35">
      <c r="A73" t="s">
        <v>461</v>
      </c>
      <c r="B73" t="s">
        <v>95</v>
      </c>
      <c r="C73" t="s">
        <v>14</v>
      </c>
      <c r="D73" s="2">
        <v>43160</v>
      </c>
      <c r="E73" s="2">
        <v>43524</v>
      </c>
      <c r="F73" t="s">
        <v>26</v>
      </c>
      <c r="G73" t="s">
        <v>477</v>
      </c>
      <c r="H73" t="s">
        <v>32</v>
      </c>
      <c r="I73" t="s">
        <v>44</v>
      </c>
      <c r="J73" t="s">
        <v>435</v>
      </c>
      <c r="K73">
        <v>687.63</v>
      </c>
      <c r="L73">
        <v>43160</v>
      </c>
      <c r="M73" t="s">
        <v>17</v>
      </c>
      <c r="N73" t="s">
        <v>15</v>
      </c>
      <c r="O73" s="2">
        <v>43852</v>
      </c>
    </row>
    <row r="74" spans="1:15" x14ac:dyDescent="0.35">
      <c r="A74" t="s">
        <v>461</v>
      </c>
      <c r="B74" t="s">
        <v>96</v>
      </c>
      <c r="C74" t="s">
        <v>14</v>
      </c>
      <c r="D74" s="2">
        <v>43160</v>
      </c>
      <c r="E74" s="2">
        <v>43524</v>
      </c>
      <c r="F74" t="s">
        <v>16</v>
      </c>
      <c r="G74" t="s">
        <v>477</v>
      </c>
      <c r="H74" t="s">
        <v>32</v>
      </c>
      <c r="I74" t="s">
        <v>44</v>
      </c>
      <c r="J74" t="s">
        <v>435</v>
      </c>
      <c r="K74">
        <v>374.88</v>
      </c>
      <c r="L74">
        <v>43160</v>
      </c>
      <c r="M74" t="s">
        <v>17</v>
      </c>
      <c r="N74" t="s">
        <v>15</v>
      </c>
      <c r="O74" s="2">
        <v>43852</v>
      </c>
    </row>
    <row r="75" spans="1:15" x14ac:dyDescent="0.35">
      <c r="A75" t="s">
        <v>461</v>
      </c>
      <c r="B75" t="s">
        <v>97</v>
      </c>
      <c r="C75" t="s">
        <v>14</v>
      </c>
      <c r="D75" s="2">
        <v>43160</v>
      </c>
      <c r="E75" s="2">
        <v>43524</v>
      </c>
      <c r="F75" t="s">
        <v>26</v>
      </c>
      <c r="G75" t="s">
        <v>477</v>
      </c>
      <c r="H75" t="s">
        <v>32</v>
      </c>
      <c r="I75" t="s">
        <v>44</v>
      </c>
      <c r="J75" t="s">
        <v>435</v>
      </c>
      <c r="K75">
        <v>3537.25</v>
      </c>
      <c r="L75">
        <v>43160</v>
      </c>
      <c r="M75" t="s">
        <v>17</v>
      </c>
      <c r="N75" t="s">
        <v>15</v>
      </c>
      <c r="O75" s="2">
        <v>43852</v>
      </c>
    </row>
    <row r="76" spans="1:15" x14ac:dyDescent="0.35">
      <c r="A76" t="s">
        <v>461</v>
      </c>
      <c r="B76" t="s">
        <v>98</v>
      </c>
      <c r="C76" t="s">
        <v>14</v>
      </c>
      <c r="D76" s="2">
        <v>43160</v>
      </c>
      <c r="E76" s="2">
        <v>43524</v>
      </c>
      <c r="F76" t="s">
        <v>26</v>
      </c>
      <c r="G76" t="s">
        <v>477</v>
      </c>
      <c r="H76" t="s">
        <v>32</v>
      </c>
      <c r="I76" t="s">
        <v>44</v>
      </c>
      <c r="J76" t="s">
        <v>435</v>
      </c>
      <c r="K76">
        <v>8881.5</v>
      </c>
      <c r="L76">
        <v>43160</v>
      </c>
      <c r="M76" t="s">
        <v>17</v>
      </c>
      <c r="N76" t="s">
        <v>15</v>
      </c>
      <c r="O76" s="2">
        <v>43852</v>
      </c>
    </row>
    <row r="77" spans="1:15" x14ac:dyDescent="0.35">
      <c r="A77" t="s">
        <v>462</v>
      </c>
      <c r="B77" t="s">
        <v>99</v>
      </c>
      <c r="C77" t="s">
        <v>14</v>
      </c>
      <c r="D77" s="2">
        <v>43608</v>
      </c>
      <c r="E77" s="2">
        <v>43973</v>
      </c>
      <c r="F77" t="s">
        <v>16</v>
      </c>
      <c r="G77" t="s">
        <v>482</v>
      </c>
      <c r="H77" t="s">
        <v>32</v>
      </c>
      <c r="I77" t="s">
        <v>16</v>
      </c>
      <c r="J77" t="s">
        <v>27</v>
      </c>
      <c r="K77">
        <v>28125</v>
      </c>
      <c r="L77">
        <v>43608</v>
      </c>
      <c r="M77" t="s">
        <v>17</v>
      </c>
      <c r="N77" t="s">
        <v>15</v>
      </c>
      <c r="O77" s="2">
        <v>43852</v>
      </c>
    </row>
    <row r="78" spans="1:15" x14ac:dyDescent="0.35">
      <c r="A78" t="s">
        <v>462</v>
      </c>
      <c r="B78" t="s">
        <v>100</v>
      </c>
      <c r="C78" t="s">
        <v>14</v>
      </c>
      <c r="D78" s="2">
        <v>43608</v>
      </c>
      <c r="E78" s="2">
        <v>43973</v>
      </c>
      <c r="F78" t="s">
        <v>16</v>
      </c>
      <c r="G78" t="s">
        <v>482</v>
      </c>
      <c r="H78" t="s">
        <v>32</v>
      </c>
      <c r="I78" t="s">
        <v>16</v>
      </c>
      <c r="J78" t="s">
        <v>27</v>
      </c>
      <c r="K78">
        <v>131250</v>
      </c>
      <c r="L78">
        <v>43608</v>
      </c>
      <c r="M78" t="s">
        <v>17</v>
      </c>
      <c r="N78" t="s">
        <v>15</v>
      </c>
      <c r="O78" s="2">
        <v>43852</v>
      </c>
    </row>
    <row r="79" spans="1:15" x14ac:dyDescent="0.35">
      <c r="A79" t="s">
        <v>463</v>
      </c>
      <c r="B79">
        <v>302102591</v>
      </c>
      <c r="C79" t="s">
        <v>18</v>
      </c>
      <c r="D79" s="2">
        <v>43348</v>
      </c>
      <c r="E79" s="2">
        <v>43712</v>
      </c>
      <c r="F79" t="s">
        <v>26</v>
      </c>
      <c r="G79" t="s">
        <v>474</v>
      </c>
      <c r="H79" t="s">
        <v>32</v>
      </c>
      <c r="I79" t="s">
        <v>29</v>
      </c>
      <c r="J79" t="s">
        <v>27</v>
      </c>
      <c r="K79">
        <v>6058.38</v>
      </c>
      <c r="L79">
        <v>43348</v>
      </c>
      <c r="M79" t="s">
        <v>17</v>
      </c>
      <c r="N79" t="s">
        <v>15</v>
      </c>
      <c r="O79" s="2">
        <v>43852</v>
      </c>
    </row>
    <row r="80" spans="1:15" x14ac:dyDescent="0.35">
      <c r="A80" t="s">
        <v>463</v>
      </c>
      <c r="B80">
        <v>668111383</v>
      </c>
      <c r="C80" t="s">
        <v>14</v>
      </c>
      <c r="D80" s="2">
        <v>43025</v>
      </c>
      <c r="E80" s="2">
        <v>43389</v>
      </c>
      <c r="F80" t="s">
        <v>24</v>
      </c>
      <c r="G80" t="s">
        <v>474</v>
      </c>
      <c r="H80" t="s">
        <v>32</v>
      </c>
      <c r="I80" t="s">
        <v>29</v>
      </c>
      <c r="J80" t="s">
        <v>27</v>
      </c>
      <c r="K80">
        <v>29608.99</v>
      </c>
      <c r="L80">
        <v>43025</v>
      </c>
      <c r="M80" t="s">
        <v>17</v>
      </c>
      <c r="N80" t="s">
        <v>15</v>
      </c>
      <c r="O80" s="2">
        <v>43852</v>
      </c>
    </row>
    <row r="81" spans="1:15" x14ac:dyDescent="0.35">
      <c r="A81" t="s">
        <v>463</v>
      </c>
      <c r="B81">
        <v>668111383</v>
      </c>
      <c r="C81" t="s">
        <v>14</v>
      </c>
      <c r="D81" s="2">
        <v>43025</v>
      </c>
      <c r="E81" s="2">
        <v>43389</v>
      </c>
      <c r="F81" t="s">
        <v>24</v>
      </c>
      <c r="G81" t="s">
        <v>474</v>
      </c>
      <c r="H81" t="s">
        <v>32</v>
      </c>
      <c r="I81" t="s">
        <v>29</v>
      </c>
      <c r="J81" t="s">
        <v>27</v>
      </c>
      <c r="K81">
        <v>29638.400000000001</v>
      </c>
      <c r="L81">
        <v>43025</v>
      </c>
      <c r="M81" t="s">
        <v>17</v>
      </c>
      <c r="N81" t="s">
        <v>15</v>
      </c>
      <c r="O81" s="2">
        <v>43852</v>
      </c>
    </row>
    <row r="82" spans="1:15" x14ac:dyDescent="0.35">
      <c r="A82" t="s">
        <v>463</v>
      </c>
      <c r="B82">
        <v>668111383</v>
      </c>
      <c r="C82" t="s">
        <v>14</v>
      </c>
      <c r="D82" s="2">
        <v>43025</v>
      </c>
      <c r="E82" s="2">
        <v>43389</v>
      </c>
      <c r="F82" t="s">
        <v>24</v>
      </c>
      <c r="G82" t="s">
        <v>474</v>
      </c>
      <c r="H82" t="s">
        <v>32</v>
      </c>
      <c r="I82" t="s">
        <v>29</v>
      </c>
      <c r="J82" t="s">
        <v>27</v>
      </c>
      <c r="K82">
        <v>237107.16</v>
      </c>
      <c r="L82">
        <v>43025</v>
      </c>
      <c r="M82" t="s">
        <v>17</v>
      </c>
      <c r="N82" t="s">
        <v>15</v>
      </c>
      <c r="O82" s="2">
        <v>43852</v>
      </c>
    </row>
    <row r="83" spans="1:15" x14ac:dyDescent="0.35">
      <c r="A83" t="s">
        <v>463</v>
      </c>
      <c r="B83" t="s">
        <v>101</v>
      </c>
      <c r="C83" t="s">
        <v>14</v>
      </c>
      <c r="D83" s="2">
        <v>43390</v>
      </c>
      <c r="E83" s="2">
        <v>43754</v>
      </c>
      <c r="F83" t="s">
        <v>26</v>
      </c>
      <c r="G83" t="s">
        <v>474</v>
      </c>
      <c r="H83" t="s">
        <v>32</v>
      </c>
      <c r="I83" t="s">
        <v>29</v>
      </c>
      <c r="J83" t="s">
        <v>27</v>
      </c>
      <c r="K83">
        <v>295501.76</v>
      </c>
      <c r="L83">
        <v>43390</v>
      </c>
      <c r="M83" t="s">
        <v>17</v>
      </c>
      <c r="N83" t="s">
        <v>15</v>
      </c>
      <c r="O83" s="2">
        <v>43852</v>
      </c>
    </row>
    <row r="84" spans="1:15" x14ac:dyDescent="0.35">
      <c r="A84" t="s">
        <v>463</v>
      </c>
      <c r="B84">
        <v>2250015394</v>
      </c>
      <c r="C84" t="s">
        <v>14</v>
      </c>
      <c r="D84" s="2">
        <v>43713</v>
      </c>
      <c r="E84" s="2">
        <v>44078</v>
      </c>
      <c r="F84" t="s">
        <v>26</v>
      </c>
      <c r="G84" t="s">
        <v>474</v>
      </c>
      <c r="H84" t="s">
        <v>32</v>
      </c>
      <c r="I84" t="s">
        <v>29</v>
      </c>
      <c r="J84" t="s">
        <v>27</v>
      </c>
      <c r="K84">
        <v>5612.25</v>
      </c>
      <c r="L84">
        <v>43713</v>
      </c>
      <c r="M84" t="s">
        <v>17</v>
      </c>
      <c r="N84" t="s">
        <v>27</v>
      </c>
      <c r="O84" s="2">
        <v>43852</v>
      </c>
    </row>
    <row r="85" spans="1:15" x14ac:dyDescent="0.35">
      <c r="A85" t="s">
        <v>463</v>
      </c>
      <c r="B85">
        <v>2309002394</v>
      </c>
      <c r="C85" t="s">
        <v>14</v>
      </c>
      <c r="D85" s="2">
        <v>43101</v>
      </c>
      <c r="E85" s="2">
        <v>43465</v>
      </c>
      <c r="F85" t="s">
        <v>16</v>
      </c>
      <c r="G85" t="s">
        <v>474</v>
      </c>
      <c r="H85" t="s">
        <v>32</v>
      </c>
      <c r="I85" t="s">
        <v>29</v>
      </c>
      <c r="J85" t="s">
        <v>27</v>
      </c>
      <c r="K85">
        <v>30875</v>
      </c>
      <c r="L85">
        <v>43101</v>
      </c>
      <c r="M85" t="s">
        <v>17</v>
      </c>
      <c r="N85" t="s">
        <v>15</v>
      </c>
      <c r="O85" s="2">
        <v>43852</v>
      </c>
    </row>
    <row r="86" spans="1:15" x14ac:dyDescent="0.35">
      <c r="A86" t="s">
        <v>463</v>
      </c>
      <c r="B86">
        <v>3.1142029633600998E+18</v>
      </c>
      <c r="C86" t="s">
        <v>14</v>
      </c>
      <c r="D86" s="2">
        <v>43703</v>
      </c>
      <c r="E86" s="2">
        <v>44068</v>
      </c>
      <c r="F86" t="s">
        <v>26</v>
      </c>
      <c r="G86" t="s">
        <v>474</v>
      </c>
      <c r="H86" t="s">
        <v>32</v>
      </c>
      <c r="I86" t="s">
        <v>29</v>
      </c>
      <c r="J86" t="s">
        <v>436</v>
      </c>
      <c r="K86">
        <v>7022.25</v>
      </c>
      <c r="L86">
        <v>43703</v>
      </c>
      <c r="M86" t="s">
        <v>17</v>
      </c>
      <c r="N86" t="s">
        <v>15</v>
      </c>
      <c r="O86" s="2">
        <v>43852</v>
      </c>
    </row>
    <row r="87" spans="1:15" x14ac:dyDescent="0.35">
      <c r="A87" t="s">
        <v>463</v>
      </c>
      <c r="B87" t="s">
        <v>102</v>
      </c>
      <c r="C87" t="s">
        <v>14</v>
      </c>
      <c r="D87" s="2">
        <v>43466</v>
      </c>
      <c r="E87" s="2">
        <v>43830</v>
      </c>
      <c r="F87" t="s">
        <v>23</v>
      </c>
      <c r="G87" t="s">
        <v>474</v>
      </c>
      <c r="H87" t="s">
        <v>32</v>
      </c>
      <c r="I87" t="s">
        <v>29</v>
      </c>
      <c r="J87" t="s">
        <v>436</v>
      </c>
      <c r="K87">
        <v>77787.360000000001</v>
      </c>
      <c r="L87">
        <v>43466</v>
      </c>
      <c r="M87" t="s">
        <v>17</v>
      </c>
      <c r="N87" t="s">
        <v>15</v>
      </c>
      <c r="O87" s="2">
        <v>43852</v>
      </c>
    </row>
    <row r="88" spans="1:15" x14ac:dyDescent="0.35">
      <c r="A88" t="s">
        <v>463</v>
      </c>
      <c r="B88" t="s">
        <v>103</v>
      </c>
      <c r="C88" t="s">
        <v>14</v>
      </c>
      <c r="D88" s="2">
        <v>43466</v>
      </c>
      <c r="E88" s="2">
        <v>43830</v>
      </c>
      <c r="F88" t="s">
        <v>16</v>
      </c>
      <c r="G88" t="s">
        <v>474</v>
      </c>
      <c r="H88" t="s">
        <v>32</v>
      </c>
      <c r="I88" t="s">
        <v>29</v>
      </c>
      <c r="J88" t="s">
        <v>436</v>
      </c>
      <c r="K88">
        <v>30048.080000000002</v>
      </c>
      <c r="L88">
        <v>43466</v>
      </c>
      <c r="M88" t="s">
        <v>17</v>
      </c>
      <c r="N88" t="s">
        <v>15</v>
      </c>
      <c r="O88" s="2">
        <v>43852</v>
      </c>
    </row>
    <row r="89" spans="1:15" x14ac:dyDescent="0.35">
      <c r="A89" t="s">
        <v>463</v>
      </c>
      <c r="B89" t="s">
        <v>104</v>
      </c>
      <c r="C89" t="s">
        <v>14</v>
      </c>
      <c r="D89" s="2">
        <v>43724</v>
      </c>
      <c r="E89" s="2">
        <v>44089</v>
      </c>
      <c r="F89" t="s">
        <v>19</v>
      </c>
      <c r="G89" t="s">
        <v>474</v>
      </c>
      <c r="H89" t="s">
        <v>32</v>
      </c>
      <c r="I89" t="s">
        <v>29</v>
      </c>
      <c r="J89" t="s">
        <v>436</v>
      </c>
      <c r="K89">
        <v>7690.95</v>
      </c>
      <c r="L89">
        <v>43724</v>
      </c>
      <c r="M89" t="s">
        <v>17</v>
      </c>
      <c r="N89" t="s">
        <v>15</v>
      </c>
      <c r="O89" s="2">
        <v>43852</v>
      </c>
    </row>
    <row r="90" spans="1:15" x14ac:dyDescent="0.35">
      <c r="A90" t="s">
        <v>463</v>
      </c>
      <c r="B90">
        <v>1.2030046182479999E+19</v>
      </c>
      <c r="C90" t="s">
        <v>18</v>
      </c>
      <c r="D90" s="2">
        <v>43322</v>
      </c>
      <c r="E90" s="2">
        <v>43686</v>
      </c>
      <c r="F90" t="s">
        <v>26</v>
      </c>
      <c r="G90" t="s">
        <v>472</v>
      </c>
      <c r="H90" t="s">
        <v>32</v>
      </c>
      <c r="I90" t="s">
        <v>29</v>
      </c>
      <c r="J90" t="s">
        <v>27</v>
      </c>
      <c r="K90">
        <v>86400</v>
      </c>
      <c r="L90">
        <v>43322</v>
      </c>
      <c r="M90" t="s">
        <v>17</v>
      </c>
      <c r="N90" t="s">
        <v>15</v>
      </c>
      <c r="O90" s="2">
        <v>43852</v>
      </c>
    </row>
    <row r="91" spans="1:15" x14ac:dyDescent="0.35">
      <c r="A91" t="s">
        <v>463</v>
      </c>
      <c r="B91">
        <v>1.2030046182479999E+19</v>
      </c>
      <c r="C91" t="s">
        <v>18</v>
      </c>
      <c r="D91" s="2">
        <v>43322</v>
      </c>
      <c r="E91" s="2">
        <v>43686</v>
      </c>
      <c r="F91" t="s">
        <v>26</v>
      </c>
      <c r="G91" t="s">
        <v>472</v>
      </c>
      <c r="H91" t="s">
        <v>32</v>
      </c>
      <c r="I91" t="s">
        <v>29</v>
      </c>
      <c r="J91" t="s">
        <v>27</v>
      </c>
      <c r="K91">
        <v>345705</v>
      </c>
      <c r="L91">
        <v>43322</v>
      </c>
      <c r="M91" t="s">
        <v>17</v>
      </c>
      <c r="N91" t="s">
        <v>15</v>
      </c>
      <c r="O91" s="2">
        <v>43852</v>
      </c>
    </row>
    <row r="92" spans="1:15" x14ac:dyDescent="0.35">
      <c r="A92" t="s">
        <v>463</v>
      </c>
      <c r="B92">
        <v>1.203004619248E+19</v>
      </c>
      <c r="C92" t="s">
        <v>14</v>
      </c>
      <c r="D92" s="2">
        <v>43687</v>
      </c>
      <c r="E92" s="2">
        <v>44052</v>
      </c>
      <c r="F92" t="s">
        <v>26</v>
      </c>
      <c r="G92" t="s">
        <v>474</v>
      </c>
      <c r="H92" t="s">
        <v>32</v>
      </c>
      <c r="I92" t="s">
        <v>29</v>
      </c>
      <c r="J92" t="s">
        <v>27</v>
      </c>
      <c r="K92">
        <v>77400</v>
      </c>
      <c r="L92">
        <v>43687</v>
      </c>
      <c r="M92" t="s">
        <v>17</v>
      </c>
      <c r="N92" t="s">
        <v>27</v>
      </c>
      <c r="O92" s="2">
        <v>43852</v>
      </c>
    </row>
    <row r="93" spans="1:15" x14ac:dyDescent="0.35">
      <c r="A93" t="s">
        <v>463</v>
      </c>
      <c r="B93">
        <v>1.203004619248E+19</v>
      </c>
      <c r="C93" t="s">
        <v>14</v>
      </c>
      <c r="D93" s="2">
        <v>43687</v>
      </c>
      <c r="E93" s="2">
        <v>44052</v>
      </c>
      <c r="F93" t="s">
        <v>26</v>
      </c>
      <c r="G93" t="s">
        <v>474</v>
      </c>
      <c r="H93" t="s">
        <v>32</v>
      </c>
      <c r="I93" t="s">
        <v>29</v>
      </c>
      <c r="J93" t="s">
        <v>27</v>
      </c>
      <c r="K93">
        <v>302811.08</v>
      </c>
      <c r="L93">
        <v>43687</v>
      </c>
      <c r="M93" t="s">
        <v>17</v>
      </c>
      <c r="N93" t="s">
        <v>27</v>
      </c>
      <c r="O93" s="2">
        <v>43852</v>
      </c>
    </row>
    <row r="94" spans="1:15" x14ac:dyDescent="0.35">
      <c r="A94" t="s">
        <v>463</v>
      </c>
      <c r="B94" t="s">
        <v>105</v>
      </c>
      <c r="C94" t="s">
        <v>14</v>
      </c>
      <c r="D94" s="2">
        <v>43282</v>
      </c>
      <c r="E94" s="2">
        <v>43646</v>
      </c>
      <c r="F94" t="s">
        <v>16</v>
      </c>
      <c r="G94" t="s">
        <v>472</v>
      </c>
      <c r="H94" t="s">
        <v>32</v>
      </c>
      <c r="I94" t="s">
        <v>29</v>
      </c>
      <c r="J94" t="s">
        <v>27</v>
      </c>
      <c r="K94">
        <v>1183.3800000000001</v>
      </c>
      <c r="L94">
        <v>43282</v>
      </c>
      <c r="M94" t="s">
        <v>17</v>
      </c>
      <c r="N94" t="s">
        <v>15</v>
      </c>
      <c r="O94" s="2">
        <v>43852</v>
      </c>
    </row>
    <row r="95" spans="1:15" x14ac:dyDescent="0.35">
      <c r="A95" t="s">
        <v>458</v>
      </c>
      <c r="B95" t="s">
        <v>106</v>
      </c>
      <c r="C95" t="s">
        <v>14</v>
      </c>
      <c r="D95" s="2">
        <v>43359</v>
      </c>
      <c r="E95" s="2">
        <v>43723</v>
      </c>
      <c r="F95" t="s">
        <v>24</v>
      </c>
      <c r="G95" t="s">
        <v>482</v>
      </c>
      <c r="H95" t="s">
        <v>32</v>
      </c>
      <c r="I95" t="s">
        <v>25</v>
      </c>
      <c r="J95" t="s">
        <v>27</v>
      </c>
      <c r="K95">
        <v>33977.82</v>
      </c>
      <c r="L95">
        <v>43359</v>
      </c>
      <c r="M95" t="s">
        <v>17</v>
      </c>
      <c r="N95" t="s">
        <v>15</v>
      </c>
      <c r="O95" s="2">
        <v>43852</v>
      </c>
    </row>
    <row r="96" spans="1:15" x14ac:dyDescent="0.35">
      <c r="A96" t="s">
        <v>463</v>
      </c>
      <c r="B96" t="s">
        <v>107</v>
      </c>
      <c r="C96" t="s">
        <v>14</v>
      </c>
      <c r="D96" s="2">
        <v>43066</v>
      </c>
      <c r="E96" s="2">
        <v>44161</v>
      </c>
      <c r="F96" t="s">
        <v>28</v>
      </c>
      <c r="G96" t="s">
        <v>478</v>
      </c>
      <c r="H96" t="s">
        <v>32</v>
      </c>
      <c r="I96" t="s">
        <v>39</v>
      </c>
      <c r="J96" t="s">
        <v>436</v>
      </c>
      <c r="K96">
        <v>25303.02</v>
      </c>
      <c r="L96">
        <v>43247</v>
      </c>
      <c r="M96" t="s">
        <v>17</v>
      </c>
      <c r="N96" t="s">
        <v>15</v>
      </c>
      <c r="O96" s="2">
        <v>43852</v>
      </c>
    </row>
    <row r="97" spans="1:15" x14ac:dyDescent="0.35">
      <c r="A97" t="s">
        <v>463</v>
      </c>
      <c r="B97" t="s">
        <v>107</v>
      </c>
      <c r="C97" t="s">
        <v>14</v>
      </c>
      <c r="D97" s="2">
        <v>43066</v>
      </c>
      <c r="E97" s="2">
        <v>44161</v>
      </c>
      <c r="F97" t="s">
        <v>28</v>
      </c>
      <c r="G97" t="s">
        <v>478</v>
      </c>
      <c r="H97" t="s">
        <v>32</v>
      </c>
      <c r="I97" t="s">
        <v>39</v>
      </c>
      <c r="J97" t="s">
        <v>436</v>
      </c>
      <c r="K97">
        <v>25302.959999999999</v>
      </c>
      <c r="L97">
        <v>43612</v>
      </c>
      <c r="M97" t="s">
        <v>17</v>
      </c>
      <c r="N97" t="s">
        <v>15</v>
      </c>
      <c r="O97" s="2">
        <v>43852</v>
      </c>
    </row>
    <row r="98" spans="1:15" x14ac:dyDescent="0.35">
      <c r="A98" t="s">
        <v>463</v>
      </c>
      <c r="B98" t="s">
        <v>107</v>
      </c>
      <c r="C98" t="s">
        <v>14</v>
      </c>
      <c r="D98" s="2">
        <v>43066</v>
      </c>
      <c r="E98" s="2">
        <v>44161</v>
      </c>
      <c r="F98" t="s">
        <v>28</v>
      </c>
      <c r="G98" t="s">
        <v>478</v>
      </c>
      <c r="H98" t="s">
        <v>32</v>
      </c>
      <c r="I98" t="s">
        <v>39</v>
      </c>
      <c r="J98" t="s">
        <v>436</v>
      </c>
      <c r="K98">
        <v>25302.959999999999</v>
      </c>
      <c r="L98">
        <v>43704</v>
      </c>
      <c r="M98" t="s">
        <v>17</v>
      </c>
      <c r="N98" t="s">
        <v>15</v>
      </c>
      <c r="O98" s="2">
        <v>43852</v>
      </c>
    </row>
    <row r="99" spans="1:15" x14ac:dyDescent="0.35">
      <c r="A99" t="s">
        <v>463</v>
      </c>
      <c r="B99" t="s">
        <v>107</v>
      </c>
      <c r="C99" t="s">
        <v>14</v>
      </c>
      <c r="D99" s="2">
        <v>43066</v>
      </c>
      <c r="E99" s="2">
        <v>44161</v>
      </c>
      <c r="F99" t="s">
        <v>28</v>
      </c>
      <c r="G99" t="s">
        <v>478</v>
      </c>
      <c r="H99" t="s">
        <v>32</v>
      </c>
      <c r="I99" t="s">
        <v>39</v>
      </c>
      <c r="J99" t="s">
        <v>436</v>
      </c>
      <c r="K99">
        <v>25302.959999999999</v>
      </c>
      <c r="L99">
        <v>43796</v>
      </c>
      <c r="M99" t="s">
        <v>17</v>
      </c>
      <c r="N99" t="s">
        <v>15</v>
      </c>
      <c r="O99" s="2">
        <v>43852</v>
      </c>
    </row>
    <row r="100" spans="1:15" x14ac:dyDescent="0.35">
      <c r="A100" t="s">
        <v>463</v>
      </c>
      <c r="B100" t="s">
        <v>107</v>
      </c>
      <c r="C100" t="s">
        <v>14</v>
      </c>
      <c r="D100" s="2">
        <v>43066</v>
      </c>
      <c r="E100" s="2">
        <v>44161</v>
      </c>
      <c r="F100" t="s">
        <v>28</v>
      </c>
      <c r="G100" t="s">
        <v>478</v>
      </c>
      <c r="H100" t="s">
        <v>32</v>
      </c>
      <c r="I100" t="s">
        <v>39</v>
      </c>
      <c r="J100" t="s">
        <v>436</v>
      </c>
      <c r="K100">
        <v>25302.959999999999</v>
      </c>
      <c r="L100">
        <v>43888</v>
      </c>
      <c r="M100" t="s">
        <v>17</v>
      </c>
      <c r="N100" t="s">
        <v>15</v>
      </c>
      <c r="O100" s="2">
        <v>43852</v>
      </c>
    </row>
    <row r="101" spans="1:15" x14ac:dyDescent="0.35">
      <c r="A101" t="s">
        <v>463</v>
      </c>
      <c r="B101" t="s">
        <v>107</v>
      </c>
      <c r="C101" t="s">
        <v>14</v>
      </c>
      <c r="D101" s="2">
        <v>43066</v>
      </c>
      <c r="E101" s="2">
        <v>44161</v>
      </c>
      <c r="F101" t="s">
        <v>28</v>
      </c>
      <c r="G101" t="s">
        <v>478</v>
      </c>
      <c r="H101" t="s">
        <v>32</v>
      </c>
      <c r="I101" t="s">
        <v>39</v>
      </c>
      <c r="J101" t="s">
        <v>436</v>
      </c>
      <c r="K101">
        <v>25302.959999999999</v>
      </c>
      <c r="L101">
        <v>43978</v>
      </c>
      <c r="M101" t="s">
        <v>17</v>
      </c>
      <c r="N101" t="s">
        <v>15</v>
      </c>
      <c r="O101" s="2">
        <v>43852</v>
      </c>
    </row>
    <row r="102" spans="1:15" x14ac:dyDescent="0.35">
      <c r="A102" t="s">
        <v>463</v>
      </c>
      <c r="B102" t="s">
        <v>107</v>
      </c>
      <c r="C102" t="s">
        <v>14</v>
      </c>
      <c r="D102" s="2">
        <v>43066</v>
      </c>
      <c r="E102" s="2">
        <v>44161</v>
      </c>
      <c r="F102" t="s">
        <v>28</v>
      </c>
      <c r="G102" t="s">
        <v>478</v>
      </c>
      <c r="H102" t="s">
        <v>32</v>
      </c>
      <c r="I102" t="s">
        <v>39</v>
      </c>
      <c r="J102" t="s">
        <v>436</v>
      </c>
      <c r="K102">
        <v>25302.959999999999</v>
      </c>
      <c r="L102">
        <v>43339</v>
      </c>
      <c r="M102" t="s">
        <v>17</v>
      </c>
      <c r="N102" t="s">
        <v>15</v>
      </c>
      <c r="O102" s="2">
        <v>43852</v>
      </c>
    </row>
    <row r="103" spans="1:15" x14ac:dyDescent="0.35">
      <c r="A103" t="s">
        <v>463</v>
      </c>
      <c r="B103" t="s">
        <v>107</v>
      </c>
      <c r="C103" t="s">
        <v>14</v>
      </c>
      <c r="D103" s="2">
        <v>43066</v>
      </c>
      <c r="E103" s="2">
        <v>44161</v>
      </c>
      <c r="F103" t="s">
        <v>28</v>
      </c>
      <c r="G103" t="s">
        <v>478</v>
      </c>
      <c r="H103" t="s">
        <v>32</v>
      </c>
      <c r="I103" t="s">
        <v>39</v>
      </c>
      <c r="J103" t="s">
        <v>436</v>
      </c>
      <c r="K103">
        <v>25302.959999999999</v>
      </c>
      <c r="L103">
        <v>43431</v>
      </c>
      <c r="M103" t="s">
        <v>17</v>
      </c>
      <c r="N103" t="s">
        <v>15</v>
      </c>
      <c r="O103" s="2">
        <v>43852</v>
      </c>
    </row>
    <row r="104" spans="1:15" x14ac:dyDescent="0.35">
      <c r="A104" t="s">
        <v>463</v>
      </c>
      <c r="B104" t="s">
        <v>107</v>
      </c>
      <c r="C104" t="s">
        <v>14</v>
      </c>
      <c r="D104" s="2">
        <v>43066</v>
      </c>
      <c r="E104" s="2">
        <v>44161</v>
      </c>
      <c r="F104" t="s">
        <v>28</v>
      </c>
      <c r="G104" t="s">
        <v>478</v>
      </c>
      <c r="H104" t="s">
        <v>32</v>
      </c>
      <c r="I104" t="s">
        <v>39</v>
      </c>
      <c r="J104" t="s">
        <v>436</v>
      </c>
      <c r="K104">
        <v>25302.959999999999</v>
      </c>
      <c r="L104">
        <v>43523</v>
      </c>
      <c r="M104" t="s">
        <v>17</v>
      </c>
      <c r="N104" t="s">
        <v>15</v>
      </c>
      <c r="O104" s="2">
        <v>43852</v>
      </c>
    </row>
    <row r="105" spans="1:15" x14ac:dyDescent="0.35">
      <c r="A105" t="s">
        <v>463</v>
      </c>
      <c r="B105" t="s">
        <v>107</v>
      </c>
      <c r="C105" t="s">
        <v>14</v>
      </c>
      <c r="D105" s="2">
        <v>43066</v>
      </c>
      <c r="E105" s="2">
        <v>44161</v>
      </c>
      <c r="F105" t="s">
        <v>28</v>
      </c>
      <c r="G105" t="s">
        <v>478</v>
      </c>
      <c r="H105" t="s">
        <v>32</v>
      </c>
      <c r="I105" t="s">
        <v>39</v>
      </c>
      <c r="J105" t="s">
        <v>436</v>
      </c>
      <c r="K105">
        <v>25303.02</v>
      </c>
      <c r="L105">
        <v>43158</v>
      </c>
      <c r="M105" t="s">
        <v>17</v>
      </c>
      <c r="N105" t="s">
        <v>15</v>
      </c>
      <c r="O105" s="2">
        <v>43852</v>
      </c>
    </row>
    <row r="106" spans="1:15" x14ac:dyDescent="0.35">
      <c r="A106" t="s">
        <v>463</v>
      </c>
      <c r="B106" t="s">
        <v>107</v>
      </c>
      <c r="C106" t="s">
        <v>14</v>
      </c>
      <c r="D106" s="2">
        <v>43066</v>
      </c>
      <c r="E106" s="2">
        <v>44161</v>
      </c>
      <c r="F106" t="s">
        <v>28</v>
      </c>
      <c r="G106" t="s">
        <v>478</v>
      </c>
      <c r="H106" t="s">
        <v>32</v>
      </c>
      <c r="I106" t="s">
        <v>39</v>
      </c>
      <c r="J106" t="s">
        <v>436</v>
      </c>
      <c r="K106">
        <v>39952.080000000002</v>
      </c>
      <c r="L106">
        <v>43066</v>
      </c>
      <c r="M106" t="s">
        <v>17</v>
      </c>
      <c r="N106" t="s">
        <v>15</v>
      </c>
      <c r="O106" s="2">
        <v>43852</v>
      </c>
    </row>
    <row r="107" spans="1:15" x14ac:dyDescent="0.35">
      <c r="A107" t="s">
        <v>463</v>
      </c>
      <c r="B107">
        <v>8540162</v>
      </c>
      <c r="C107" t="s">
        <v>18</v>
      </c>
      <c r="D107" s="2">
        <v>43158</v>
      </c>
      <c r="E107" s="2">
        <v>43522</v>
      </c>
      <c r="F107" t="s">
        <v>24</v>
      </c>
      <c r="G107" t="s">
        <v>482</v>
      </c>
      <c r="H107" t="s">
        <v>32</v>
      </c>
      <c r="I107" t="s">
        <v>25</v>
      </c>
      <c r="J107" t="s">
        <v>27</v>
      </c>
      <c r="K107">
        <v>562.24</v>
      </c>
      <c r="L107">
        <v>43158</v>
      </c>
      <c r="M107" t="s">
        <v>17</v>
      </c>
      <c r="N107" t="s">
        <v>15</v>
      </c>
      <c r="O107" s="2">
        <v>43852</v>
      </c>
    </row>
    <row r="108" spans="1:15" x14ac:dyDescent="0.35">
      <c r="A108" t="s">
        <v>463</v>
      </c>
      <c r="B108" t="s">
        <v>108</v>
      </c>
      <c r="C108" t="s">
        <v>14</v>
      </c>
      <c r="D108" s="2">
        <v>43523</v>
      </c>
      <c r="E108" s="2">
        <v>43887</v>
      </c>
      <c r="F108" t="s">
        <v>24</v>
      </c>
      <c r="G108" t="s">
        <v>482</v>
      </c>
      <c r="H108" t="s">
        <v>32</v>
      </c>
      <c r="I108" t="s">
        <v>25</v>
      </c>
      <c r="J108" t="s">
        <v>27</v>
      </c>
      <c r="K108">
        <v>628.70000000000005</v>
      </c>
      <c r="L108">
        <v>43526</v>
      </c>
      <c r="M108" t="s">
        <v>17</v>
      </c>
      <c r="N108" t="s">
        <v>27</v>
      </c>
      <c r="O108" s="2">
        <v>43852</v>
      </c>
    </row>
    <row r="109" spans="1:15" x14ac:dyDescent="0.35">
      <c r="A109" t="s">
        <v>463</v>
      </c>
      <c r="B109">
        <v>304001926</v>
      </c>
      <c r="C109" t="s">
        <v>18</v>
      </c>
      <c r="D109" s="2">
        <v>43191</v>
      </c>
      <c r="E109" s="2">
        <v>43555</v>
      </c>
      <c r="F109" t="s">
        <v>16</v>
      </c>
      <c r="G109" t="s">
        <v>472</v>
      </c>
      <c r="H109" t="s">
        <v>32</v>
      </c>
      <c r="I109" t="s">
        <v>29</v>
      </c>
      <c r="J109" t="s">
        <v>27</v>
      </c>
      <c r="K109">
        <v>5075.5</v>
      </c>
      <c r="L109">
        <v>43191</v>
      </c>
      <c r="M109" t="s">
        <v>17</v>
      </c>
      <c r="N109" t="s">
        <v>15</v>
      </c>
      <c r="O109" s="2">
        <v>43852</v>
      </c>
    </row>
    <row r="110" spans="1:15" x14ac:dyDescent="0.35">
      <c r="A110" t="s">
        <v>463</v>
      </c>
      <c r="B110">
        <v>304003761</v>
      </c>
      <c r="C110" t="s">
        <v>14</v>
      </c>
      <c r="D110" s="2">
        <v>43556</v>
      </c>
      <c r="E110" s="2">
        <v>43921</v>
      </c>
      <c r="F110" t="s">
        <v>16</v>
      </c>
      <c r="G110" t="s">
        <v>474</v>
      </c>
      <c r="H110" t="s">
        <v>32</v>
      </c>
      <c r="I110" t="s">
        <v>29</v>
      </c>
      <c r="J110" t="s">
        <v>27</v>
      </c>
      <c r="K110">
        <v>5206</v>
      </c>
      <c r="L110">
        <v>43556</v>
      </c>
      <c r="M110" t="s">
        <v>17</v>
      </c>
      <c r="N110" t="s">
        <v>27</v>
      </c>
      <c r="O110" s="2">
        <v>43852</v>
      </c>
    </row>
    <row r="111" spans="1:15" x14ac:dyDescent="0.35">
      <c r="A111" t="s">
        <v>464</v>
      </c>
      <c r="B111" t="s">
        <v>109</v>
      </c>
      <c r="C111" t="s">
        <v>14</v>
      </c>
      <c r="D111" s="2">
        <v>43494</v>
      </c>
      <c r="E111" s="2">
        <v>43858</v>
      </c>
      <c r="F111" t="s">
        <v>24</v>
      </c>
      <c r="G111" t="s">
        <v>481</v>
      </c>
      <c r="H111" t="s">
        <v>32</v>
      </c>
      <c r="I111" t="s">
        <v>25</v>
      </c>
      <c r="J111" t="s">
        <v>435</v>
      </c>
      <c r="K111">
        <v>5462.5</v>
      </c>
      <c r="L111">
        <v>43494</v>
      </c>
      <c r="M111" t="s">
        <v>17</v>
      </c>
      <c r="N111" t="s">
        <v>15</v>
      </c>
      <c r="O111" s="2">
        <v>43852</v>
      </c>
    </row>
    <row r="112" spans="1:15" x14ac:dyDescent="0.35">
      <c r="A112" t="s">
        <v>464</v>
      </c>
      <c r="B112" t="s">
        <v>110</v>
      </c>
      <c r="C112" t="s">
        <v>14</v>
      </c>
      <c r="D112" s="2">
        <v>43472</v>
      </c>
      <c r="E112" s="2">
        <v>43836</v>
      </c>
      <c r="F112" t="s">
        <v>23</v>
      </c>
      <c r="G112" t="s">
        <v>482</v>
      </c>
      <c r="H112" t="s">
        <v>32</v>
      </c>
      <c r="I112" t="s">
        <v>23</v>
      </c>
      <c r="J112" t="s">
        <v>27</v>
      </c>
      <c r="K112">
        <v>13612.5</v>
      </c>
      <c r="L112">
        <v>43472</v>
      </c>
      <c r="M112" t="s">
        <v>17</v>
      </c>
      <c r="N112" t="s">
        <v>35</v>
      </c>
      <c r="O112" s="2">
        <v>43852</v>
      </c>
    </row>
    <row r="113" spans="1:15" x14ac:dyDescent="0.35">
      <c r="A113" t="s">
        <v>464</v>
      </c>
      <c r="B113" t="s">
        <v>110</v>
      </c>
      <c r="C113" t="s">
        <v>14</v>
      </c>
      <c r="D113" s="2">
        <v>43472</v>
      </c>
      <c r="E113" s="2">
        <v>43836</v>
      </c>
      <c r="F113" t="s">
        <v>23</v>
      </c>
      <c r="G113" t="s">
        <v>482</v>
      </c>
      <c r="H113" t="s">
        <v>32</v>
      </c>
      <c r="I113" t="s">
        <v>23</v>
      </c>
      <c r="J113" t="s">
        <v>27</v>
      </c>
      <c r="K113">
        <v>6991.55</v>
      </c>
      <c r="L113">
        <v>43559</v>
      </c>
      <c r="M113" t="s">
        <v>36</v>
      </c>
      <c r="N113" t="s">
        <v>35</v>
      </c>
      <c r="O113" s="2">
        <v>43852</v>
      </c>
    </row>
    <row r="114" spans="1:15" x14ac:dyDescent="0.35">
      <c r="A114" t="s">
        <v>464</v>
      </c>
      <c r="B114">
        <v>2302003012</v>
      </c>
      <c r="C114" t="s">
        <v>14</v>
      </c>
      <c r="D114" s="2">
        <v>43339</v>
      </c>
      <c r="E114" s="2">
        <v>43703</v>
      </c>
      <c r="F114" t="s">
        <v>16</v>
      </c>
      <c r="G114" t="s">
        <v>482</v>
      </c>
      <c r="H114" t="s">
        <v>32</v>
      </c>
      <c r="I114" t="s">
        <v>16</v>
      </c>
      <c r="J114" t="s">
        <v>27</v>
      </c>
      <c r="K114">
        <v>13750</v>
      </c>
      <c r="L114">
        <v>43339</v>
      </c>
      <c r="M114" t="s">
        <v>17</v>
      </c>
      <c r="N114" t="s">
        <v>15</v>
      </c>
      <c r="O114" s="2">
        <v>43852</v>
      </c>
    </row>
    <row r="115" spans="1:15" x14ac:dyDescent="0.35">
      <c r="A115" t="s">
        <v>464</v>
      </c>
      <c r="B115">
        <v>41045400</v>
      </c>
      <c r="C115" t="s">
        <v>14</v>
      </c>
      <c r="D115" s="2">
        <v>43543</v>
      </c>
      <c r="E115" s="2">
        <v>43908</v>
      </c>
      <c r="F115" t="s">
        <v>16</v>
      </c>
      <c r="G115" t="s">
        <v>481</v>
      </c>
      <c r="H115" t="s">
        <v>32</v>
      </c>
      <c r="I115" t="s">
        <v>16</v>
      </c>
      <c r="J115" t="s">
        <v>435</v>
      </c>
      <c r="K115">
        <v>70125</v>
      </c>
      <c r="L115">
        <v>43543</v>
      </c>
      <c r="M115" t="s">
        <v>17</v>
      </c>
      <c r="N115" t="s">
        <v>15</v>
      </c>
      <c r="O115" s="2">
        <v>43852</v>
      </c>
    </row>
    <row r="116" spans="1:15" x14ac:dyDescent="0.35">
      <c r="A116" t="s">
        <v>464</v>
      </c>
      <c r="B116">
        <v>41045403</v>
      </c>
      <c r="C116" t="s">
        <v>14</v>
      </c>
      <c r="D116" s="2">
        <v>43543</v>
      </c>
      <c r="E116" s="2">
        <v>43908</v>
      </c>
      <c r="F116" t="s">
        <v>16</v>
      </c>
      <c r="G116" t="s">
        <v>481</v>
      </c>
      <c r="H116" t="s">
        <v>32</v>
      </c>
      <c r="I116" t="s">
        <v>16</v>
      </c>
      <c r="J116" t="s">
        <v>435</v>
      </c>
      <c r="K116">
        <v>70125</v>
      </c>
      <c r="L116">
        <v>43543</v>
      </c>
      <c r="M116" t="s">
        <v>17</v>
      </c>
      <c r="N116" t="s">
        <v>15</v>
      </c>
      <c r="O116" s="2">
        <v>43852</v>
      </c>
    </row>
    <row r="117" spans="1:15" x14ac:dyDescent="0.35">
      <c r="A117" t="s">
        <v>464</v>
      </c>
      <c r="B117" t="s">
        <v>111</v>
      </c>
      <c r="C117" t="s">
        <v>18</v>
      </c>
      <c r="D117" s="2">
        <v>43191</v>
      </c>
      <c r="E117" s="2">
        <v>43555</v>
      </c>
      <c r="F117" t="s">
        <v>23</v>
      </c>
      <c r="G117" t="s">
        <v>474</v>
      </c>
      <c r="H117" t="s">
        <v>32</v>
      </c>
      <c r="I117" t="s">
        <v>29</v>
      </c>
      <c r="J117" t="s">
        <v>27</v>
      </c>
      <c r="K117">
        <v>208122.92</v>
      </c>
      <c r="L117">
        <v>43191</v>
      </c>
      <c r="M117" t="s">
        <v>17</v>
      </c>
      <c r="N117" t="s">
        <v>15</v>
      </c>
      <c r="O117" s="2">
        <v>43852</v>
      </c>
    </row>
    <row r="118" spans="1:15" x14ac:dyDescent="0.35">
      <c r="A118" t="s">
        <v>464</v>
      </c>
      <c r="B118">
        <v>8502066</v>
      </c>
      <c r="C118" t="s">
        <v>18</v>
      </c>
      <c r="D118" s="2">
        <v>43160</v>
      </c>
      <c r="E118" s="2">
        <v>43524</v>
      </c>
      <c r="F118" t="s">
        <v>23</v>
      </c>
      <c r="G118" t="s">
        <v>474</v>
      </c>
      <c r="H118" t="s">
        <v>32</v>
      </c>
      <c r="I118" t="s">
        <v>29</v>
      </c>
      <c r="J118" t="s">
        <v>27</v>
      </c>
      <c r="K118">
        <v>45375.15</v>
      </c>
      <c r="L118">
        <v>43160</v>
      </c>
      <c r="M118" t="s">
        <v>17</v>
      </c>
      <c r="N118" t="s">
        <v>35</v>
      </c>
      <c r="O118" s="2">
        <v>43852</v>
      </c>
    </row>
    <row r="119" spans="1:15" x14ac:dyDescent="0.35">
      <c r="A119" t="s">
        <v>464</v>
      </c>
      <c r="B119">
        <v>8502066</v>
      </c>
      <c r="C119" t="s">
        <v>18</v>
      </c>
      <c r="D119" s="2">
        <v>43160</v>
      </c>
      <c r="E119" s="2">
        <v>43524</v>
      </c>
      <c r="F119" t="s">
        <v>23</v>
      </c>
      <c r="G119" t="s">
        <v>474</v>
      </c>
      <c r="H119" t="s">
        <v>32</v>
      </c>
      <c r="I119" t="s">
        <v>29</v>
      </c>
      <c r="J119" t="s">
        <v>27</v>
      </c>
      <c r="K119">
        <v>18150</v>
      </c>
      <c r="L119">
        <v>43468</v>
      </c>
      <c r="M119" t="s">
        <v>36</v>
      </c>
      <c r="N119" t="s">
        <v>35</v>
      </c>
      <c r="O119" s="2">
        <v>43852</v>
      </c>
    </row>
    <row r="120" spans="1:15" x14ac:dyDescent="0.35">
      <c r="A120" t="s">
        <v>464</v>
      </c>
      <c r="B120" t="s">
        <v>112</v>
      </c>
      <c r="C120" t="s">
        <v>14</v>
      </c>
      <c r="D120" s="2">
        <v>43525</v>
      </c>
      <c r="E120" s="2">
        <v>44012</v>
      </c>
      <c r="F120" t="s">
        <v>23</v>
      </c>
      <c r="G120" t="s">
        <v>474</v>
      </c>
      <c r="H120" t="s">
        <v>32</v>
      </c>
      <c r="I120" t="s">
        <v>29</v>
      </c>
      <c r="J120" t="s">
        <v>27</v>
      </c>
      <c r="K120">
        <v>45375.15</v>
      </c>
      <c r="L120">
        <v>43525</v>
      </c>
      <c r="M120" t="s">
        <v>17</v>
      </c>
      <c r="N120" t="s">
        <v>35</v>
      </c>
      <c r="O120" s="2">
        <v>43852</v>
      </c>
    </row>
    <row r="121" spans="1:15" x14ac:dyDescent="0.35">
      <c r="A121" t="s">
        <v>464</v>
      </c>
      <c r="B121" t="s">
        <v>112</v>
      </c>
      <c r="C121" t="s">
        <v>14</v>
      </c>
      <c r="D121" s="2">
        <v>43525</v>
      </c>
      <c r="E121" s="2">
        <v>43890</v>
      </c>
      <c r="F121" t="s">
        <v>23</v>
      </c>
      <c r="G121" t="s">
        <v>474</v>
      </c>
      <c r="H121" t="s">
        <v>32</v>
      </c>
      <c r="I121" t="s">
        <v>29</v>
      </c>
      <c r="J121" t="s">
        <v>27</v>
      </c>
      <c r="K121">
        <v>45375</v>
      </c>
      <c r="L121">
        <v>43666</v>
      </c>
      <c r="M121" t="s">
        <v>36</v>
      </c>
      <c r="N121" t="s">
        <v>35</v>
      </c>
      <c r="O121" s="2">
        <v>43852</v>
      </c>
    </row>
    <row r="122" spans="1:15" x14ac:dyDescent="0.35">
      <c r="A122" t="s">
        <v>464</v>
      </c>
      <c r="B122" t="s">
        <v>112</v>
      </c>
      <c r="C122" t="s">
        <v>14</v>
      </c>
      <c r="D122" s="2">
        <v>43525</v>
      </c>
      <c r="E122" s="2">
        <v>43890</v>
      </c>
      <c r="F122" t="s">
        <v>23</v>
      </c>
      <c r="G122" t="s">
        <v>474</v>
      </c>
      <c r="H122" t="s">
        <v>32</v>
      </c>
      <c r="I122" t="s">
        <v>29</v>
      </c>
      <c r="J122" t="s">
        <v>27</v>
      </c>
      <c r="K122">
        <v>0</v>
      </c>
      <c r="M122" t="s">
        <v>36</v>
      </c>
      <c r="N122" t="s">
        <v>35</v>
      </c>
      <c r="O122" s="2">
        <v>43852</v>
      </c>
    </row>
    <row r="123" spans="1:15" x14ac:dyDescent="0.35">
      <c r="A123" t="s">
        <v>464</v>
      </c>
      <c r="B123">
        <v>2.9992015408021002E+18</v>
      </c>
      <c r="C123" t="s">
        <v>18</v>
      </c>
      <c r="D123" s="2">
        <v>43405</v>
      </c>
      <c r="E123" s="2">
        <v>43769</v>
      </c>
      <c r="F123" t="s">
        <v>19</v>
      </c>
      <c r="G123" t="s">
        <v>473</v>
      </c>
      <c r="H123" t="s">
        <v>32</v>
      </c>
      <c r="I123" t="s">
        <v>20</v>
      </c>
      <c r="J123" t="s">
        <v>27</v>
      </c>
      <c r="K123">
        <v>6157.88</v>
      </c>
      <c r="L123">
        <v>43405</v>
      </c>
      <c r="M123" t="s">
        <v>17</v>
      </c>
      <c r="N123" t="s">
        <v>35</v>
      </c>
      <c r="O123" s="2">
        <v>43852</v>
      </c>
    </row>
    <row r="124" spans="1:15" x14ac:dyDescent="0.35">
      <c r="A124" t="s">
        <v>464</v>
      </c>
      <c r="B124">
        <v>2.9992015408021002E+18</v>
      </c>
      <c r="C124" t="s">
        <v>18</v>
      </c>
      <c r="D124" s="2">
        <v>43405</v>
      </c>
      <c r="E124" s="2">
        <v>43769</v>
      </c>
      <c r="F124" t="s">
        <v>19</v>
      </c>
      <c r="G124" t="s">
        <v>473</v>
      </c>
      <c r="H124" t="s">
        <v>32</v>
      </c>
      <c r="I124" t="s">
        <v>20</v>
      </c>
      <c r="J124" t="s">
        <v>27</v>
      </c>
      <c r="L124">
        <v>43439</v>
      </c>
      <c r="M124" t="s">
        <v>36</v>
      </c>
      <c r="N124" t="s">
        <v>35</v>
      </c>
      <c r="O124" s="2">
        <v>43852</v>
      </c>
    </row>
    <row r="125" spans="1:15" x14ac:dyDescent="0.35">
      <c r="A125" t="s">
        <v>464</v>
      </c>
      <c r="B125">
        <v>2.9992015408021002E+18</v>
      </c>
      <c r="C125" t="s">
        <v>18</v>
      </c>
      <c r="D125" s="2">
        <v>43405</v>
      </c>
      <c r="E125" s="2">
        <v>43769</v>
      </c>
      <c r="F125" t="s">
        <v>19</v>
      </c>
      <c r="G125" t="s">
        <v>473</v>
      </c>
      <c r="H125" t="s">
        <v>32</v>
      </c>
      <c r="I125" t="s">
        <v>20</v>
      </c>
      <c r="J125" t="s">
        <v>27</v>
      </c>
      <c r="K125">
        <v>113.48</v>
      </c>
      <c r="L125">
        <v>43504</v>
      </c>
      <c r="M125" t="s">
        <v>36</v>
      </c>
      <c r="N125" t="s">
        <v>35</v>
      </c>
      <c r="O125" s="2">
        <v>43852</v>
      </c>
    </row>
    <row r="126" spans="1:15" x14ac:dyDescent="0.35">
      <c r="A126" t="s">
        <v>464</v>
      </c>
      <c r="B126">
        <v>2.9992015408021002E+18</v>
      </c>
      <c r="C126" t="s">
        <v>14</v>
      </c>
      <c r="D126" s="2">
        <v>43770</v>
      </c>
      <c r="E126" s="2">
        <v>44135</v>
      </c>
      <c r="F126" t="s">
        <v>19</v>
      </c>
      <c r="G126" t="s">
        <v>473</v>
      </c>
      <c r="H126" t="s">
        <v>32</v>
      </c>
      <c r="I126" t="s">
        <v>20</v>
      </c>
      <c r="J126" t="s">
        <v>27</v>
      </c>
      <c r="K126">
        <v>4302.3</v>
      </c>
      <c r="L126">
        <v>43770</v>
      </c>
      <c r="M126" t="s">
        <v>17</v>
      </c>
      <c r="N126" t="s">
        <v>27</v>
      </c>
      <c r="O126" s="2">
        <v>43852</v>
      </c>
    </row>
    <row r="127" spans="1:15" x14ac:dyDescent="0.35">
      <c r="A127" t="s">
        <v>464</v>
      </c>
      <c r="B127" t="s">
        <v>113</v>
      </c>
      <c r="C127" t="s">
        <v>14</v>
      </c>
      <c r="D127" s="2">
        <v>43602</v>
      </c>
      <c r="E127" s="2">
        <v>43967</v>
      </c>
      <c r="F127" t="s">
        <v>19</v>
      </c>
      <c r="G127" t="s">
        <v>473</v>
      </c>
      <c r="H127" t="s">
        <v>32</v>
      </c>
      <c r="I127" t="s">
        <v>20</v>
      </c>
      <c r="J127" t="s">
        <v>27</v>
      </c>
      <c r="K127">
        <v>52500</v>
      </c>
      <c r="L127">
        <v>43602</v>
      </c>
      <c r="M127" t="s">
        <v>17</v>
      </c>
      <c r="N127" t="s">
        <v>15</v>
      </c>
      <c r="O127" s="2">
        <v>43852</v>
      </c>
    </row>
    <row r="128" spans="1:15" x14ac:dyDescent="0.35">
      <c r="A128" t="s">
        <v>464</v>
      </c>
      <c r="B128" t="s">
        <v>114</v>
      </c>
      <c r="C128" t="s">
        <v>18</v>
      </c>
      <c r="D128" s="2">
        <v>43282</v>
      </c>
      <c r="E128" s="2">
        <v>43646</v>
      </c>
      <c r="F128" t="s">
        <v>26</v>
      </c>
      <c r="G128" t="s">
        <v>474</v>
      </c>
      <c r="H128" t="s">
        <v>32</v>
      </c>
      <c r="I128" t="s">
        <v>29</v>
      </c>
      <c r="J128" t="s">
        <v>436</v>
      </c>
      <c r="K128">
        <v>1147.82</v>
      </c>
      <c r="L128">
        <v>43646</v>
      </c>
      <c r="M128" t="s">
        <v>17</v>
      </c>
      <c r="N128" t="s">
        <v>15</v>
      </c>
      <c r="O128" s="2">
        <v>43852</v>
      </c>
    </row>
    <row r="129" spans="1:15" x14ac:dyDescent="0.35">
      <c r="A129" t="s">
        <v>464</v>
      </c>
      <c r="B129" t="s">
        <v>115</v>
      </c>
      <c r="C129" t="s">
        <v>18</v>
      </c>
      <c r="D129" s="2">
        <v>43282</v>
      </c>
      <c r="E129" s="2">
        <v>43646</v>
      </c>
      <c r="F129" t="s">
        <v>16</v>
      </c>
      <c r="G129" t="s">
        <v>474</v>
      </c>
      <c r="H129" t="s">
        <v>32</v>
      </c>
      <c r="I129" t="s">
        <v>29</v>
      </c>
      <c r="J129" t="s">
        <v>27</v>
      </c>
      <c r="K129">
        <v>1896.63</v>
      </c>
      <c r="L129">
        <v>43282</v>
      </c>
      <c r="M129" t="s">
        <v>17</v>
      </c>
      <c r="N129" t="s">
        <v>15</v>
      </c>
      <c r="O129" s="2">
        <v>43852</v>
      </c>
    </row>
    <row r="130" spans="1:15" x14ac:dyDescent="0.35">
      <c r="A130" t="s">
        <v>464</v>
      </c>
      <c r="B130" t="s">
        <v>116</v>
      </c>
      <c r="C130" t="s">
        <v>18</v>
      </c>
      <c r="D130" s="2">
        <v>43283</v>
      </c>
      <c r="E130" s="2">
        <v>43646</v>
      </c>
      <c r="F130" t="s">
        <v>16</v>
      </c>
      <c r="G130" t="s">
        <v>474</v>
      </c>
      <c r="H130" t="s">
        <v>32</v>
      </c>
      <c r="I130" t="s">
        <v>29</v>
      </c>
      <c r="J130" t="s">
        <v>27</v>
      </c>
      <c r="K130">
        <v>0</v>
      </c>
      <c r="L130">
        <v>43646</v>
      </c>
      <c r="M130" t="s">
        <v>17</v>
      </c>
      <c r="N130" t="s">
        <v>15</v>
      </c>
      <c r="O130" s="2">
        <v>43852</v>
      </c>
    </row>
    <row r="131" spans="1:15" x14ac:dyDescent="0.35">
      <c r="A131" t="s">
        <v>464</v>
      </c>
      <c r="B131" t="s">
        <v>117</v>
      </c>
      <c r="C131" t="s">
        <v>18</v>
      </c>
      <c r="D131" s="2">
        <v>43282</v>
      </c>
      <c r="E131" s="2">
        <v>43646</v>
      </c>
      <c r="F131" t="s">
        <v>16</v>
      </c>
      <c r="G131" t="s">
        <v>474</v>
      </c>
      <c r="H131" t="s">
        <v>32</v>
      </c>
      <c r="I131" t="s">
        <v>29</v>
      </c>
      <c r="J131" t="s">
        <v>27</v>
      </c>
      <c r="K131">
        <v>48125</v>
      </c>
      <c r="L131">
        <v>43282</v>
      </c>
      <c r="M131" t="s">
        <v>17</v>
      </c>
      <c r="N131" t="s">
        <v>15</v>
      </c>
      <c r="O131" s="2">
        <v>43852</v>
      </c>
    </row>
    <row r="132" spans="1:15" x14ac:dyDescent="0.35">
      <c r="A132" t="s">
        <v>464</v>
      </c>
      <c r="B132" t="s">
        <v>118</v>
      </c>
      <c r="C132" t="s">
        <v>18</v>
      </c>
      <c r="D132" s="2">
        <v>43282</v>
      </c>
      <c r="E132" s="2">
        <v>43646</v>
      </c>
      <c r="F132" t="s">
        <v>24</v>
      </c>
      <c r="G132" t="s">
        <v>474</v>
      </c>
      <c r="H132" t="s">
        <v>32</v>
      </c>
      <c r="I132" t="s">
        <v>29</v>
      </c>
      <c r="J132" t="s">
        <v>27</v>
      </c>
      <c r="K132">
        <v>13560.92</v>
      </c>
      <c r="L132">
        <v>43282</v>
      </c>
      <c r="M132" t="s">
        <v>17</v>
      </c>
      <c r="N132" t="s">
        <v>15</v>
      </c>
      <c r="O132" s="2">
        <v>43852</v>
      </c>
    </row>
    <row r="133" spans="1:15" x14ac:dyDescent="0.35">
      <c r="A133" t="s">
        <v>464</v>
      </c>
      <c r="B133" t="s">
        <v>119</v>
      </c>
      <c r="C133" t="s">
        <v>18</v>
      </c>
      <c r="D133" s="2">
        <v>43282</v>
      </c>
      <c r="E133" s="2">
        <v>43646</v>
      </c>
      <c r="F133" t="s">
        <v>24</v>
      </c>
      <c r="G133" t="s">
        <v>474</v>
      </c>
      <c r="H133" t="s">
        <v>32</v>
      </c>
      <c r="I133" t="s">
        <v>29</v>
      </c>
      <c r="J133" t="s">
        <v>27</v>
      </c>
      <c r="K133">
        <v>55052.69</v>
      </c>
      <c r="L133">
        <v>43282</v>
      </c>
      <c r="M133" t="s">
        <v>17</v>
      </c>
      <c r="N133" t="s">
        <v>15</v>
      </c>
      <c r="O133" s="2">
        <v>43852</v>
      </c>
    </row>
    <row r="134" spans="1:15" x14ac:dyDescent="0.35">
      <c r="A134" t="s">
        <v>464</v>
      </c>
      <c r="B134" t="s">
        <v>120</v>
      </c>
      <c r="C134" t="s">
        <v>18</v>
      </c>
      <c r="D134" s="2">
        <v>43282</v>
      </c>
      <c r="E134" s="2">
        <v>43646</v>
      </c>
      <c r="F134" t="s">
        <v>24</v>
      </c>
      <c r="G134" t="s">
        <v>474</v>
      </c>
      <c r="H134" t="s">
        <v>32</v>
      </c>
      <c r="I134" t="s">
        <v>29</v>
      </c>
      <c r="J134" t="s">
        <v>27</v>
      </c>
      <c r="K134">
        <v>14131.43</v>
      </c>
      <c r="L134">
        <v>43282</v>
      </c>
      <c r="M134" t="s">
        <v>17</v>
      </c>
      <c r="N134" t="s">
        <v>15</v>
      </c>
      <c r="O134" s="2">
        <v>43852</v>
      </c>
    </row>
    <row r="135" spans="1:15" x14ac:dyDescent="0.35">
      <c r="A135" t="s">
        <v>464</v>
      </c>
      <c r="B135" t="s">
        <v>121</v>
      </c>
      <c r="C135" t="s">
        <v>18</v>
      </c>
      <c r="D135" s="2">
        <v>43282</v>
      </c>
      <c r="E135" s="2">
        <v>43646</v>
      </c>
      <c r="F135" t="s">
        <v>26</v>
      </c>
      <c r="G135" t="s">
        <v>474</v>
      </c>
      <c r="H135" t="s">
        <v>32</v>
      </c>
      <c r="I135" t="s">
        <v>29</v>
      </c>
      <c r="J135" t="s">
        <v>27</v>
      </c>
      <c r="K135">
        <v>3125</v>
      </c>
      <c r="L135">
        <v>43282</v>
      </c>
      <c r="M135" t="s">
        <v>17</v>
      </c>
      <c r="N135" t="s">
        <v>15</v>
      </c>
      <c r="O135" s="2">
        <v>43852</v>
      </c>
    </row>
    <row r="136" spans="1:15" x14ac:dyDescent="0.35">
      <c r="A136" t="s">
        <v>464</v>
      </c>
      <c r="B136" t="s">
        <v>122</v>
      </c>
      <c r="C136" t="s">
        <v>18</v>
      </c>
      <c r="D136" s="2">
        <v>43282</v>
      </c>
      <c r="E136" s="2">
        <v>43646</v>
      </c>
      <c r="F136" t="s">
        <v>26</v>
      </c>
      <c r="G136" t="s">
        <v>474</v>
      </c>
      <c r="H136" t="s">
        <v>32</v>
      </c>
      <c r="I136" t="s">
        <v>29</v>
      </c>
      <c r="J136" t="s">
        <v>27</v>
      </c>
      <c r="K136">
        <v>1125</v>
      </c>
      <c r="L136">
        <v>43282</v>
      </c>
      <c r="M136" t="s">
        <v>17</v>
      </c>
      <c r="N136" t="s">
        <v>15</v>
      </c>
      <c r="O136" s="2">
        <v>43852</v>
      </c>
    </row>
    <row r="137" spans="1:15" x14ac:dyDescent="0.35">
      <c r="A137" t="s">
        <v>464</v>
      </c>
      <c r="B137" t="s">
        <v>123</v>
      </c>
      <c r="C137" t="s">
        <v>18</v>
      </c>
      <c r="D137" s="2">
        <v>43282</v>
      </c>
      <c r="E137" s="2">
        <v>43646</v>
      </c>
      <c r="F137" t="s">
        <v>26</v>
      </c>
      <c r="G137" t="s">
        <v>474</v>
      </c>
      <c r="H137" t="s">
        <v>32</v>
      </c>
      <c r="I137" t="s">
        <v>29</v>
      </c>
      <c r="J137" t="s">
        <v>27</v>
      </c>
      <c r="K137">
        <v>4706.25</v>
      </c>
      <c r="L137">
        <v>43282</v>
      </c>
      <c r="M137" t="s">
        <v>17</v>
      </c>
      <c r="N137" t="s">
        <v>15</v>
      </c>
      <c r="O137" s="2">
        <v>43852</v>
      </c>
    </row>
    <row r="138" spans="1:15" x14ac:dyDescent="0.35">
      <c r="A138" t="s">
        <v>464</v>
      </c>
      <c r="B138" t="s">
        <v>124</v>
      </c>
      <c r="C138" t="s">
        <v>14</v>
      </c>
      <c r="D138" s="2">
        <v>43647</v>
      </c>
      <c r="E138" s="2">
        <v>44012</v>
      </c>
      <c r="F138" t="s">
        <v>26</v>
      </c>
      <c r="G138" t="s">
        <v>474</v>
      </c>
      <c r="H138" t="s">
        <v>32</v>
      </c>
      <c r="I138" t="s">
        <v>29</v>
      </c>
      <c r="J138" t="s">
        <v>27</v>
      </c>
      <c r="K138">
        <v>825</v>
      </c>
      <c r="L138">
        <v>43647</v>
      </c>
      <c r="M138" t="s">
        <v>17</v>
      </c>
      <c r="N138" t="s">
        <v>27</v>
      </c>
      <c r="O138" s="2">
        <v>43852</v>
      </c>
    </row>
    <row r="139" spans="1:15" x14ac:dyDescent="0.35">
      <c r="A139" t="s">
        <v>464</v>
      </c>
      <c r="B139" t="s">
        <v>125</v>
      </c>
      <c r="C139" t="s">
        <v>14</v>
      </c>
      <c r="D139" s="2">
        <v>43647</v>
      </c>
      <c r="E139" s="2">
        <v>44012</v>
      </c>
      <c r="F139" t="s">
        <v>16</v>
      </c>
      <c r="G139" t="s">
        <v>474</v>
      </c>
      <c r="H139" t="s">
        <v>32</v>
      </c>
      <c r="I139" t="s">
        <v>29</v>
      </c>
      <c r="J139" t="s">
        <v>27</v>
      </c>
      <c r="K139">
        <v>1896.63</v>
      </c>
      <c r="L139">
        <v>43647</v>
      </c>
      <c r="M139" t="s">
        <v>17</v>
      </c>
      <c r="N139" t="s">
        <v>27</v>
      </c>
      <c r="O139" s="2">
        <v>43852</v>
      </c>
    </row>
    <row r="140" spans="1:15" x14ac:dyDescent="0.35">
      <c r="A140" t="s">
        <v>464</v>
      </c>
      <c r="B140" t="s">
        <v>126</v>
      </c>
      <c r="C140" t="s">
        <v>14</v>
      </c>
      <c r="D140" s="2">
        <v>43679</v>
      </c>
      <c r="E140" s="2">
        <v>44044</v>
      </c>
      <c r="F140" t="s">
        <v>16</v>
      </c>
      <c r="G140" t="s">
        <v>474</v>
      </c>
      <c r="H140" t="s">
        <v>32</v>
      </c>
      <c r="I140" t="s">
        <v>29</v>
      </c>
      <c r="J140" t="s">
        <v>27</v>
      </c>
      <c r="K140">
        <v>19181.25</v>
      </c>
      <c r="L140">
        <v>43679</v>
      </c>
      <c r="M140" t="s">
        <v>17</v>
      </c>
      <c r="N140" t="s">
        <v>27</v>
      </c>
      <c r="O140" s="2">
        <v>43852</v>
      </c>
    </row>
    <row r="141" spans="1:15" x14ac:dyDescent="0.35">
      <c r="A141" t="s">
        <v>464</v>
      </c>
      <c r="B141" t="s">
        <v>127</v>
      </c>
      <c r="C141" t="s">
        <v>14</v>
      </c>
      <c r="D141" s="2">
        <v>43647</v>
      </c>
      <c r="E141" s="2">
        <v>44012</v>
      </c>
      <c r="F141" t="s">
        <v>16</v>
      </c>
      <c r="G141" t="s">
        <v>474</v>
      </c>
      <c r="H141" t="s">
        <v>32</v>
      </c>
      <c r="I141" t="s">
        <v>29</v>
      </c>
      <c r="J141" t="s">
        <v>27</v>
      </c>
      <c r="K141">
        <v>42500</v>
      </c>
      <c r="L141">
        <v>43647</v>
      </c>
      <c r="M141" t="s">
        <v>17</v>
      </c>
      <c r="N141" t="s">
        <v>27</v>
      </c>
      <c r="O141" s="2">
        <v>43852</v>
      </c>
    </row>
    <row r="142" spans="1:15" x14ac:dyDescent="0.35">
      <c r="A142" t="s">
        <v>464</v>
      </c>
      <c r="B142" t="s">
        <v>128</v>
      </c>
      <c r="C142" t="s">
        <v>14</v>
      </c>
      <c r="D142" s="2">
        <v>43647</v>
      </c>
      <c r="E142" s="2">
        <v>44012</v>
      </c>
      <c r="F142" t="s">
        <v>24</v>
      </c>
      <c r="G142" t="s">
        <v>474</v>
      </c>
      <c r="H142" t="s">
        <v>32</v>
      </c>
      <c r="I142" t="s">
        <v>29</v>
      </c>
      <c r="J142" t="s">
        <v>27</v>
      </c>
      <c r="K142">
        <v>10917.07</v>
      </c>
      <c r="L142">
        <v>43647</v>
      </c>
      <c r="M142" t="s">
        <v>17</v>
      </c>
      <c r="N142" t="s">
        <v>27</v>
      </c>
      <c r="O142" s="2">
        <v>43852</v>
      </c>
    </row>
    <row r="143" spans="1:15" x14ac:dyDescent="0.35">
      <c r="A143" t="s">
        <v>464</v>
      </c>
      <c r="B143" t="s">
        <v>129</v>
      </c>
      <c r="C143" t="s">
        <v>14</v>
      </c>
      <c r="D143" s="2">
        <v>43647</v>
      </c>
      <c r="E143" s="2">
        <v>44012</v>
      </c>
      <c r="F143" t="s">
        <v>24</v>
      </c>
      <c r="G143" t="s">
        <v>474</v>
      </c>
      <c r="H143" t="s">
        <v>32</v>
      </c>
      <c r="I143" t="s">
        <v>29</v>
      </c>
      <c r="J143" t="s">
        <v>27</v>
      </c>
      <c r="K143">
        <v>60713.1</v>
      </c>
      <c r="L143">
        <v>43647</v>
      </c>
      <c r="M143" t="s">
        <v>17</v>
      </c>
      <c r="N143" t="s">
        <v>27</v>
      </c>
      <c r="O143" s="2">
        <v>43852</v>
      </c>
    </row>
    <row r="144" spans="1:15" x14ac:dyDescent="0.35">
      <c r="A144" t="s">
        <v>464</v>
      </c>
      <c r="B144" t="s">
        <v>130</v>
      </c>
      <c r="C144" t="s">
        <v>14</v>
      </c>
      <c r="D144" s="2">
        <v>43647</v>
      </c>
      <c r="E144" s="2">
        <v>44012</v>
      </c>
      <c r="F144" t="s">
        <v>24</v>
      </c>
      <c r="G144" t="s">
        <v>474</v>
      </c>
      <c r="H144" t="s">
        <v>32</v>
      </c>
      <c r="I144" t="s">
        <v>29</v>
      </c>
      <c r="J144" t="s">
        <v>27</v>
      </c>
      <c r="K144">
        <v>12349.97</v>
      </c>
      <c r="L144">
        <v>43647</v>
      </c>
      <c r="M144" t="s">
        <v>17</v>
      </c>
      <c r="N144" t="s">
        <v>27</v>
      </c>
      <c r="O144" s="2">
        <v>43852</v>
      </c>
    </row>
    <row r="145" spans="1:15" x14ac:dyDescent="0.35">
      <c r="A145" t="s">
        <v>464</v>
      </c>
      <c r="B145" t="s">
        <v>131</v>
      </c>
      <c r="C145" t="s">
        <v>14</v>
      </c>
      <c r="D145" s="2">
        <v>43647</v>
      </c>
      <c r="E145" s="2">
        <v>44012</v>
      </c>
      <c r="F145" t="s">
        <v>26</v>
      </c>
      <c r="G145" t="s">
        <v>474</v>
      </c>
      <c r="H145" t="s">
        <v>32</v>
      </c>
      <c r="I145" t="s">
        <v>29</v>
      </c>
      <c r="J145" t="s">
        <v>27</v>
      </c>
      <c r="K145">
        <v>3375</v>
      </c>
      <c r="L145">
        <v>43647</v>
      </c>
      <c r="M145" t="s">
        <v>17</v>
      </c>
      <c r="N145" t="s">
        <v>27</v>
      </c>
      <c r="O145" s="2">
        <v>43852</v>
      </c>
    </row>
    <row r="146" spans="1:15" x14ac:dyDescent="0.35">
      <c r="A146" t="s">
        <v>464</v>
      </c>
      <c r="B146" t="s">
        <v>132</v>
      </c>
      <c r="C146" t="s">
        <v>14</v>
      </c>
      <c r="D146" s="2">
        <v>43647</v>
      </c>
      <c r="E146" s="2">
        <v>44012</v>
      </c>
      <c r="F146" t="s">
        <v>26</v>
      </c>
      <c r="G146" t="s">
        <v>474</v>
      </c>
      <c r="H146" t="s">
        <v>32</v>
      </c>
      <c r="I146" t="s">
        <v>29</v>
      </c>
      <c r="J146" t="s">
        <v>27</v>
      </c>
      <c r="K146">
        <v>875</v>
      </c>
      <c r="L146">
        <v>43647</v>
      </c>
      <c r="M146" t="s">
        <v>17</v>
      </c>
      <c r="N146" t="s">
        <v>27</v>
      </c>
      <c r="O146" s="2">
        <v>43852</v>
      </c>
    </row>
    <row r="147" spans="1:15" x14ac:dyDescent="0.35">
      <c r="A147" t="s">
        <v>464</v>
      </c>
      <c r="B147" t="s">
        <v>133</v>
      </c>
      <c r="C147" t="s">
        <v>14</v>
      </c>
      <c r="D147" s="2">
        <v>43647</v>
      </c>
      <c r="E147" s="2">
        <v>44012</v>
      </c>
      <c r="F147" t="s">
        <v>26</v>
      </c>
      <c r="G147" t="s">
        <v>474</v>
      </c>
      <c r="H147" t="s">
        <v>32</v>
      </c>
      <c r="I147" t="s">
        <v>29</v>
      </c>
      <c r="J147" t="s">
        <v>27</v>
      </c>
      <c r="K147">
        <v>1556.25</v>
      </c>
      <c r="L147">
        <v>43647</v>
      </c>
      <c r="M147" t="s">
        <v>17</v>
      </c>
      <c r="N147" t="s">
        <v>27</v>
      </c>
      <c r="O147" s="2">
        <v>43852</v>
      </c>
    </row>
    <row r="148" spans="1:15" x14ac:dyDescent="0.35">
      <c r="A148" t="s">
        <v>464</v>
      </c>
      <c r="B148">
        <v>301004728</v>
      </c>
      <c r="C148" t="s">
        <v>18</v>
      </c>
      <c r="D148" s="2">
        <v>43373</v>
      </c>
      <c r="E148" s="2">
        <v>43737</v>
      </c>
      <c r="F148" t="s">
        <v>16</v>
      </c>
      <c r="G148" t="s">
        <v>474</v>
      </c>
      <c r="H148" t="s">
        <v>32</v>
      </c>
      <c r="I148" t="s">
        <v>29</v>
      </c>
      <c r="J148" t="s">
        <v>27</v>
      </c>
      <c r="K148">
        <v>186534.13</v>
      </c>
      <c r="L148">
        <v>43373</v>
      </c>
      <c r="M148" t="s">
        <v>17</v>
      </c>
      <c r="N148" t="s">
        <v>15</v>
      </c>
      <c r="O148" s="2">
        <v>43852</v>
      </c>
    </row>
    <row r="149" spans="1:15" x14ac:dyDescent="0.35">
      <c r="A149" t="s">
        <v>464</v>
      </c>
      <c r="B149" t="s">
        <v>134</v>
      </c>
      <c r="C149" t="s">
        <v>14</v>
      </c>
      <c r="D149" s="2">
        <v>43738</v>
      </c>
      <c r="E149" s="2">
        <v>44103</v>
      </c>
      <c r="F149" t="s">
        <v>16</v>
      </c>
      <c r="G149" t="s">
        <v>474</v>
      </c>
      <c r="H149" t="s">
        <v>32</v>
      </c>
      <c r="I149" t="s">
        <v>29</v>
      </c>
      <c r="J149" t="s">
        <v>27</v>
      </c>
      <c r="K149">
        <v>202350</v>
      </c>
      <c r="L149">
        <v>43738</v>
      </c>
      <c r="M149" t="s">
        <v>17</v>
      </c>
      <c r="N149" t="s">
        <v>27</v>
      </c>
      <c r="O149" s="2">
        <v>43852</v>
      </c>
    </row>
    <row r="150" spans="1:15" x14ac:dyDescent="0.35">
      <c r="A150" t="s">
        <v>464</v>
      </c>
      <c r="B150">
        <v>600010004</v>
      </c>
      <c r="C150" t="s">
        <v>18</v>
      </c>
      <c r="D150" s="2">
        <v>43175</v>
      </c>
      <c r="E150" s="2">
        <v>43539</v>
      </c>
      <c r="F150" t="s">
        <v>26</v>
      </c>
      <c r="G150" t="s">
        <v>474</v>
      </c>
      <c r="H150" t="s">
        <v>32</v>
      </c>
      <c r="I150" t="s">
        <v>29</v>
      </c>
      <c r="J150" t="s">
        <v>436</v>
      </c>
      <c r="K150">
        <v>750.63</v>
      </c>
      <c r="L150">
        <v>43175</v>
      </c>
      <c r="M150" t="s">
        <v>17</v>
      </c>
      <c r="N150" t="s">
        <v>15</v>
      </c>
      <c r="O150" s="2">
        <v>43852</v>
      </c>
    </row>
    <row r="151" spans="1:15" x14ac:dyDescent="0.35">
      <c r="A151" t="s">
        <v>464</v>
      </c>
      <c r="B151" t="s">
        <v>135</v>
      </c>
      <c r="C151" t="s">
        <v>18</v>
      </c>
      <c r="D151" s="2">
        <v>43540</v>
      </c>
      <c r="E151" s="2">
        <v>43570</v>
      </c>
      <c r="F151" t="s">
        <v>26</v>
      </c>
      <c r="G151" t="s">
        <v>474</v>
      </c>
      <c r="H151" t="s">
        <v>32</v>
      </c>
      <c r="I151" t="s">
        <v>29</v>
      </c>
      <c r="J151" t="s">
        <v>27</v>
      </c>
      <c r="K151">
        <v>63.75</v>
      </c>
      <c r="L151">
        <v>43540</v>
      </c>
      <c r="M151" t="s">
        <v>17</v>
      </c>
      <c r="N151" t="s">
        <v>27</v>
      </c>
      <c r="O151" s="2">
        <v>43852</v>
      </c>
    </row>
    <row r="152" spans="1:15" x14ac:dyDescent="0.35">
      <c r="A152" t="s">
        <v>464</v>
      </c>
      <c r="B152" t="s">
        <v>136</v>
      </c>
      <c r="C152" t="s">
        <v>14</v>
      </c>
      <c r="D152" s="2">
        <v>43571</v>
      </c>
      <c r="E152" s="2">
        <v>43936</v>
      </c>
      <c r="F152" t="s">
        <v>26</v>
      </c>
      <c r="G152" t="s">
        <v>474</v>
      </c>
      <c r="H152" t="s">
        <v>32</v>
      </c>
      <c r="I152" t="s">
        <v>29</v>
      </c>
      <c r="J152" t="s">
        <v>27</v>
      </c>
      <c r="K152">
        <v>1556.5</v>
      </c>
      <c r="L152">
        <v>43571</v>
      </c>
      <c r="M152" t="s">
        <v>17</v>
      </c>
      <c r="N152" t="s">
        <v>27</v>
      </c>
      <c r="O152" s="2">
        <v>43852</v>
      </c>
    </row>
    <row r="153" spans="1:15" x14ac:dyDescent="0.35">
      <c r="A153" t="s">
        <v>464</v>
      </c>
      <c r="B153">
        <v>640002231</v>
      </c>
      <c r="C153" t="s">
        <v>18</v>
      </c>
      <c r="D153" s="2">
        <v>43192</v>
      </c>
      <c r="E153" s="2">
        <v>43556</v>
      </c>
      <c r="F153" t="s">
        <v>24</v>
      </c>
      <c r="G153" t="s">
        <v>474</v>
      </c>
      <c r="H153" t="s">
        <v>32</v>
      </c>
      <c r="I153" t="s">
        <v>29</v>
      </c>
      <c r="J153" t="s">
        <v>27</v>
      </c>
      <c r="K153">
        <v>46087.63</v>
      </c>
      <c r="L153">
        <v>43192</v>
      </c>
      <c r="M153" t="s">
        <v>17</v>
      </c>
      <c r="N153" t="s">
        <v>15</v>
      </c>
      <c r="O153" s="2">
        <v>43852</v>
      </c>
    </row>
    <row r="154" spans="1:15" x14ac:dyDescent="0.35">
      <c r="A154" t="s">
        <v>464</v>
      </c>
      <c r="B154" t="s">
        <v>137</v>
      </c>
      <c r="C154" t="s">
        <v>18</v>
      </c>
      <c r="D154" s="2">
        <v>43557</v>
      </c>
      <c r="E154" s="2">
        <v>43571</v>
      </c>
      <c r="F154" t="s">
        <v>26</v>
      </c>
      <c r="G154" t="s">
        <v>474</v>
      </c>
      <c r="H154" t="s">
        <v>32</v>
      </c>
      <c r="I154" t="s">
        <v>29</v>
      </c>
      <c r="J154" t="s">
        <v>27</v>
      </c>
      <c r="K154">
        <v>4362.38</v>
      </c>
      <c r="L154">
        <v>43557</v>
      </c>
      <c r="M154" t="s">
        <v>17</v>
      </c>
      <c r="N154" t="s">
        <v>27</v>
      </c>
      <c r="O154" s="2">
        <v>43852</v>
      </c>
    </row>
    <row r="155" spans="1:15" x14ac:dyDescent="0.35">
      <c r="A155" t="s">
        <v>464</v>
      </c>
      <c r="B155" t="s">
        <v>138</v>
      </c>
      <c r="C155" t="s">
        <v>14</v>
      </c>
      <c r="D155" s="2">
        <v>43572</v>
      </c>
      <c r="E155" s="2">
        <v>43922</v>
      </c>
      <c r="F155" t="s">
        <v>26</v>
      </c>
      <c r="G155" t="s">
        <v>474</v>
      </c>
      <c r="H155" t="s">
        <v>32</v>
      </c>
      <c r="I155" t="s">
        <v>29</v>
      </c>
      <c r="J155" t="s">
        <v>27</v>
      </c>
      <c r="K155">
        <v>65370</v>
      </c>
      <c r="L155">
        <v>43572</v>
      </c>
      <c r="M155" t="s">
        <v>17</v>
      </c>
      <c r="N155" t="s">
        <v>27</v>
      </c>
      <c r="O155" s="2">
        <v>43852</v>
      </c>
    </row>
    <row r="156" spans="1:15" x14ac:dyDescent="0.35">
      <c r="A156" t="s">
        <v>464</v>
      </c>
      <c r="B156">
        <v>22515779</v>
      </c>
      <c r="C156" t="s">
        <v>14</v>
      </c>
      <c r="D156" s="2">
        <v>43738</v>
      </c>
      <c r="E156" s="2">
        <v>44103</v>
      </c>
      <c r="F156" t="s">
        <v>23</v>
      </c>
      <c r="G156" t="s">
        <v>474</v>
      </c>
      <c r="H156" t="s">
        <v>32</v>
      </c>
      <c r="I156" t="s">
        <v>29</v>
      </c>
      <c r="J156" t="s">
        <v>436</v>
      </c>
      <c r="K156">
        <v>44259.67</v>
      </c>
      <c r="L156">
        <v>43738</v>
      </c>
      <c r="M156" t="s">
        <v>17</v>
      </c>
      <c r="N156" t="s">
        <v>15</v>
      </c>
      <c r="O156" s="2">
        <v>43852</v>
      </c>
    </row>
    <row r="157" spans="1:15" x14ac:dyDescent="0.35">
      <c r="A157" t="s">
        <v>464</v>
      </c>
      <c r="B157">
        <v>22531899</v>
      </c>
      <c r="C157" t="s">
        <v>14</v>
      </c>
      <c r="D157" s="2">
        <v>43765</v>
      </c>
      <c r="E157" s="2">
        <v>44130</v>
      </c>
      <c r="F157" t="s">
        <v>23</v>
      </c>
      <c r="G157" t="s">
        <v>474</v>
      </c>
      <c r="H157" t="s">
        <v>32</v>
      </c>
      <c r="I157" t="s">
        <v>23</v>
      </c>
      <c r="J157" t="s">
        <v>27</v>
      </c>
      <c r="K157">
        <v>35112</v>
      </c>
      <c r="L157">
        <v>43765</v>
      </c>
      <c r="M157" t="s">
        <v>17</v>
      </c>
      <c r="N157" t="s">
        <v>27</v>
      </c>
      <c r="O157" s="2">
        <v>43852</v>
      </c>
    </row>
    <row r="158" spans="1:15" x14ac:dyDescent="0.35">
      <c r="A158" t="s">
        <v>464</v>
      </c>
      <c r="B158">
        <v>22531899</v>
      </c>
      <c r="C158" t="s">
        <v>14</v>
      </c>
      <c r="D158" s="2">
        <v>43765</v>
      </c>
      <c r="E158" s="2">
        <v>44130</v>
      </c>
      <c r="F158" t="s">
        <v>23</v>
      </c>
      <c r="G158" t="s">
        <v>474</v>
      </c>
      <c r="H158" t="s">
        <v>32</v>
      </c>
      <c r="I158" t="s">
        <v>23</v>
      </c>
      <c r="J158" t="s">
        <v>27</v>
      </c>
      <c r="K158">
        <v>15048</v>
      </c>
      <c r="L158">
        <v>43765</v>
      </c>
      <c r="M158" t="s">
        <v>17</v>
      </c>
      <c r="N158" t="s">
        <v>27</v>
      </c>
      <c r="O158" s="2">
        <v>43852</v>
      </c>
    </row>
    <row r="159" spans="1:15" x14ac:dyDescent="0.35">
      <c r="A159" t="s">
        <v>464</v>
      </c>
      <c r="B159">
        <v>32099602</v>
      </c>
      <c r="C159" t="s">
        <v>18</v>
      </c>
      <c r="D159" s="2">
        <v>43123</v>
      </c>
      <c r="E159" s="2">
        <v>43487</v>
      </c>
      <c r="F159" t="s">
        <v>28</v>
      </c>
      <c r="G159" t="s">
        <v>472</v>
      </c>
      <c r="H159" t="s">
        <v>32</v>
      </c>
      <c r="I159" t="s">
        <v>29</v>
      </c>
      <c r="J159" t="s">
        <v>27</v>
      </c>
      <c r="K159">
        <v>1072.3399999999999</v>
      </c>
      <c r="L159">
        <v>43123</v>
      </c>
      <c r="M159" t="s">
        <v>17</v>
      </c>
      <c r="N159" t="s">
        <v>15</v>
      </c>
      <c r="O159" s="2">
        <v>43852</v>
      </c>
    </row>
    <row r="160" spans="1:15" x14ac:dyDescent="0.35">
      <c r="A160" t="s">
        <v>464</v>
      </c>
      <c r="B160" t="s">
        <v>139</v>
      </c>
      <c r="C160" t="s">
        <v>14</v>
      </c>
      <c r="D160" s="2">
        <v>43488</v>
      </c>
      <c r="E160" s="2">
        <v>43852</v>
      </c>
      <c r="F160" t="s">
        <v>28</v>
      </c>
      <c r="G160" t="s">
        <v>474</v>
      </c>
      <c r="H160" t="s">
        <v>32</v>
      </c>
      <c r="I160" t="s">
        <v>29</v>
      </c>
      <c r="J160" t="s">
        <v>27</v>
      </c>
      <c r="K160">
        <v>1111.77</v>
      </c>
      <c r="L160">
        <v>43488</v>
      </c>
      <c r="M160" t="s">
        <v>17</v>
      </c>
      <c r="N160" t="s">
        <v>27</v>
      </c>
      <c r="O160" s="2">
        <v>43852</v>
      </c>
    </row>
    <row r="161" spans="1:15" x14ac:dyDescent="0.35">
      <c r="A161" t="s">
        <v>464</v>
      </c>
      <c r="B161">
        <v>3.2134002011810001E+23</v>
      </c>
      <c r="C161" t="s">
        <v>18</v>
      </c>
      <c r="D161" s="2">
        <v>43312</v>
      </c>
      <c r="E161" s="2">
        <v>43676</v>
      </c>
      <c r="F161" t="s">
        <v>28</v>
      </c>
      <c r="G161" t="s">
        <v>474</v>
      </c>
      <c r="H161" t="s">
        <v>32</v>
      </c>
      <c r="I161" t="s">
        <v>29</v>
      </c>
      <c r="J161" t="s">
        <v>436</v>
      </c>
      <c r="K161">
        <v>27057.200000000001</v>
      </c>
      <c r="L161">
        <v>43312</v>
      </c>
      <c r="M161" t="s">
        <v>17</v>
      </c>
      <c r="N161" t="s">
        <v>15</v>
      </c>
      <c r="O161" s="2">
        <v>43852</v>
      </c>
    </row>
    <row r="162" spans="1:15" x14ac:dyDescent="0.35">
      <c r="A162" t="s">
        <v>464</v>
      </c>
      <c r="B162">
        <v>3.213400201191E+23</v>
      </c>
      <c r="C162" t="s">
        <v>14</v>
      </c>
      <c r="D162" s="2">
        <v>43677</v>
      </c>
      <c r="E162" s="2">
        <v>44042</v>
      </c>
      <c r="F162" t="s">
        <v>28</v>
      </c>
      <c r="G162" t="s">
        <v>474</v>
      </c>
      <c r="H162" t="s">
        <v>32</v>
      </c>
      <c r="I162" t="s">
        <v>29</v>
      </c>
      <c r="J162" t="s">
        <v>436</v>
      </c>
      <c r="K162">
        <v>87500</v>
      </c>
      <c r="L162">
        <v>43677</v>
      </c>
      <c r="M162" t="s">
        <v>17</v>
      </c>
      <c r="N162" t="s">
        <v>27</v>
      </c>
      <c r="O162" s="2">
        <v>43852</v>
      </c>
    </row>
    <row r="163" spans="1:15" x14ac:dyDescent="0.35">
      <c r="A163" t="s">
        <v>464</v>
      </c>
      <c r="B163" t="s">
        <v>140</v>
      </c>
      <c r="C163" t="s">
        <v>18</v>
      </c>
      <c r="D163" s="2">
        <v>43431</v>
      </c>
      <c r="E163" s="2">
        <v>43795</v>
      </c>
      <c r="F163" t="s">
        <v>19</v>
      </c>
      <c r="G163" t="s">
        <v>473</v>
      </c>
      <c r="H163" t="s">
        <v>32</v>
      </c>
      <c r="I163" t="s">
        <v>20</v>
      </c>
      <c r="J163" t="s">
        <v>27</v>
      </c>
      <c r="K163">
        <v>7647.1</v>
      </c>
      <c r="L163">
        <v>43431</v>
      </c>
      <c r="M163" t="s">
        <v>17</v>
      </c>
      <c r="N163" t="s">
        <v>15</v>
      </c>
      <c r="O163" s="2">
        <v>43852</v>
      </c>
    </row>
    <row r="164" spans="1:15" x14ac:dyDescent="0.35">
      <c r="A164" t="s">
        <v>464</v>
      </c>
      <c r="B164" t="s">
        <v>141</v>
      </c>
      <c r="C164" t="s">
        <v>14</v>
      </c>
      <c r="D164" s="2">
        <v>43796</v>
      </c>
      <c r="E164" s="2">
        <v>44161</v>
      </c>
      <c r="F164" t="s">
        <v>19</v>
      </c>
      <c r="G164" t="s">
        <v>473</v>
      </c>
      <c r="H164" t="s">
        <v>32</v>
      </c>
      <c r="I164" t="s">
        <v>20</v>
      </c>
      <c r="J164" t="s">
        <v>27</v>
      </c>
      <c r="K164">
        <v>12491.85</v>
      </c>
      <c r="L164">
        <v>43796</v>
      </c>
      <c r="M164" t="s">
        <v>17</v>
      </c>
      <c r="N164" t="s">
        <v>27</v>
      </c>
      <c r="O164" s="2">
        <v>43852</v>
      </c>
    </row>
    <row r="165" spans="1:15" x14ac:dyDescent="0.35">
      <c r="A165" t="s">
        <v>464</v>
      </c>
      <c r="B165" t="s">
        <v>142</v>
      </c>
      <c r="C165" t="s">
        <v>18</v>
      </c>
      <c r="D165" s="2">
        <v>43431</v>
      </c>
      <c r="E165" s="2">
        <v>43795</v>
      </c>
      <c r="F165" t="s">
        <v>19</v>
      </c>
      <c r="G165" t="s">
        <v>473</v>
      </c>
      <c r="H165" t="s">
        <v>32</v>
      </c>
      <c r="I165" t="s">
        <v>20</v>
      </c>
      <c r="J165" t="s">
        <v>27</v>
      </c>
      <c r="K165">
        <v>30620.9</v>
      </c>
      <c r="L165">
        <v>43431</v>
      </c>
      <c r="M165" t="s">
        <v>17</v>
      </c>
      <c r="N165" t="s">
        <v>15</v>
      </c>
      <c r="O165" s="2">
        <v>43852</v>
      </c>
    </row>
    <row r="166" spans="1:15" x14ac:dyDescent="0.35">
      <c r="A166" t="s">
        <v>464</v>
      </c>
      <c r="B166" t="s">
        <v>143</v>
      </c>
      <c r="C166" t="s">
        <v>14</v>
      </c>
      <c r="D166" s="2">
        <v>43796</v>
      </c>
      <c r="E166" s="2">
        <v>44161</v>
      </c>
      <c r="F166" t="s">
        <v>19</v>
      </c>
      <c r="G166" t="s">
        <v>473</v>
      </c>
      <c r="H166" t="s">
        <v>32</v>
      </c>
      <c r="I166" t="s">
        <v>20</v>
      </c>
      <c r="J166" t="s">
        <v>27</v>
      </c>
      <c r="K166">
        <v>61342.1</v>
      </c>
      <c r="L166">
        <v>43796</v>
      </c>
      <c r="M166" t="s">
        <v>17</v>
      </c>
      <c r="N166" t="s">
        <v>27</v>
      </c>
      <c r="O166" s="2">
        <v>43852</v>
      </c>
    </row>
    <row r="167" spans="1:15" x14ac:dyDescent="0.35">
      <c r="A167" t="s">
        <v>464</v>
      </c>
      <c r="B167" t="s">
        <v>144</v>
      </c>
      <c r="C167" t="s">
        <v>14</v>
      </c>
      <c r="D167" s="2">
        <v>43203</v>
      </c>
      <c r="E167" s="2">
        <v>43567</v>
      </c>
      <c r="F167" t="s">
        <v>26</v>
      </c>
      <c r="G167" t="s">
        <v>474</v>
      </c>
      <c r="H167" t="s">
        <v>32</v>
      </c>
      <c r="I167" t="s">
        <v>29</v>
      </c>
      <c r="J167" t="s">
        <v>27</v>
      </c>
      <c r="K167">
        <v>3125</v>
      </c>
      <c r="L167">
        <v>43203</v>
      </c>
      <c r="M167" t="s">
        <v>17</v>
      </c>
      <c r="N167" t="s">
        <v>15</v>
      </c>
      <c r="O167" s="2">
        <v>43852</v>
      </c>
    </row>
    <row r="168" spans="1:15" x14ac:dyDescent="0.35">
      <c r="A168" t="s">
        <v>464</v>
      </c>
      <c r="B168" t="s">
        <v>145</v>
      </c>
      <c r="C168" t="s">
        <v>14</v>
      </c>
      <c r="D168" s="2">
        <v>43035</v>
      </c>
      <c r="E168" s="2">
        <v>43399</v>
      </c>
      <c r="F168" t="s">
        <v>23</v>
      </c>
      <c r="G168" t="s">
        <v>474</v>
      </c>
      <c r="H168" t="s">
        <v>32</v>
      </c>
      <c r="I168" t="s">
        <v>29</v>
      </c>
      <c r="J168" t="s">
        <v>27</v>
      </c>
      <c r="K168">
        <v>62714.03</v>
      </c>
      <c r="L168">
        <v>43035</v>
      </c>
      <c r="M168" t="s">
        <v>17</v>
      </c>
      <c r="N168" t="s">
        <v>15</v>
      </c>
      <c r="O168" s="2">
        <v>43852</v>
      </c>
    </row>
    <row r="169" spans="1:15" x14ac:dyDescent="0.35">
      <c r="A169" t="s">
        <v>464</v>
      </c>
      <c r="B169" t="s">
        <v>146</v>
      </c>
      <c r="C169" t="s">
        <v>18</v>
      </c>
      <c r="D169" s="2">
        <v>43400</v>
      </c>
      <c r="E169" s="2">
        <v>43764</v>
      </c>
      <c r="F169" t="s">
        <v>23</v>
      </c>
      <c r="G169" t="s">
        <v>474</v>
      </c>
      <c r="H169" t="s">
        <v>32</v>
      </c>
      <c r="I169" t="s">
        <v>29</v>
      </c>
      <c r="J169" t="s">
        <v>27</v>
      </c>
      <c r="K169">
        <v>85800</v>
      </c>
      <c r="L169">
        <v>43400</v>
      </c>
      <c r="M169" t="s">
        <v>17</v>
      </c>
      <c r="N169" t="s">
        <v>35</v>
      </c>
      <c r="O169" s="2">
        <v>43852</v>
      </c>
    </row>
    <row r="170" spans="1:15" x14ac:dyDescent="0.35">
      <c r="A170" t="s">
        <v>464</v>
      </c>
      <c r="B170" t="s">
        <v>146</v>
      </c>
      <c r="C170" t="s">
        <v>18</v>
      </c>
      <c r="D170" s="2">
        <v>43400</v>
      </c>
      <c r="E170" s="2">
        <v>43764</v>
      </c>
      <c r="F170" t="s">
        <v>23</v>
      </c>
      <c r="G170" t="s">
        <v>474</v>
      </c>
      <c r="H170" t="s">
        <v>32</v>
      </c>
      <c r="I170" t="s">
        <v>29</v>
      </c>
      <c r="J170" t="s">
        <v>27</v>
      </c>
      <c r="K170">
        <v>21450</v>
      </c>
      <c r="L170">
        <v>43400</v>
      </c>
      <c r="M170" t="s">
        <v>17</v>
      </c>
      <c r="N170" t="s">
        <v>35</v>
      </c>
      <c r="O170" s="2">
        <v>43852</v>
      </c>
    </row>
    <row r="171" spans="1:15" x14ac:dyDescent="0.35">
      <c r="A171" t="s">
        <v>464</v>
      </c>
      <c r="B171" t="s">
        <v>146</v>
      </c>
      <c r="C171" t="s">
        <v>18</v>
      </c>
      <c r="D171" s="2">
        <v>43400</v>
      </c>
      <c r="E171" s="2">
        <v>43764</v>
      </c>
      <c r="F171" t="s">
        <v>23</v>
      </c>
      <c r="G171" t="s">
        <v>474</v>
      </c>
      <c r="H171" t="s">
        <v>32</v>
      </c>
      <c r="I171" t="s">
        <v>29</v>
      </c>
      <c r="J171" t="s">
        <v>27</v>
      </c>
      <c r="K171">
        <v>71765.36</v>
      </c>
      <c r="L171">
        <v>43764</v>
      </c>
      <c r="M171" t="s">
        <v>36</v>
      </c>
      <c r="N171" t="s">
        <v>35</v>
      </c>
      <c r="O171" s="2">
        <v>43852</v>
      </c>
    </row>
    <row r="172" spans="1:15" x14ac:dyDescent="0.35">
      <c r="A172" t="s">
        <v>464</v>
      </c>
      <c r="B172" t="s">
        <v>146</v>
      </c>
      <c r="C172" t="s">
        <v>18</v>
      </c>
      <c r="D172" s="2">
        <v>43400</v>
      </c>
      <c r="E172" s="2">
        <v>43764</v>
      </c>
      <c r="F172" t="s">
        <v>23</v>
      </c>
      <c r="G172" t="s">
        <v>474</v>
      </c>
      <c r="H172" t="s">
        <v>32</v>
      </c>
      <c r="I172" t="s">
        <v>29</v>
      </c>
      <c r="J172" t="s">
        <v>27</v>
      </c>
      <c r="K172">
        <v>17941.34</v>
      </c>
      <c r="L172">
        <v>43764</v>
      </c>
      <c r="M172" t="s">
        <v>36</v>
      </c>
      <c r="N172" t="s">
        <v>35</v>
      </c>
      <c r="O172" s="2">
        <v>43852</v>
      </c>
    </row>
    <row r="173" spans="1:15" x14ac:dyDescent="0.35">
      <c r="A173" t="s">
        <v>464</v>
      </c>
      <c r="B173" t="s">
        <v>147</v>
      </c>
      <c r="C173" t="s">
        <v>14</v>
      </c>
      <c r="D173" s="2">
        <v>43518</v>
      </c>
      <c r="E173" s="2">
        <v>43882</v>
      </c>
      <c r="F173" t="s">
        <v>19</v>
      </c>
      <c r="G173" t="s">
        <v>476</v>
      </c>
      <c r="H173" t="s">
        <v>32</v>
      </c>
      <c r="I173" t="s">
        <v>20</v>
      </c>
      <c r="J173" t="s">
        <v>435</v>
      </c>
      <c r="K173">
        <v>44999.85</v>
      </c>
      <c r="L173">
        <v>43882</v>
      </c>
      <c r="M173" t="s">
        <v>17</v>
      </c>
      <c r="N173" t="s">
        <v>15</v>
      </c>
      <c r="O173" s="2">
        <v>43852</v>
      </c>
    </row>
    <row r="174" spans="1:15" x14ac:dyDescent="0.35">
      <c r="A174" t="s">
        <v>464</v>
      </c>
      <c r="B174">
        <v>2309004639</v>
      </c>
      <c r="C174" t="s">
        <v>14</v>
      </c>
      <c r="D174" s="2">
        <v>43738</v>
      </c>
      <c r="E174" s="2">
        <v>45929</v>
      </c>
      <c r="F174" t="s">
        <v>16</v>
      </c>
      <c r="G174" t="s">
        <v>481</v>
      </c>
      <c r="H174" t="s">
        <v>32</v>
      </c>
      <c r="I174" t="s">
        <v>16</v>
      </c>
      <c r="J174" t="s">
        <v>436</v>
      </c>
      <c r="K174">
        <v>47500</v>
      </c>
      <c r="L174">
        <v>43738</v>
      </c>
      <c r="M174" t="s">
        <v>17</v>
      </c>
      <c r="N174" t="s">
        <v>15</v>
      </c>
      <c r="O174" s="2">
        <v>43852</v>
      </c>
    </row>
    <row r="175" spans="1:15" x14ac:dyDescent="0.35">
      <c r="A175" t="s">
        <v>464</v>
      </c>
      <c r="B175">
        <v>43170512</v>
      </c>
      <c r="C175" t="s">
        <v>18</v>
      </c>
      <c r="D175" s="2">
        <v>43502</v>
      </c>
      <c r="E175" s="2">
        <v>43683</v>
      </c>
      <c r="F175" t="s">
        <v>26</v>
      </c>
      <c r="G175" t="s">
        <v>481</v>
      </c>
      <c r="H175" t="s">
        <v>32</v>
      </c>
      <c r="I175" t="s">
        <v>16</v>
      </c>
      <c r="J175" t="s">
        <v>436</v>
      </c>
      <c r="K175">
        <v>6183.87</v>
      </c>
      <c r="L175">
        <v>43502</v>
      </c>
      <c r="M175" t="s">
        <v>17</v>
      </c>
      <c r="N175" t="s">
        <v>15</v>
      </c>
      <c r="O175" s="2">
        <v>43852</v>
      </c>
    </row>
    <row r="176" spans="1:15" x14ac:dyDescent="0.35">
      <c r="A176" t="s">
        <v>464</v>
      </c>
      <c r="B176">
        <v>43193940</v>
      </c>
      <c r="C176" t="s">
        <v>14</v>
      </c>
      <c r="D176" s="2">
        <v>43684</v>
      </c>
      <c r="E176" s="2">
        <v>43867</v>
      </c>
      <c r="F176" t="s">
        <v>26</v>
      </c>
      <c r="G176" t="s">
        <v>481</v>
      </c>
      <c r="H176" t="s">
        <v>32</v>
      </c>
      <c r="I176" t="s">
        <v>16</v>
      </c>
      <c r="J176" t="s">
        <v>436</v>
      </c>
      <c r="K176">
        <v>6183.87</v>
      </c>
      <c r="L176">
        <v>43684</v>
      </c>
      <c r="M176" t="s">
        <v>17</v>
      </c>
      <c r="N176" t="s">
        <v>27</v>
      </c>
      <c r="O176" s="2">
        <v>43852</v>
      </c>
    </row>
    <row r="177" spans="1:15" x14ac:dyDescent="0.35">
      <c r="A177" t="s">
        <v>464</v>
      </c>
      <c r="B177" t="s">
        <v>148</v>
      </c>
      <c r="C177" t="s">
        <v>14</v>
      </c>
      <c r="D177" s="2">
        <v>43777</v>
      </c>
      <c r="E177" s="2">
        <v>44142</v>
      </c>
      <c r="F177" t="s">
        <v>16</v>
      </c>
      <c r="G177" t="s">
        <v>483</v>
      </c>
      <c r="H177" t="s">
        <v>32</v>
      </c>
      <c r="I177" t="s">
        <v>16</v>
      </c>
      <c r="J177" t="s">
        <v>435</v>
      </c>
      <c r="K177">
        <v>13200</v>
      </c>
      <c r="L177">
        <v>43777</v>
      </c>
      <c r="M177" t="s">
        <v>17</v>
      </c>
      <c r="N177" t="s">
        <v>15</v>
      </c>
      <c r="O177" s="2">
        <v>43852</v>
      </c>
    </row>
    <row r="178" spans="1:15" x14ac:dyDescent="0.35">
      <c r="A178" t="s">
        <v>464</v>
      </c>
      <c r="B178">
        <v>2.3060011180300001E+19</v>
      </c>
      <c r="C178" t="s">
        <v>14</v>
      </c>
      <c r="D178" s="2">
        <v>43518</v>
      </c>
      <c r="E178" s="2">
        <v>43882</v>
      </c>
      <c r="F178" t="s">
        <v>24</v>
      </c>
      <c r="G178" t="s">
        <v>483</v>
      </c>
      <c r="H178" t="s">
        <v>32</v>
      </c>
      <c r="I178" t="s">
        <v>44</v>
      </c>
      <c r="J178" t="s">
        <v>435</v>
      </c>
      <c r="K178">
        <v>16258</v>
      </c>
      <c r="L178">
        <v>43518</v>
      </c>
      <c r="M178" t="s">
        <v>17</v>
      </c>
      <c r="N178" t="s">
        <v>15</v>
      </c>
      <c r="O178" s="2">
        <v>43852</v>
      </c>
    </row>
    <row r="179" spans="1:15" x14ac:dyDescent="0.35">
      <c r="A179" t="s">
        <v>464</v>
      </c>
      <c r="B179">
        <v>2.3060011180300001E+19</v>
      </c>
      <c r="C179" t="s">
        <v>14</v>
      </c>
      <c r="D179" s="2">
        <v>43524</v>
      </c>
      <c r="E179" s="2">
        <v>43888</v>
      </c>
      <c r="F179" t="s">
        <v>24</v>
      </c>
      <c r="G179" t="s">
        <v>483</v>
      </c>
      <c r="H179" t="s">
        <v>32</v>
      </c>
      <c r="I179" t="s">
        <v>44</v>
      </c>
      <c r="J179" t="s">
        <v>435</v>
      </c>
      <c r="K179">
        <v>8227.7900000000009</v>
      </c>
      <c r="L179">
        <v>43524</v>
      </c>
      <c r="M179" t="s">
        <v>17</v>
      </c>
      <c r="N179" t="s">
        <v>35</v>
      </c>
      <c r="O179" s="2">
        <v>43852</v>
      </c>
    </row>
    <row r="180" spans="1:15" x14ac:dyDescent="0.35">
      <c r="A180" t="s">
        <v>464</v>
      </c>
      <c r="B180">
        <v>2.3060011180300001E+19</v>
      </c>
      <c r="C180" t="s">
        <v>14</v>
      </c>
      <c r="D180" s="2">
        <v>43524</v>
      </c>
      <c r="E180" s="2">
        <v>43888</v>
      </c>
      <c r="F180" t="s">
        <v>24</v>
      </c>
      <c r="G180" t="s">
        <v>483</v>
      </c>
      <c r="H180" t="s">
        <v>32</v>
      </c>
      <c r="I180" t="s">
        <v>44</v>
      </c>
      <c r="J180" t="s">
        <v>435</v>
      </c>
      <c r="K180">
        <v>2925.72</v>
      </c>
      <c r="L180">
        <v>43628</v>
      </c>
      <c r="M180" t="s">
        <v>36</v>
      </c>
      <c r="N180" t="s">
        <v>35</v>
      </c>
      <c r="O180" s="2">
        <v>43852</v>
      </c>
    </row>
    <row r="181" spans="1:15" x14ac:dyDescent="0.35">
      <c r="A181" t="s">
        <v>464</v>
      </c>
      <c r="B181">
        <v>2.3060011180300001E+19</v>
      </c>
      <c r="C181" t="s">
        <v>14</v>
      </c>
      <c r="D181" s="2">
        <v>43524</v>
      </c>
      <c r="E181" s="2">
        <v>43888</v>
      </c>
      <c r="F181" t="s">
        <v>24</v>
      </c>
      <c r="G181" t="s">
        <v>483</v>
      </c>
      <c r="H181" t="s">
        <v>32</v>
      </c>
      <c r="I181" t="s">
        <v>44</v>
      </c>
      <c r="J181" t="s">
        <v>435</v>
      </c>
      <c r="K181">
        <v>2925.72</v>
      </c>
      <c r="L181">
        <v>43628</v>
      </c>
      <c r="M181" t="s">
        <v>36</v>
      </c>
      <c r="N181" t="s">
        <v>35</v>
      </c>
      <c r="O181" s="2">
        <v>43852</v>
      </c>
    </row>
    <row r="182" spans="1:15" x14ac:dyDescent="0.35">
      <c r="A182" t="s">
        <v>464</v>
      </c>
      <c r="B182">
        <v>2.3060011180300001E+19</v>
      </c>
      <c r="C182" t="s">
        <v>14</v>
      </c>
      <c r="D182" s="2">
        <v>43524</v>
      </c>
      <c r="E182" s="2">
        <v>43888</v>
      </c>
      <c r="F182" t="s">
        <v>24</v>
      </c>
      <c r="G182" t="s">
        <v>483</v>
      </c>
      <c r="H182" t="s">
        <v>32</v>
      </c>
      <c r="I182" t="s">
        <v>44</v>
      </c>
      <c r="J182" t="s">
        <v>435</v>
      </c>
      <c r="K182">
        <v>5240.78</v>
      </c>
      <c r="L182">
        <v>43658</v>
      </c>
      <c r="M182" t="s">
        <v>36</v>
      </c>
      <c r="N182" t="s">
        <v>35</v>
      </c>
      <c r="O182" s="2">
        <v>43852</v>
      </c>
    </row>
    <row r="183" spans="1:15" x14ac:dyDescent="0.35">
      <c r="A183" t="s">
        <v>464</v>
      </c>
      <c r="B183">
        <v>3.1030011191E+17</v>
      </c>
      <c r="C183" t="s">
        <v>14</v>
      </c>
      <c r="D183" s="2">
        <v>43777</v>
      </c>
      <c r="E183" s="2">
        <v>44142</v>
      </c>
      <c r="F183" t="s">
        <v>24</v>
      </c>
      <c r="G183" t="s">
        <v>483</v>
      </c>
      <c r="H183" t="s">
        <v>32</v>
      </c>
      <c r="I183" t="s">
        <v>44</v>
      </c>
      <c r="J183" t="s">
        <v>435</v>
      </c>
      <c r="K183">
        <v>17232.75</v>
      </c>
      <c r="L183">
        <v>43777</v>
      </c>
      <c r="M183" t="s">
        <v>17</v>
      </c>
      <c r="N183" t="s">
        <v>15</v>
      </c>
      <c r="O183" s="2">
        <v>43852</v>
      </c>
    </row>
    <row r="184" spans="1:15" x14ac:dyDescent="0.35">
      <c r="A184" t="s">
        <v>464</v>
      </c>
      <c r="B184">
        <v>3.1030049191E+17</v>
      </c>
      <c r="C184" t="s">
        <v>14</v>
      </c>
      <c r="D184" s="2">
        <v>43777</v>
      </c>
      <c r="E184" s="2">
        <v>44142</v>
      </c>
      <c r="F184" t="s">
        <v>16</v>
      </c>
      <c r="G184" t="s">
        <v>483</v>
      </c>
      <c r="H184" t="s">
        <v>32</v>
      </c>
      <c r="I184" t="s">
        <v>16</v>
      </c>
      <c r="J184" t="s">
        <v>435</v>
      </c>
      <c r="K184">
        <v>6250</v>
      </c>
      <c r="L184">
        <v>43777</v>
      </c>
      <c r="M184" t="s">
        <v>17</v>
      </c>
      <c r="N184" t="s">
        <v>15</v>
      </c>
      <c r="O184" s="2">
        <v>43852</v>
      </c>
    </row>
    <row r="185" spans="1:15" x14ac:dyDescent="0.35">
      <c r="A185" t="s">
        <v>464</v>
      </c>
      <c r="B185">
        <v>9.90000111903E+19</v>
      </c>
      <c r="C185" t="s">
        <v>14</v>
      </c>
      <c r="D185" s="2">
        <v>43716</v>
      </c>
      <c r="E185" s="2">
        <v>44081</v>
      </c>
      <c r="F185" t="s">
        <v>24</v>
      </c>
      <c r="G185" t="s">
        <v>483</v>
      </c>
      <c r="H185" t="s">
        <v>32</v>
      </c>
      <c r="I185" t="s">
        <v>44</v>
      </c>
      <c r="J185" t="s">
        <v>435</v>
      </c>
      <c r="K185">
        <v>72138.929999999993</v>
      </c>
      <c r="L185">
        <v>43716</v>
      </c>
      <c r="M185" t="s">
        <v>17</v>
      </c>
      <c r="N185" t="s">
        <v>15</v>
      </c>
      <c r="O185" s="2">
        <v>43852</v>
      </c>
    </row>
    <row r="186" spans="1:15" x14ac:dyDescent="0.35">
      <c r="A186" t="s">
        <v>464</v>
      </c>
      <c r="B186">
        <v>9.90000111903E+19</v>
      </c>
      <c r="C186" t="s">
        <v>14</v>
      </c>
      <c r="D186" s="2">
        <v>43716</v>
      </c>
      <c r="E186" s="2">
        <v>44081</v>
      </c>
      <c r="F186" t="s">
        <v>24</v>
      </c>
      <c r="G186" t="s">
        <v>483</v>
      </c>
      <c r="H186" t="s">
        <v>32</v>
      </c>
      <c r="I186" t="s">
        <v>44</v>
      </c>
      <c r="J186" t="s">
        <v>435</v>
      </c>
      <c r="K186">
        <v>43032.54</v>
      </c>
      <c r="L186">
        <v>43716</v>
      </c>
      <c r="M186" t="s">
        <v>17</v>
      </c>
      <c r="N186" t="s">
        <v>15</v>
      </c>
      <c r="O186" s="2">
        <v>43852</v>
      </c>
    </row>
    <row r="187" spans="1:15" x14ac:dyDescent="0.35">
      <c r="A187" t="s">
        <v>464</v>
      </c>
      <c r="B187">
        <v>9.9000046190100005E+19</v>
      </c>
      <c r="C187" t="s">
        <v>14</v>
      </c>
      <c r="D187" s="2">
        <v>43716</v>
      </c>
      <c r="E187" s="2">
        <v>44081</v>
      </c>
      <c r="F187" t="s">
        <v>26</v>
      </c>
      <c r="G187" t="s">
        <v>483</v>
      </c>
      <c r="H187" t="s">
        <v>32</v>
      </c>
      <c r="I187" t="s">
        <v>25</v>
      </c>
      <c r="J187" t="s">
        <v>435</v>
      </c>
      <c r="K187">
        <v>11550</v>
      </c>
      <c r="L187">
        <v>43716</v>
      </c>
      <c r="M187" t="s">
        <v>17</v>
      </c>
      <c r="N187" t="s">
        <v>15</v>
      </c>
      <c r="O187" s="2">
        <v>43852</v>
      </c>
    </row>
    <row r="188" spans="1:15" x14ac:dyDescent="0.35">
      <c r="A188" t="s">
        <v>464</v>
      </c>
      <c r="B188">
        <v>9.9000046190100005E+19</v>
      </c>
      <c r="C188" t="s">
        <v>14</v>
      </c>
      <c r="D188" s="2">
        <v>43716</v>
      </c>
      <c r="E188" s="2">
        <v>44081</v>
      </c>
      <c r="F188" t="s">
        <v>26</v>
      </c>
      <c r="G188" t="s">
        <v>483</v>
      </c>
      <c r="H188" t="s">
        <v>32</v>
      </c>
      <c r="I188" t="s">
        <v>25</v>
      </c>
      <c r="J188" t="s">
        <v>435</v>
      </c>
      <c r="K188">
        <v>7700</v>
      </c>
      <c r="L188">
        <v>43716</v>
      </c>
      <c r="M188" t="s">
        <v>17</v>
      </c>
      <c r="N188" t="s">
        <v>15</v>
      </c>
      <c r="O188" s="2">
        <v>43852</v>
      </c>
    </row>
    <row r="189" spans="1:15" x14ac:dyDescent="0.35">
      <c r="A189" t="s">
        <v>464</v>
      </c>
      <c r="B189">
        <v>9.9000046190799995E+19</v>
      </c>
      <c r="C189" t="s">
        <v>14</v>
      </c>
      <c r="D189" s="2">
        <v>43716</v>
      </c>
      <c r="E189" s="2">
        <v>44081</v>
      </c>
      <c r="F189" t="s">
        <v>26</v>
      </c>
      <c r="G189" t="s">
        <v>483</v>
      </c>
      <c r="H189" t="s">
        <v>32</v>
      </c>
      <c r="I189" t="s">
        <v>44</v>
      </c>
      <c r="J189" t="s">
        <v>435</v>
      </c>
      <c r="K189">
        <v>14461.25</v>
      </c>
      <c r="L189">
        <v>43716</v>
      </c>
      <c r="M189" t="s">
        <v>17</v>
      </c>
      <c r="N189" t="s">
        <v>35</v>
      </c>
      <c r="O189" s="2">
        <v>43852</v>
      </c>
    </row>
    <row r="190" spans="1:15" x14ac:dyDescent="0.35">
      <c r="A190" t="s">
        <v>464</v>
      </c>
      <c r="B190">
        <v>9.9000046190799995E+19</v>
      </c>
      <c r="C190" t="s">
        <v>14</v>
      </c>
      <c r="D190" s="2">
        <v>43716</v>
      </c>
      <c r="E190" s="2">
        <v>44081</v>
      </c>
      <c r="F190" t="s">
        <v>26</v>
      </c>
      <c r="G190" t="s">
        <v>483</v>
      </c>
      <c r="H190" t="s">
        <v>32</v>
      </c>
      <c r="I190" t="s">
        <v>44</v>
      </c>
      <c r="J190" t="s">
        <v>435</v>
      </c>
      <c r="K190">
        <v>13153.63</v>
      </c>
      <c r="L190">
        <v>43748</v>
      </c>
      <c r="M190" t="s">
        <v>36</v>
      </c>
      <c r="N190" t="s">
        <v>35</v>
      </c>
      <c r="O190" s="2">
        <v>43852</v>
      </c>
    </row>
    <row r="191" spans="1:15" x14ac:dyDescent="0.35">
      <c r="A191" t="s">
        <v>464</v>
      </c>
      <c r="B191">
        <v>9.9000044180300005E+19</v>
      </c>
      <c r="C191" t="s">
        <v>18</v>
      </c>
      <c r="D191" s="2">
        <v>43194</v>
      </c>
      <c r="E191" s="2">
        <v>45478</v>
      </c>
      <c r="F191" t="s">
        <v>28</v>
      </c>
      <c r="G191" t="s">
        <v>481</v>
      </c>
      <c r="H191" t="s">
        <v>32</v>
      </c>
      <c r="I191" t="s">
        <v>39</v>
      </c>
      <c r="J191" t="s">
        <v>435</v>
      </c>
      <c r="K191">
        <v>0</v>
      </c>
      <c r="L191">
        <v>43194</v>
      </c>
      <c r="M191" t="s">
        <v>17</v>
      </c>
      <c r="N191" t="s">
        <v>21</v>
      </c>
      <c r="O191" s="2">
        <v>43852</v>
      </c>
    </row>
    <row r="192" spans="1:15" x14ac:dyDescent="0.35">
      <c r="A192" t="s">
        <v>464</v>
      </c>
      <c r="B192">
        <v>9.9000044180300005E+19</v>
      </c>
      <c r="C192" t="s">
        <v>18</v>
      </c>
      <c r="D192" s="2">
        <v>43273</v>
      </c>
      <c r="E192" s="2">
        <v>43729</v>
      </c>
      <c r="F192" t="s">
        <v>28</v>
      </c>
      <c r="G192" t="s">
        <v>481</v>
      </c>
      <c r="H192" t="s">
        <v>32</v>
      </c>
      <c r="I192" t="s">
        <v>39</v>
      </c>
      <c r="J192" t="s">
        <v>436</v>
      </c>
      <c r="K192">
        <v>15625</v>
      </c>
      <c r="L192">
        <v>43273</v>
      </c>
      <c r="M192" t="s">
        <v>17</v>
      </c>
      <c r="N192" t="s">
        <v>21</v>
      </c>
      <c r="O192" s="2">
        <v>43852</v>
      </c>
    </row>
    <row r="193" spans="1:15" x14ac:dyDescent="0.35">
      <c r="A193" t="s">
        <v>464</v>
      </c>
      <c r="B193">
        <v>9.9000044190299996E+19</v>
      </c>
      <c r="C193" t="s">
        <v>14</v>
      </c>
      <c r="D193" s="2">
        <v>43580</v>
      </c>
      <c r="E193" s="2">
        <v>44310</v>
      </c>
      <c r="F193" t="s">
        <v>28</v>
      </c>
      <c r="G193" t="s">
        <v>481</v>
      </c>
      <c r="H193" t="s">
        <v>32</v>
      </c>
      <c r="I193" t="s">
        <v>39</v>
      </c>
      <c r="J193" t="s">
        <v>436</v>
      </c>
      <c r="K193">
        <v>134736.13</v>
      </c>
      <c r="L193">
        <v>43580</v>
      </c>
      <c r="M193" t="s">
        <v>17</v>
      </c>
      <c r="N193" t="s">
        <v>15</v>
      </c>
      <c r="O193" s="2">
        <v>43852</v>
      </c>
    </row>
    <row r="194" spans="1:15" x14ac:dyDescent="0.35">
      <c r="A194" t="s">
        <v>464</v>
      </c>
      <c r="B194">
        <v>9.9000044190299996E+19</v>
      </c>
      <c r="C194" t="s">
        <v>14</v>
      </c>
      <c r="D194" s="2">
        <v>43719</v>
      </c>
      <c r="E194" s="2">
        <v>44084</v>
      </c>
      <c r="F194" t="s">
        <v>28</v>
      </c>
      <c r="G194" t="s">
        <v>481</v>
      </c>
      <c r="H194" t="s">
        <v>32</v>
      </c>
      <c r="I194" t="s">
        <v>39</v>
      </c>
      <c r="J194" t="s">
        <v>436</v>
      </c>
      <c r="K194">
        <v>32584.880000000001</v>
      </c>
      <c r="L194">
        <v>43719</v>
      </c>
      <c r="M194" t="s">
        <v>17</v>
      </c>
      <c r="N194" t="s">
        <v>15</v>
      </c>
      <c r="O194" s="2">
        <v>43852</v>
      </c>
    </row>
    <row r="195" spans="1:15" x14ac:dyDescent="0.35">
      <c r="A195" t="s">
        <v>464</v>
      </c>
      <c r="B195">
        <v>9.9000044190299996E+19</v>
      </c>
      <c r="C195" t="s">
        <v>14</v>
      </c>
      <c r="D195" s="2">
        <v>43730</v>
      </c>
      <c r="E195" s="2">
        <v>43911</v>
      </c>
      <c r="F195" t="s">
        <v>28</v>
      </c>
      <c r="G195" t="s">
        <v>481</v>
      </c>
      <c r="H195" t="s">
        <v>32</v>
      </c>
      <c r="I195" t="s">
        <v>39</v>
      </c>
      <c r="J195" t="s">
        <v>436</v>
      </c>
      <c r="K195">
        <v>8044.5</v>
      </c>
      <c r="L195">
        <v>43730</v>
      </c>
      <c r="M195" t="s">
        <v>17</v>
      </c>
      <c r="N195" t="s">
        <v>15</v>
      </c>
      <c r="O195" s="2">
        <v>43852</v>
      </c>
    </row>
    <row r="196" spans="1:15" x14ac:dyDescent="0.35">
      <c r="A196" t="s">
        <v>464</v>
      </c>
      <c r="B196" t="s">
        <v>149</v>
      </c>
      <c r="C196" t="s">
        <v>18</v>
      </c>
      <c r="D196" s="2">
        <v>43523</v>
      </c>
      <c r="E196" s="2">
        <v>43887</v>
      </c>
      <c r="F196" t="s">
        <v>24</v>
      </c>
      <c r="G196" t="s">
        <v>482</v>
      </c>
      <c r="H196" t="s">
        <v>32</v>
      </c>
      <c r="I196" t="s">
        <v>25</v>
      </c>
      <c r="J196" t="s">
        <v>27</v>
      </c>
      <c r="K196">
        <v>2141.5500000000002</v>
      </c>
      <c r="L196">
        <v>43523</v>
      </c>
      <c r="M196" t="s">
        <v>17</v>
      </c>
      <c r="N196" t="s">
        <v>21</v>
      </c>
      <c r="O196" s="2">
        <v>43852</v>
      </c>
    </row>
    <row r="197" spans="1:15" x14ac:dyDescent="0.35">
      <c r="A197" t="s">
        <v>464</v>
      </c>
      <c r="B197" t="s">
        <v>150</v>
      </c>
      <c r="C197" t="s">
        <v>14</v>
      </c>
      <c r="D197" s="2">
        <v>43158</v>
      </c>
      <c r="E197" s="2">
        <v>43522</v>
      </c>
      <c r="F197" t="s">
        <v>24</v>
      </c>
      <c r="G197" t="s">
        <v>482</v>
      </c>
      <c r="H197" t="s">
        <v>32</v>
      </c>
      <c r="I197" t="s">
        <v>25</v>
      </c>
      <c r="J197" t="s">
        <v>27</v>
      </c>
      <c r="K197">
        <v>2486.0700000000002</v>
      </c>
      <c r="L197">
        <v>43158</v>
      </c>
      <c r="M197" t="s">
        <v>17</v>
      </c>
      <c r="N197" t="s">
        <v>15</v>
      </c>
      <c r="O197" s="2">
        <v>43852</v>
      </c>
    </row>
    <row r="198" spans="1:15" x14ac:dyDescent="0.35">
      <c r="A198" t="s">
        <v>464</v>
      </c>
      <c r="B198">
        <v>8539944</v>
      </c>
      <c r="C198" t="s">
        <v>18</v>
      </c>
      <c r="D198" s="2">
        <v>43158</v>
      </c>
      <c r="E198" s="2">
        <v>43522</v>
      </c>
      <c r="F198" t="s">
        <v>24</v>
      </c>
      <c r="G198" t="s">
        <v>482</v>
      </c>
      <c r="H198" t="s">
        <v>32</v>
      </c>
      <c r="I198" t="s">
        <v>25</v>
      </c>
      <c r="J198" t="s">
        <v>27</v>
      </c>
      <c r="K198">
        <v>6653.1</v>
      </c>
      <c r="L198">
        <v>43158</v>
      </c>
      <c r="M198" t="s">
        <v>17</v>
      </c>
      <c r="N198" t="s">
        <v>15</v>
      </c>
      <c r="O198" s="2">
        <v>43852</v>
      </c>
    </row>
    <row r="199" spans="1:15" x14ac:dyDescent="0.35">
      <c r="A199" t="s">
        <v>464</v>
      </c>
      <c r="B199" t="s">
        <v>151</v>
      </c>
      <c r="C199" t="s">
        <v>14</v>
      </c>
      <c r="D199" s="2">
        <v>43523</v>
      </c>
      <c r="E199" s="2">
        <v>43887</v>
      </c>
      <c r="F199" t="s">
        <v>24</v>
      </c>
      <c r="G199" t="s">
        <v>482</v>
      </c>
      <c r="H199" t="s">
        <v>32</v>
      </c>
      <c r="I199" t="s">
        <v>25</v>
      </c>
      <c r="J199" t="s">
        <v>27</v>
      </c>
      <c r="K199">
        <v>6979.74</v>
      </c>
      <c r="L199">
        <v>43523</v>
      </c>
      <c r="M199" t="s">
        <v>17</v>
      </c>
      <c r="N199" t="s">
        <v>27</v>
      </c>
      <c r="O199" s="2">
        <v>43852</v>
      </c>
    </row>
    <row r="200" spans="1:15" x14ac:dyDescent="0.35">
      <c r="A200" t="s">
        <v>464</v>
      </c>
      <c r="B200" t="s">
        <v>152</v>
      </c>
      <c r="C200" t="s">
        <v>14</v>
      </c>
      <c r="D200" s="2">
        <v>43158</v>
      </c>
      <c r="E200" s="2">
        <v>43522</v>
      </c>
      <c r="F200" t="s">
        <v>24</v>
      </c>
      <c r="G200" t="s">
        <v>482</v>
      </c>
      <c r="H200" t="s">
        <v>32</v>
      </c>
      <c r="I200" t="s">
        <v>25</v>
      </c>
      <c r="J200" t="s">
        <v>436</v>
      </c>
      <c r="K200">
        <v>2283.33</v>
      </c>
      <c r="L200">
        <v>43158</v>
      </c>
      <c r="M200" t="s">
        <v>17</v>
      </c>
      <c r="N200" t="s">
        <v>15</v>
      </c>
      <c r="O200" s="2">
        <v>43852</v>
      </c>
    </row>
    <row r="201" spans="1:15" x14ac:dyDescent="0.35">
      <c r="A201" t="s">
        <v>465</v>
      </c>
      <c r="B201">
        <v>41045915</v>
      </c>
      <c r="C201" t="s">
        <v>14</v>
      </c>
      <c r="D201" s="2">
        <v>43554</v>
      </c>
      <c r="E201" s="2">
        <v>43919</v>
      </c>
      <c r="F201" t="s">
        <v>16</v>
      </c>
      <c r="G201" t="s">
        <v>476</v>
      </c>
      <c r="H201" t="s">
        <v>32</v>
      </c>
      <c r="I201" t="s">
        <v>16</v>
      </c>
      <c r="J201" t="s">
        <v>435</v>
      </c>
      <c r="K201">
        <v>14107.5</v>
      </c>
      <c r="L201">
        <v>43554</v>
      </c>
      <c r="M201" t="s">
        <v>17</v>
      </c>
      <c r="N201" t="s">
        <v>15</v>
      </c>
      <c r="O201" s="2">
        <v>43852</v>
      </c>
    </row>
    <row r="202" spans="1:15" x14ac:dyDescent="0.35">
      <c r="A202" t="s">
        <v>465</v>
      </c>
      <c r="B202">
        <v>2690000174</v>
      </c>
      <c r="C202" t="s">
        <v>14</v>
      </c>
      <c r="D202" s="2">
        <v>43100</v>
      </c>
      <c r="E202" s="2">
        <v>43464</v>
      </c>
      <c r="F202" t="s">
        <v>26</v>
      </c>
      <c r="G202" t="s">
        <v>482</v>
      </c>
      <c r="H202" t="s">
        <v>32</v>
      </c>
      <c r="I202" t="s">
        <v>25</v>
      </c>
      <c r="J202" t="s">
        <v>27</v>
      </c>
      <c r="K202">
        <v>2535.87</v>
      </c>
      <c r="L202">
        <v>43100</v>
      </c>
      <c r="M202" t="s">
        <v>17</v>
      </c>
      <c r="N202" t="s">
        <v>15</v>
      </c>
      <c r="O202" s="2">
        <v>43852</v>
      </c>
    </row>
    <row r="203" spans="1:15" x14ac:dyDescent="0.35">
      <c r="A203" t="s">
        <v>465</v>
      </c>
      <c r="B203">
        <v>300004329</v>
      </c>
      <c r="C203" t="s">
        <v>18</v>
      </c>
      <c r="D203" s="2">
        <v>43131</v>
      </c>
      <c r="E203" s="2">
        <v>43495</v>
      </c>
      <c r="F203" t="s">
        <v>16</v>
      </c>
      <c r="G203" t="s">
        <v>482</v>
      </c>
      <c r="H203" t="s">
        <v>32</v>
      </c>
      <c r="I203" t="s">
        <v>16</v>
      </c>
      <c r="J203" t="s">
        <v>27</v>
      </c>
      <c r="K203">
        <v>125000</v>
      </c>
      <c r="L203">
        <v>43131</v>
      </c>
      <c r="M203" t="s">
        <v>17</v>
      </c>
      <c r="N203" t="s">
        <v>15</v>
      </c>
      <c r="O203" s="2">
        <v>43852</v>
      </c>
    </row>
    <row r="204" spans="1:15" x14ac:dyDescent="0.35">
      <c r="A204" t="s">
        <v>465</v>
      </c>
      <c r="B204" t="s">
        <v>153</v>
      </c>
      <c r="C204" t="s">
        <v>14</v>
      </c>
      <c r="D204" s="2">
        <v>43496</v>
      </c>
      <c r="E204" s="2">
        <v>43860</v>
      </c>
      <c r="F204" t="s">
        <v>16</v>
      </c>
      <c r="G204" t="s">
        <v>482</v>
      </c>
      <c r="H204" t="s">
        <v>32</v>
      </c>
      <c r="I204" t="s">
        <v>16</v>
      </c>
      <c r="J204" t="s">
        <v>27</v>
      </c>
      <c r="K204">
        <v>125000</v>
      </c>
      <c r="L204">
        <v>43496</v>
      </c>
      <c r="M204" t="s">
        <v>17</v>
      </c>
      <c r="N204" t="s">
        <v>27</v>
      </c>
      <c r="O204" s="2">
        <v>43852</v>
      </c>
    </row>
    <row r="205" spans="1:15" x14ac:dyDescent="0.35">
      <c r="A205" t="s">
        <v>465</v>
      </c>
      <c r="B205">
        <v>304001755</v>
      </c>
      <c r="C205" t="s">
        <v>18</v>
      </c>
      <c r="D205" s="2">
        <v>43131</v>
      </c>
      <c r="E205" s="2">
        <v>43495</v>
      </c>
      <c r="F205" t="s">
        <v>16</v>
      </c>
      <c r="G205" t="s">
        <v>482</v>
      </c>
      <c r="H205" t="s">
        <v>32</v>
      </c>
      <c r="I205" t="s">
        <v>16</v>
      </c>
      <c r="J205" t="s">
        <v>27</v>
      </c>
      <c r="K205">
        <v>80000</v>
      </c>
      <c r="L205">
        <v>43131</v>
      </c>
      <c r="M205" t="s">
        <v>17</v>
      </c>
      <c r="N205" t="s">
        <v>15</v>
      </c>
      <c r="O205" s="2">
        <v>43852</v>
      </c>
    </row>
    <row r="206" spans="1:15" x14ac:dyDescent="0.35">
      <c r="A206" t="s">
        <v>465</v>
      </c>
      <c r="B206">
        <v>304001755</v>
      </c>
      <c r="C206" t="s">
        <v>18</v>
      </c>
      <c r="D206" s="2">
        <v>43131</v>
      </c>
      <c r="E206" s="2">
        <v>43495</v>
      </c>
      <c r="F206" t="s">
        <v>16</v>
      </c>
      <c r="G206" t="s">
        <v>482</v>
      </c>
      <c r="H206" t="s">
        <v>32</v>
      </c>
      <c r="I206" t="s">
        <v>16</v>
      </c>
      <c r="J206" t="s">
        <v>27</v>
      </c>
      <c r="K206">
        <v>320000</v>
      </c>
      <c r="L206">
        <v>43131</v>
      </c>
      <c r="M206" t="s">
        <v>17</v>
      </c>
      <c r="N206" t="s">
        <v>15</v>
      </c>
      <c r="O206" s="2">
        <v>43852</v>
      </c>
    </row>
    <row r="207" spans="1:15" x14ac:dyDescent="0.35">
      <c r="A207" t="s">
        <v>465</v>
      </c>
      <c r="B207" t="s">
        <v>154</v>
      </c>
      <c r="C207" t="s">
        <v>14</v>
      </c>
      <c r="D207" s="2">
        <v>43496</v>
      </c>
      <c r="E207" s="2">
        <v>43860</v>
      </c>
      <c r="F207" t="s">
        <v>16</v>
      </c>
      <c r="G207" t="s">
        <v>482</v>
      </c>
      <c r="H207" t="s">
        <v>32</v>
      </c>
      <c r="I207" t="s">
        <v>16</v>
      </c>
      <c r="J207" t="s">
        <v>27</v>
      </c>
      <c r="K207">
        <v>320000</v>
      </c>
      <c r="L207">
        <v>43496</v>
      </c>
      <c r="M207" t="s">
        <v>17</v>
      </c>
      <c r="N207" t="s">
        <v>27</v>
      </c>
      <c r="O207" s="2">
        <v>43852</v>
      </c>
    </row>
    <row r="208" spans="1:15" x14ac:dyDescent="0.35">
      <c r="A208" t="s">
        <v>465</v>
      </c>
      <c r="B208">
        <v>640001622</v>
      </c>
      <c r="C208" t="s">
        <v>18</v>
      </c>
      <c r="D208" s="2">
        <v>43100</v>
      </c>
      <c r="E208" s="2">
        <v>43464</v>
      </c>
      <c r="F208" t="s">
        <v>26</v>
      </c>
      <c r="G208" t="s">
        <v>482</v>
      </c>
      <c r="H208" t="s">
        <v>32</v>
      </c>
      <c r="I208" t="s">
        <v>25</v>
      </c>
      <c r="J208" t="s">
        <v>27</v>
      </c>
      <c r="K208">
        <v>211206.7</v>
      </c>
      <c r="L208">
        <v>43100</v>
      </c>
      <c r="M208" t="s">
        <v>17</v>
      </c>
      <c r="N208" t="s">
        <v>21</v>
      </c>
      <c r="O208" s="2">
        <v>43852</v>
      </c>
    </row>
    <row r="209" spans="1:15" x14ac:dyDescent="0.35">
      <c r="A209" t="s">
        <v>465</v>
      </c>
      <c r="B209">
        <v>655001664</v>
      </c>
      <c r="C209" t="s">
        <v>18</v>
      </c>
      <c r="D209" s="2">
        <v>43160</v>
      </c>
      <c r="E209" s="2">
        <v>43524</v>
      </c>
      <c r="F209" t="s">
        <v>24</v>
      </c>
      <c r="G209" t="s">
        <v>482</v>
      </c>
      <c r="H209" t="s">
        <v>32</v>
      </c>
      <c r="I209" t="s">
        <v>25</v>
      </c>
      <c r="J209" t="s">
        <v>27</v>
      </c>
      <c r="K209">
        <v>275569.44</v>
      </c>
      <c r="L209">
        <v>43525</v>
      </c>
      <c r="M209" t="s">
        <v>17</v>
      </c>
      <c r="N209" t="s">
        <v>15</v>
      </c>
      <c r="O209" s="2">
        <v>43852</v>
      </c>
    </row>
    <row r="210" spans="1:15" x14ac:dyDescent="0.35">
      <c r="A210" t="s">
        <v>465</v>
      </c>
      <c r="B210" t="s">
        <v>155</v>
      </c>
      <c r="C210" t="s">
        <v>14</v>
      </c>
      <c r="D210" s="2">
        <v>43525</v>
      </c>
      <c r="E210" s="2">
        <v>43890</v>
      </c>
      <c r="F210" t="s">
        <v>24</v>
      </c>
      <c r="G210" t="s">
        <v>482</v>
      </c>
      <c r="H210" t="s">
        <v>32</v>
      </c>
      <c r="I210" t="s">
        <v>25</v>
      </c>
      <c r="J210" t="s">
        <v>27</v>
      </c>
      <c r="K210">
        <v>275569.44</v>
      </c>
      <c r="L210">
        <v>43525</v>
      </c>
      <c r="M210" t="s">
        <v>17</v>
      </c>
      <c r="N210" t="s">
        <v>27</v>
      </c>
      <c r="O210" s="2">
        <v>43852</v>
      </c>
    </row>
    <row r="211" spans="1:15" x14ac:dyDescent="0.35">
      <c r="A211" t="s">
        <v>465</v>
      </c>
      <c r="B211" t="s">
        <v>156</v>
      </c>
      <c r="C211" t="s">
        <v>14</v>
      </c>
      <c r="D211" s="2">
        <v>43525</v>
      </c>
      <c r="E211" s="2">
        <v>43890</v>
      </c>
      <c r="F211" t="s">
        <v>23</v>
      </c>
      <c r="G211" t="s">
        <v>482</v>
      </c>
      <c r="H211" t="s">
        <v>32</v>
      </c>
      <c r="I211" t="s">
        <v>23</v>
      </c>
      <c r="J211" t="s">
        <v>27</v>
      </c>
      <c r="K211">
        <v>50332.73</v>
      </c>
      <c r="L211">
        <v>43525</v>
      </c>
      <c r="M211" t="s">
        <v>17</v>
      </c>
      <c r="N211" t="s">
        <v>27</v>
      </c>
      <c r="O211" s="2">
        <v>43852</v>
      </c>
    </row>
    <row r="212" spans="1:15" x14ac:dyDescent="0.35">
      <c r="A212" t="s">
        <v>465</v>
      </c>
      <c r="B212" t="s">
        <v>157</v>
      </c>
      <c r="C212" t="s">
        <v>18</v>
      </c>
      <c r="D212" s="2">
        <v>43160</v>
      </c>
      <c r="E212" s="2">
        <v>43524</v>
      </c>
      <c r="F212" t="s">
        <v>23</v>
      </c>
      <c r="G212" t="s">
        <v>482</v>
      </c>
      <c r="H212" t="s">
        <v>32</v>
      </c>
      <c r="I212" t="s">
        <v>23</v>
      </c>
      <c r="J212" t="s">
        <v>27</v>
      </c>
      <c r="K212">
        <v>57539.3</v>
      </c>
      <c r="L212">
        <v>43160</v>
      </c>
      <c r="M212" t="s">
        <v>17</v>
      </c>
      <c r="N212" t="s">
        <v>15</v>
      </c>
      <c r="O212" s="2">
        <v>43852</v>
      </c>
    </row>
    <row r="213" spans="1:15" x14ac:dyDescent="0.35">
      <c r="A213" t="s">
        <v>465</v>
      </c>
      <c r="B213" t="s">
        <v>158</v>
      </c>
      <c r="C213" t="s">
        <v>14</v>
      </c>
      <c r="D213" s="2">
        <v>43448</v>
      </c>
      <c r="E213" s="2">
        <v>43812</v>
      </c>
      <c r="F213" t="s">
        <v>24</v>
      </c>
      <c r="G213" t="s">
        <v>482</v>
      </c>
      <c r="H213" t="s">
        <v>32</v>
      </c>
      <c r="I213" t="s">
        <v>25</v>
      </c>
      <c r="J213" t="s">
        <v>27</v>
      </c>
      <c r="K213">
        <v>212357.74</v>
      </c>
      <c r="L213">
        <v>43448</v>
      </c>
      <c r="M213" t="s">
        <v>17</v>
      </c>
      <c r="N213" t="s">
        <v>15</v>
      </c>
      <c r="O213" s="2">
        <v>43852</v>
      </c>
    </row>
    <row r="214" spans="1:15" x14ac:dyDescent="0.35">
      <c r="A214" t="s">
        <v>465</v>
      </c>
      <c r="B214">
        <v>1.2140036170800001E+19</v>
      </c>
      <c r="C214" t="s">
        <v>18</v>
      </c>
      <c r="D214" s="2">
        <v>43160</v>
      </c>
      <c r="E214" s="2">
        <v>43524</v>
      </c>
      <c r="F214" t="s">
        <v>16</v>
      </c>
      <c r="G214" t="s">
        <v>482</v>
      </c>
      <c r="H214" t="s">
        <v>32</v>
      </c>
      <c r="I214" t="s">
        <v>16</v>
      </c>
      <c r="J214" t="s">
        <v>436</v>
      </c>
      <c r="K214">
        <v>31250</v>
      </c>
      <c r="L214">
        <v>43160</v>
      </c>
      <c r="M214" t="s">
        <v>17</v>
      </c>
      <c r="N214" t="s">
        <v>15</v>
      </c>
      <c r="O214" s="2">
        <v>43852</v>
      </c>
    </row>
    <row r="215" spans="1:15" x14ac:dyDescent="0.35">
      <c r="A215" t="s">
        <v>465</v>
      </c>
      <c r="B215" t="s">
        <v>159</v>
      </c>
      <c r="C215" t="s">
        <v>18</v>
      </c>
      <c r="D215" s="2">
        <v>43160</v>
      </c>
      <c r="E215" s="2">
        <v>43524</v>
      </c>
      <c r="F215" t="s">
        <v>16</v>
      </c>
      <c r="G215" t="s">
        <v>482</v>
      </c>
      <c r="H215" t="s">
        <v>32</v>
      </c>
      <c r="I215" t="s">
        <v>16</v>
      </c>
      <c r="J215" t="s">
        <v>27</v>
      </c>
      <c r="K215">
        <v>43750</v>
      </c>
      <c r="L215">
        <v>43160</v>
      </c>
      <c r="M215" t="s">
        <v>17</v>
      </c>
      <c r="N215" t="s">
        <v>15</v>
      </c>
      <c r="O215" s="2">
        <v>43852</v>
      </c>
    </row>
    <row r="216" spans="1:15" x14ac:dyDescent="0.35">
      <c r="A216" t="s">
        <v>465</v>
      </c>
      <c r="B216" t="s">
        <v>160</v>
      </c>
      <c r="C216" t="s">
        <v>18</v>
      </c>
      <c r="D216" s="2">
        <v>43160</v>
      </c>
      <c r="E216" s="2">
        <v>43524</v>
      </c>
      <c r="F216" t="s">
        <v>16</v>
      </c>
      <c r="G216" t="s">
        <v>482</v>
      </c>
      <c r="H216" t="s">
        <v>32</v>
      </c>
      <c r="I216" t="s">
        <v>16</v>
      </c>
      <c r="J216" t="s">
        <v>436</v>
      </c>
      <c r="K216">
        <v>75000</v>
      </c>
      <c r="L216">
        <v>43160</v>
      </c>
      <c r="M216" t="s">
        <v>17</v>
      </c>
      <c r="N216" t="s">
        <v>15</v>
      </c>
      <c r="O216" s="2">
        <v>43852</v>
      </c>
    </row>
    <row r="217" spans="1:15" x14ac:dyDescent="0.35">
      <c r="A217" t="s">
        <v>465</v>
      </c>
      <c r="B217" t="s">
        <v>161</v>
      </c>
      <c r="C217" t="s">
        <v>14</v>
      </c>
      <c r="D217" s="2">
        <v>43525</v>
      </c>
      <c r="E217" s="2">
        <v>43890</v>
      </c>
      <c r="F217" t="s">
        <v>16</v>
      </c>
      <c r="G217" t="s">
        <v>482</v>
      </c>
      <c r="H217" t="s">
        <v>32</v>
      </c>
      <c r="I217" t="s">
        <v>16</v>
      </c>
      <c r="J217" t="s">
        <v>436</v>
      </c>
      <c r="K217">
        <v>31250</v>
      </c>
      <c r="L217">
        <v>43525</v>
      </c>
      <c r="M217" t="s">
        <v>17</v>
      </c>
      <c r="N217" t="s">
        <v>27</v>
      </c>
      <c r="O217" s="2">
        <v>43852</v>
      </c>
    </row>
    <row r="218" spans="1:15" x14ac:dyDescent="0.35">
      <c r="A218" t="s">
        <v>465</v>
      </c>
      <c r="B218" t="s">
        <v>162</v>
      </c>
      <c r="C218" t="s">
        <v>14</v>
      </c>
      <c r="D218" s="2">
        <v>43525</v>
      </c>
      <c r="E218" s="2">
        <v>43890</v>
      </c>
      <c r="F218" t="s">
        <v>16</v>
      </c>
      <c r="G218" t="s">
        <v>482</v>
      </c>
      <c r="H218" t="s">
        <v>32</v>
      </c>
      <c r="I218" t="s">
        <v>16</v>
      </c>
      <c r="J218" t="s">
        <v>27</v>
      </c>
      <c r="K218">
        <v>43750</v>
      </c>
      <c r="L218">
        <v>43525</v>
      </c>
      <c r="M218" t="s">
        <v>17</v>
      </c>
      <c r="N218" t="s">
        <v>27</v>
      </c>
      <c r="O218" s="2">
        <v>43852</v>
      </c>
    </row>
    <row r="219" spans="1:15" x14ac:dyDescent="0.35">
      <c r="A219" t="s">
        <v>465</v>
      </c>
      <c r="B219" t="s">
        <v>163</v>
      </c>
      <c r="C219" t="s">
        <v>14</v>
      </c>
      <c r="D219" s="2">
        <v>43525</v>
      </c>
      <c r="E219" s="2">
        <v>43890</v>
      </c>
      <c r="F219" t="s">
        <v>16</v>
      </c>
      <c r="G219" t="s">
        <v>482</v>
      </c>
      <c r="H219" t="s">
        <v>32</v>
      </c>
      <c r="I219" t="s">
        <v>16</v>
      </c>
      <c r="J219" t="s">
        <v>436</v>
      </c>
      <c r="K219">
        <v>75000</v>
      </c>
      <c r="L219">
        <v>43525</v>
      </c>
      <c r="M219" t="s">
        <v>17</v>
      </c>
      <c r="N219" t="s">
        <v>27</v>
      </c>
      <c r="O219" s="2">
        <v>43852</v>
      </c>
    </row>
    <row r="220" spans="1:15" x14ac:dyDescent="0.35">
      <c r="A220" t="s">
        <v>465</v>
      </c>
      <c r="B220">
        <v>2302003268</v>
      </c>
      <c r="C220" t="s">
        <v>18</v>
      </c>
      <c r="D220" s="2">
        <v>43142</v>
      </c>
      <c r="E220" s="2">
        <v>43506</v>
      </c>
      <c r="F220" t="s">
        <v>16</v>
      </c>
      <c r="G220" t="s">
        <v>482</v>
      </c>
      <c r="H220" t="s">
        <v>32</v>
      </c>
      <c r="I220" t="s">
        <v>16</v>
      </c>
      <c r="J220" t="s">
        <v>436</v>
      </c>
      <c r="K220">
        <v>23125</v>
      </c>
      <c r="L220">
        <v>43142</v>
      </c>
      <c r="M220" t="s">
        <v>17</v>
      </c>
      <c r="N220" t="s">
        <v>15</v>
      </c>
      <c r="O220" s="2">
        <v>43852</v>
      </c>
    </row>
    <row r="221" spans="1:15" x14ac:dyDescent="0.35">
      <c r="A221" t="s">
        <v>465</v>
      </c>
      <c r="B221" t="s">
        <v>164</v>
      </c>
      <c r="C221" t="s">
        <v>14</v>
      </c>
      <c r="D221" s="2">
        <v>43507</v>
      </c>
      <c r="E221" s="2">
        <v>43871</v>
      </c>
      <c r="F221" t="s">
        <v>16</v>
      </c>
      <c r="G221" t="s">
        <v>482</v>
      </c>
      <c r="H221" t="s">
        <v>32</v>
      </c>
      <c r="I221" t="s">
        <v>16</v>
      </c>
      <c r="J221" t="s">
        <v>436</v>
      </c>
      <c r="K221">
        <v>21875</v>
      </c>
      <c r="L221">
        <v>43507</v>
      </c>
      <c r="M221" t="s">
        <v>17</v>
      </c>
      <c r="N221" t="s">
        <v>27</v>
      </c>
      <c r="O221" s="2">
        <v>43852</v>
      </c>
    </row>
    <row r="222" spans="1:15" x14ac:dyDescent="0.35">
      <c r="A222" t="s">
        <v>465</v>
      </c>
      <c r="B222">
        <v>2309003346</v>
      </c>
      <c r="C222" t="s">
        <v>14</v>
      </c>
      <c r="D222" s="2">
        <v>43332</v>
      </c>
      <c r="E222" s="2">
        <v>45523</v>
      </c>
      <c r="F222" t="s">
        <v>16</v>
      </c>
      <c r="G222" t="s">
        <v>482</v>
      </c>
      <c r="H222" t="s">
        <v>32</v>
      </c>
      <c r="I222" t="s">
        <v>16</v>
      </c>
      <c r="J222" t="s">
        <v>436</v>
      </c>
      <c r="K222">
        <v>47500</v>
      </c>
      <c r="L222">
        <v>43332</v>
      </c>
      <c r="M222" t="s">
        <v>17</v>
      </c>
      <c r="N222" t="s">
        <v>15</v>
      </c>
      <c r="O222" s="2">
        <v>43852</v>
      </c>
    </row>
    <row r="223" spans="1:15" x14ac:dyDescent="0.35">
      <c r="A223" t="s">
        <v>465</v>
      </c>
      <c r="B223">
        <v>2690000349</v>
      </c>
      <c r="C223" t="s">
        <v>14</v>
      </c>
      <c r="D223" s="2">
        <v>43100</v>
      </c>
      <c r="E223" s="2">
        <v>43464</v>
      </c>
      <c r="F223" t="s">
        <v>26</v>
      </c>
      <c r="G223" t="s">
        <v>482</v>
      </c>
      <c r="H223" t="s">
        <v>32</v>
      </c>
      <c r="I223" t="s">
        <v>25</v>
      </c>
      <c r="J223" t="s">
        <v>27</v>
      </c>
      <c r="K223">
        <v>7632.55</v>
      </c>
      <c r="L223">
        <v>43100</v>
      </c>
      <c r="M223" t="s">
        <v>17</v>
      </c>
      <c r="N223" t="s">
        <v>15</v>
      </c>
      <c r="O223" s="2">
        <v>43852</v>
      </c>
    </row>
    <row r="224" spans="1:15" x14ac:dyDescent="0.35">
      <c r="A224" t="s">
        <v>465</v>
      </c>
      <c r="B224">
        <v>55020309</v>
      </c>
      <c r="C224" t="s">
        <v>14</v>
      </c>
      <c r="D224" s="2">
        <v>43448</v>
      </c>
      <c r="E224" s="2">
        <v>43812</v>
      </c>
      <c r="F224" t="s">
        <v>26</v>
      </c>
      <c r="G224" t="s">
        <v>482</v>
      </c>
      <c r="H224" t="s">
        <v>32</v>
      </c>
      <c r="I224" t="s">
        <v>25</v>
      </c>
      <c r="J224" t="s">
        <v>27</v>
      </c>
      <c r="K224">
        <v>2563.13</v>
      </c>
      <c r="L224">
        <v>43448</v>
      </c>
      <c r="M224" t="s">
        <v>17</v>
      </c>
      <c r="N224" t="s">
        <v>15</v>
      </c>
      <c r="O224" s="2">
        <v>43852</v>
      </c>
    </row>
    <row r="225" spans="1:15" x14ac:dyDescent="0.35">
      <c r="A225" t="s">
        <v>465</v>
      </c>
      <c r="B225" t="s">
        <v>165</v>
      </c>
      <c r="C225" t="s">
        <v>18</v>
      </c>
      <c r="D225" s="2">
        <v>43274</v>
      </c>
      <c r="E225" s="2">
        <v>43638</v>
      </c>
      <c r="F225" t="s">
        <v>26</v>
      </c>
      <c r="G225" t="s">
        <v>472</v>
      </c>
      <c r="H225" t="s">
        <v>32</v>
      </c>
      <c r="I225" t="s">
        <v>29</v>
      </c>
      <c r="J225" t="s">
        <v>27</v>
      </c>
      <c r="K225">
        <v>8269.74</v>
      </c>
      <c r="L225">
        <v>43274</v>
      </c>
      <c r="M225" t="s">
        <v>17</v>
      </c>
      <c r="N225" t="s">
        <v>35</v>
      </c>
      <c r="O225" s="2">
        <v>43852</v>
      </c>
    </row>
    <row r="226" spans="1:15" x14ac:dyDescent="0.35">
      <c r="A226" t="s">
        <v>465</v>
      </c>
      <c r="B226" t="s">
        <v>165</v>
      </c>
      <c r="C226" t="s">
        <v>18</v>
      </c>
      <c r="D226" s="2">
        <v>43274</v>
      </c>
      <c r="E226" s="2">
        <v>43638</v>
      </c>
      <c r="F226" t="s">
        <v>26</v>
      </c>
      <c r="G226" t="s">
        <v>472</v>
      </c>
      <c r="H226" t="s">
        <v>32</v>
      </c>
      <c r="I226" t="s">
        <v>29</v>
      </c>
      <c r="J226" t="s">
        <v>27</v>
      </c>
      <c r="K226">
        <v>8269.74</v>
      </c>
      <c r="L226">
        <v>43274</v>
      </c>
      <c r="M226" t="s">
        <v>17</v>
      </c>
      <c r="N226" t="s">
        <v>35</v>
      </c>
      <c r="O226" s="2">
        <v>43852</v>
      </c>
    </row>
    <row r="227" spans="1:15" x14ac:dyDescent="0.35">
      <c r="A227" t="s">
        <v>465</v>
      </c>
      <c r="B227" t="s">
        <v>165</v>
      </c>
      <c r="C227" t="s">
        <v>18</v>
      </c>
      <c r="D227" s="2">
        <v>43274</v>
      </c>
      <c r="E227" s="2">
        <v>43638</v>
      </c>
      <c r="F227" t="s">
        <v>26</v>
      </c>
      <c r="G227" t="s">
        <v>472</v>
      </c>
      <c r="H227" t="s">
        <v>32</v>
      </c>
      <c r="I227" t="s">
        <v>29</v>
      </c>
      <c r="J227" t="s">
        <v>27</v>
      </c>
      <c r="K227">
        <v>5891</v>
      </c>
      <c r="L227">
        <v>43500</v>
      </c>
      <c r="M227" t="s">
        <v>36</v>
      </c>
      <c r="N227" t="s">
        <v>35</v>
      </c>
      <c r="O227" s="2">
        <v>43852</v>
      </c>
    </row>
    <row r="228" spans="1:15" x14ac:dyDescent="0.35">
      <c r="A228" t="s">
        <v>465</v>
      </c>
      <c r="B228" t="s">
        <v>165</v>
      </c>
      <c r="C228" t="s">
        <v>18</v>
      </c>
      <c r="D228" s="2">
        <v>43274</v>
      </c>
      <c r="E228" s="2">
        <v>43638</v>
      </c>
      <c r="F228" t="s">
        <v>26</v>
      </c>
      <c r="G228" t="s">
        <v>472</v>
      </c>
      <c r="H228" t="s">
        <v>32</v>
      </c>
      <c r="I228" t="s">
        <v>29</v>
      </c>
      <c r="J228" t="s">
        <v>27</v>
      </c>
      <c r="K228">
        <v>5891</v>
      </c>
      <c r="L228">
        <v>43500</v>
      </c>
      <c r="M228" t="s">
        <v>36</v>
      </c>
      <c r="N228" t="s">
        <v>35</v>
      </c>
      <c r="O228" s="2">
        <v>43852</v>
      </c>
    </row>
    <row r="229" spans="1:15" x14ac:dyDescent="0.35">
      <c r="A229" t="s">
        <v>465</v>
      </c>
      <c r="B229" t="s">
        <v>166</v>
      </c>
      <c r="C229" t="s">
        <v>18</v>
      </c>
      <c r="D229" s="2">
        <v>43274</v>
      </c>
      <c r="E229" s="2">
        <v>43638</v>
      </c>
      <c r="F229" t="s">
        <v>16</v>
      </c>
      <c r="G229" t="s">
        <v>472</v>
      </c>
      <c r="H229" t="s">
        <v>32</v>
      </c>
      <c r="I229" t="s">
        <v>29</v>
      </c>
      <c r="J229" t="s">
        <v>27</v>
      </c>
      <c r="K229">
        <v>2720.25</v>
      </c>
      <c r="L229">
        <v>43274</v>
      </c>
      <c r="M229" t="s">
        <v>17</v>
      </c>
      <c r="N229" t="s">
        <v>15</v>
      </c>
      <c r="O229" s="2">
        <v>43852</v>
      </c>
    </row>
    <row r="230" spans="1:15" x14ac:dyDescent="0.35">
      <c r="A230" t="s">
        <v>465</v>
      </c>
      <c r="B230" t="s">
        <v>167</v>
      </c>
      <c r="C230" t="s">
        <v>18</v>
      </c>
      <c r="D230" s="2">
        <v>43274</v>
      </c>
      <c r="E230" s="2">
        <v>43638</v>
      </c>
      <c r="F230" t="s">
        <v>16</v>
      </c>
      <c r="G230" t="s">
        <v>472</v>
      </c>
      <c r="H230" t="s">
        <v>32</v>
      </c>
      <c r="I230" t="s">
        <v>29</v>
      </c>
      <c r="J230" t="s">
        <v>27</v>
      </c>
      <c r="K230">
        <v>375</v>
      </c>
      <c r="L230">
        <v>43274</v>
      </c>
      <c r="M230" t="s">
        <v>17</v>
      </c>
      <c r="N230" t="s">
        <v>15</v>
      </c>
      <c r="O230" s="2">
        <v>43852</v>
      </c>
    </row>
    <row r="231" spans="1:15" x14ac:dyDescent="0.35">
      <c r="A231" t="s">
        <v>465</v>
      </c>
      <c r="B231" t="s">
        <v>168</v>
      </c>
      <c r="C231" t="s">
        <v>14</v>
      </c>
      <c r="D231" s="2">
        <v>43639</v>
      </c>
      <c r="E231" s="2">
        <v>44004</v>
      </c>
      <c r="F231" t="s">
        <v>26</v>
      </c>
      <c r="G231" t="s">
        <v>474</v>
      </c>
      <c r="H231" t="s">
        <v>32</v>
      </c>
      <c r="I231" t="s">
        <v>29</v>
      </c>
      <c r="J231" t="s">
        <v>27</v>
      </c>
      <c r="K231">
        <v>15047.5</v>
      </c>
      <c r="L231">
        <v>43639</v>
      </c>
      <c r="M231" t="s">
        <v>17</v>
      </c>
      <c r="N231" t="s">
        <v>27</v>
      </c>
      <c r="O231" s="2">
        <v>43852</v>
      </c>
    </row>
    <row r="232" spans="1:15" x14ac:dyDescent="0.35">
      <c r="A232" t="s">
        <v>465</v>
      </c>
      <c r="B232" t="s">
        <v>169</v>
      </c>
      <c r="C232" t="s">
        <v>14</v>
      </c>
      <c r="D232" s="2">
        <v>43639</v>
      </c>
      <c r="E232" s="2">
        <v>44004</v>
      </c>
      <c r="F232" t="s">
        <v>16</v>
      </c>
      <c r="G232" t="s">
        <v>474</v>
      </c>
      <c r="H232" t="s">
        <v>32</v>
      </c>
      <c r="I232" t="s">
        <v>29</v>
      </c>
      <c r="J232" t="s">
        <v>27</v>
      </c>
      <c r="K232">
        <v>2852.5</v>
      </c>
      <c r="L232">
        <v>43639</v>
      </c>
      <c r="M232" t="s">
        <v>17</v>
      </c>
      <c r="N232" t="s">
        <v>27</v>
      </c>
      <c r="O232" s="2">
        <v>43852</v>
      </c>
    </row>
    <row r="233" spans="1:15" x14ac:dyDescent="0.35">
      <c r="A233" t="s">
        <v>465</v>
      </c>
      <c r="B233" t="s">
        <v>170</v>
      </c>
      <c r="C233" t="s">
        <v>14</v>
      </c>
      <c r="D233" s="2">
        <v>43639</v>
      </c>
      <c r="E233" s="2">
        <v>44004</v>
      </c>
      <c r="F233" t="s">
        <v>16</v>
      </c>
      <c r="G233" t="s">
        <v>474</v>
      </c>
      <c r="H233" t="s">
        <v>32</v>
      </c>
      <c r="I233" t="s">
        <v>29</v>
      </c>
      <c r="J233" t="s">
        <v>27</v>
      </c>
      <c r="K233">
        <v>495</v>
      </c>
      <c r="L233">
        <v>43639</v>
      </c>
      <c r="M233" t="s">
        <v>17</v>
      </c>
      <c r="N233" t="s">
        <v>27</v>
      </c>
      <c r="O233" s="2">
        <v>43852</v>
      </c>
    </row>
    <row r="234" spans="1:15" x14ac:dyDescent="0.35">
      <c r="A234" t="s">
        <v>465</v>
      </c>
      <c r="B234">
        <v>505613</v>
      </c>
      <c r="C234" t="s">
        <v>14</v>
      </c>
      <c r="D234" s="2">
        <v>43580</v>
      </c>
      <c r="E234" s="2">
        <v>43945</v>
      </c>
      <c r="F234" t="s">
        <v>19</v>
      </c>
      <c r="G234" t="s">
        <v>473</v>
      </c>
      <c r="H234" t="s">
        <v>32</v>
      </c>
      <c r="I234" t="s">
        <v>20</v>
      </c>
      <c r="J234" t="s">
        <v>27</v>
      </c>
      <c r="K234">
        <v>9294.35</v>
      </c>
      <c r="L234">
        <v>43580</v>
      </c>
      <c r="M234" t="s">
        <v>17</v>
      </c>
      <c r="N234" t="s">
        <v>15</v>
      </c>
      <c r="O234" s="2">
        <v>43852</v>
      </c>
    </row>
    <row r="235" spans="1:15" x14ac:dyDescent="0.35">
      <c r="A235" t="s">
        <v>465</v>
      </c>
      <c r="B235" t="s">
        <v>171</v>
      </c>
      <c r="C235" t="s">
        <v>18</v>
      </c>
      <c r="D235" s="2">
        <v>43274</v>
      </c>
      <c r="E235" s="2">
        <v>43638</v>
      </c>
      <c r="F235" t="s">
        <v>19</v>
      </c>
      <c r="G235" t="s">
        <v>472</v>
      </c>
      <c r="H235" t="s">
        <v>32</v>
      </c>
      <c r="I235" t="s">
        <v>29</v>
      </c>
      <c r="J235" t="s">
        <v>27</v>
      </c>
      <c r="K235">
        <v>2440.25</v>
      </c>
      <c r="L235">
        <v>43274</v>
      </c>
      <c r="M235" t="s">
        <v>17</v>
      </c>
      <c r="N235" t="s">
        <v>15</v>
      </c>
      <c r="O235" s="2">
        <v>43852</v>
      </c>
    </row>
    <row r="236" spans="1:15" x14ac:dyDescent="0.35">
      <c r="A236" t="s">
        <v>465</v>
      </c>
      <c r="B236" t="s">
        <v>172</v>
      </c>
      <c r="C236" t="s">
        <v>14</v>
      </c>
      <c r="D236" s="2">
        <v>43639</v>
      </c>
      <c r="E236" s="2">
        <v>44004</v>
      </c>
      <c r="F236" t="s">
        <v>19</v>
      </c>
      <c r="G236" t="s">
        <v>474</v>
      </c>
      <c r="H236" t="s">
        <v>32</v>
      </c>
      <c r="I236" t="s">
        <v>29</v>
      </c>
      <c r="J236" t="s">
        <v>27</v>
      </c>
      <c r="K236">
        <v>1412.55</v>
      </c>
      <c r="L236">
        <v>43639</v>
      </c>
      <c r="M236" t="s">
        <v>17</v>
      </c>
      <c r="N236" t="s">
        <v>27</v>
      </c>
      <c r="O236" s="2">
        <v>43852</v>
      </c>
    </row>
    <row r="237" spans="1:15" x14ac:dyDescent="0.35">
      <c r="A237" t="s">
        <v>465</v>
      </c>
      <c r="B237" t="s">
        <v>173</v>
      </c>
      <c r="C237" t="s">
        <v>14</v>
      </c>
      <c r="D237" s="2">
        <v>43579</v>
      </c>
      <c r="E237" s="2">
        <v>43944</v>
      </c>
      <c r="F237" t="s">
        <v>19</v>
      </c>
      <c r="G237" t="s">
        <v>473</v>
      </c>
      <c r="H237" t="s">
        <v>32</v>
      </c>
      <c r="I237" t="s">
        <v>20</v>
      </c>
      <c r="J237" t="s">
        <v>27</v>
      </c>
      <c r="K237">
        <v>63750</v>
      </c>
      <c r="L237">
        <v>43579</v>
      </c>
      <c r="M237" t="s">
        <v>17</v>
      </c>
      <c r="N237" t="s">
        <v>35</v>
      </c>
      <c r="O237" s="2">
        <v>43852</v>
      </c>
    </row>
    <row r="238" spans="1:15" x14ac:dyDescent="0.35">
      <c r="A238" t="s">
        <v>465</v>
      </c>
      <c r="B238" t="s">
        <v>173</v>
      </c>
      <c r="C238" t="s">
        <v>14</v>
      </c>
      <c r="D238" s="2">
        <v>43579</v>
      </c>
      <c r="E238" s="2">
        <v>43944</v>
      </c>
      <c r="F238" t="s">
        <v>19</v>
      </c>
      <c r="G238" t="s">
        <v>473</v>
      </c>
      <c r="H238" t="s">
        <v>32</v>
      </c>
      <c r="I238" t="s">
        <v>20</v>
      </c>
      <c r="J238" t="s">
        <v>27</v>
      </c>
      <c r="K238">
        <v>3098.63</v>
      </c>
      <c r="L238">
        <v>43659</v>
      </c>
      <c r="M238" t="s">
        <v>36</v>
      </c>
      <c r="N238" t="s">
        <v>35</v>
      </c>
      <c r="O238" s="2">
        <v>43852</v>
      </c>
    </row>
    <row r="239" spans="1:15" x14ac:dyDescent="0.35">
      <c r="A239" t="s">
        <v>465</v>
      </c>
      <c r="B239" t="s">
        <v>173</v>
      </c>
      <c r="C239" t="s">
        <v>14</v>
      </c>
      <c r="D239" s="2">
        <v>43579</v>
      </c>
      <c r="E239" s="2">
        <v>43944</v>
      </c>
      <c r="F239" t="s">
        <v>19</v>
      </c>
      <c r="G239" t="s">
        <v>473</v>
      </c>
      <c r="H239" t="s">
        <v>32</v>
      </c>
      <c r="I239" t="s">
        <v>20</v>
      </c>
      <c r="J239" t="s">
        <v>27</v>
      </c>
      <c r="K239">
        <v>1747.2</v>
      </c>
      <c r="L239">
        <v>43663</v>
      </c>
      <c r="M239" t="s">
        <v>36</v>
      </c>
      <c r="N239" t="s">
        <v>35</v>
      </c>
      <c r="O239" s="2">
        <v>43852</v>
      </c>
    </row>
    <row r="240" spans="1:15" x14ac:dyDescent="0.35">
      <c r="A240" t="s">
        <v>465</v>
      </c>
      <c r="B240" t="s">
        <v>173</v>
      </c>
      <c r="C240" t="s">
        <v>14</v>
      </c>
      <c r="D240" s="2">
        <v>43579</v>
      </c>
      <c r="E240" s="2">
        <v>43944</v>
      </c>
      <c r="F240" t="s">
        <v>19</v>
      </c>
      <c r="G240" t="s">
        <v>473</v>
      </c>
      <c r="H240" t="s">
        <v>32</v>
      </c>
      <c r="I240" t="s">
        <v>20</v>
      </c>
      <c r="J240" t="s">
        <v>27</v>
      </c>
      <c r="K240">
        <v>2458.58</v>
      </c>
      <c r="L240">
        <v>43599</v>
      </c>
      <c r="M240" t="s">
        <v>36</v>
      </c>
      <c r="N240" t="s">
        <v>35</v>
      </c>
      <c r="O240" s="2">
        <v>43852</v>
      </c>
    </row>
    <row r="241" spans="1:15" x14ac:dyDescent="0.35">
      <c r="A241" t="s">
        <v>465</v>
      </c>
      <c r="B241" t="s">
        <v>174</v>
      </c>
      <c r="C241" t="s">
        <v>18</v>
      </c>
      <c r="D241" s="2">
        <v>43191</v>
      </c>
      <c r="E241" s="2">
        <v>43555</v>
      </c>
      <c r="F241" t="s">
        <v>19</v>
      </c>
      <c r="G241" t="s">
        <v>473</v>
      </c>
      <c r="H241" t="s">
        <v>32</v>
      </c>
      <c r="I241" t="s">
        <v>20</v>
      </c>
      <c r="J241" t="s">
        <v>27</v>
      </c>
      <c r="K241">
        <v>11249.93</v>
      </c>
      <c r="L241">
        <v>43191</v>
      </c>
      <c r="M241" t="s">
        <v>17</v>
      </c>
      <c r="N241" t="s">
        <v>21</v>
      </c>
      <c r="O241" s="2">
        <v>43852</v>
      </c>
    </row>
    <row r="242" spans="1:15" x14ac:dyDescent="0.35">
      <c r="A242" t="s">
        <v>465</v>
      </c>
      <c r="B242" t="s">
        <v>175</v>
      </c>
      <c r="C242" t="s">
        <v>18</v>
      </c>
      <c r="D242" s="2">
        <v>43191</v>
      </c>
      <c r="E242" s="2">
        <v>43555</v>
      </c>
      <c r="F242" t="s">
        <v>19</v>
      </c>
      <c r="G242" t="s">
        <v>473</v>
      </c>
      <c r="H242" t="s">
        <v>32</v>
      </c>
      <c r="I242" t="s">
        <v>20</v>
      </c>
      <c r="J242" t="s">
        <v>27</v>
      </c>
      <c r="K242">
        <v>14603.3</v>
      </c>
      <c r="L242">
        <v>43191</v>
      </c>
      <c r="M242" t="s">
        <v>17</v>
      </c>
      <c r="N242" t="s">
        <v>21</v>
      </c>
      <c r="O242" s="2">
        <v>43852</v>
      </c>
    </row>
    <row r="243" spans="1:15" x14ac:dyDescent="0.35">
      <c r="A243" t="s">
        <v>465</v>
      </c>
      <c r="B243" t="s">
        <v>176</v>
      </c>
      <c r="C243" t="s">
        <v>18</v>
      </c>
      <c r="D243" s="2">
        <v>43264</v>
      </c>
      <c r="E243" s="2">
        <v>43628</v>
      </c>
      <c r="F243" t="s">
        <v>19</v>
      </c>
      <c r="G243" t="s">
        <v>473</v>
      </c>
      <c r="H243" t="s">
        <v>32</v>
      </c>
      <c r="I243" t="s">
        <v>20</v>
      </c>
      <c r="J243" t="s">
        <v>27</v>
      </c>
      <c r="K243">
        <v>28940.65</v>
      </c>
      <c r="L243">
        <v>43264</v>
      </c>
      <c r="M243" t="s">
        <v>17</v>
      </c>
      <c r="N243" t="s">
        <v>21</v>
      </c>
      <c r="O243" s="2">
        <v>43852</v>
      </c>
    </row>
    <row r="244" spans="1:15" x14ac:dyDescent="0.35">
      <c r="A244" t="s">
        <v>465</v>
      </c>
      <c r="B244" t="s">
        <v>177</v>
      </c>
      <c r="C244" t="s">
        <v>18</v>
      </c>
      <c r="D244" s="2">
        <v>43191</v>
      </c>
      <c r="E244" s="2">
        <v>43555</v>
      </c>
      <c r="F244" t="s">
        <v>19</v>
      </c>
      <c r="G244" t="s">
        <v>473</v>
      </c>
      <c r="H244" t="s">
        <v>32</v>
      </c>
      <c r="I244" t="s">
        <v>20</v>
      </c>
      <c r="J244" t="s">
        <v>27</v>
      </c>
      <c r="K244">
        <v>146052.65</v>
      </c>
      <c r="L244">
        <v>43191</v>
      </c>
      <c r="M244" t="s">
        <v>17</v>
      </c>
      <c r="N244" t="s">
        <v>21</v>
      </c>
      <c r="O244" s="2">
        <v>43852</v>
      </c>
    </row>
    <row r="245" spans="1:15" x14ac:dyDescent="0.35">
      <c r="A245" t="s">
        <v>465</v>
      </c>
      <c r="B245">
        <v>2309002897</v>
      </c>
      <c r="C245" t="s">
        <v>14</v>
      </c>
      <c r="D245" s="2">
        <v>43587</v>
      </c>
      <c r="E245" s="2">
        <v>43952</v>
      </c>
      <c r="F245" t="s">
        <v>16</v>
      </c>
      <c r="G245" t="s">
        <v>482</v>
      </c>
      <c r="H245" t="s">
        <v>32</v>
      </c>
      <c r="I245" t="s">
        <v>16</v>
      </c>
      <c r="J245" t="s">
        <v>27</v>
      </c>
      <c r="K245">
        <v>25000</v>
      </c>
      <c r="L245">
        <v>43587</v>
      </c>
      <c r="M245" t="s">
        <v>17</v>
      </c>
      <c r="N245" t="s">
        <v>15</v>
      </c>
      <c r="O245" s="2">
        <v>43852</v>
      </c>
    </row>
    <row r="246" spans="1:15" x14ac:dyDescent="0.35">
      <c r="A246" t="s">
        <v>465</v>
      </c>
      <c r="B246">
        <v>206312000000</v>
      </c>
      <c r="C246" t="s">
        <v>14</v>
      </c>
      <c r="D246" s="2">
        <v>43512</v>
      </c>
      <c r="E246" s="2">
        <v>43876</v>
      </c>
      <c r="F246" t="s">
        <v>19</v>
      </c>
      <c r="G246" t="s">
        <v>481</v>
      </c>
      <c r="H246" t="s">
        <v>32</v>
      </c>
      <c r="I246" t="s">
        <v>20</v>
      </c>
      <c r="J246" t="s">
        <v>435</v>
      </c>
      <c r="K246">
        <v>1148.93</v>
      </c>
      <c r="L246">
        <v>43512</v>
      </c>
      <c r="M246" t="s">
        <v>17</v>
      </c>
      <c r="N246" t="s">
        <v>15</v>
      </c>
      <c r="O246" s="2">
        <v>43852</v>
      </c>
    </row>
    <row r="247" spans="1:15" x14ac:dyDescent="0.35">
      <c r="A247" t="s">
        <v>465</v>
      </c>
      <c r="B247">
        <v>206314000000</v>
      </c>
      <c r="C247" t="s">
        <v>14</v>
      </c>
      <c r="D247" s="2">
        <v>43512</v>
      </c>
      <c r="E247" s="2">
        <v>43876</v>
      </c>
      <c r="F247" t="s">
        <v>19</v>
      </c>
      <c r="G247" t="s">
        <v>481</v>
      </c>
      <c r="H247" t="s">
        <v>32</v>
      </c>
      <c r="I247" t="s">
        <v>20</v>
      </c>
      <c r="J247" t="s">
        <v>435</v>
      </c>
      <c r="K247">
        <v>58300</v>
      </c>
      <c r="L247">
        <v>43512</v>
      </c>
      <c r="M247" t="s">
        <v>17</v>
      </c>
      <c r="N247" t="s">
        <v>15</v>
      </c>
      <c r="O247" s="2">
        <v>43852</v>
      </c>
    </row>
    <row r="248" spans="1:15" x14ac:dyDescent="0.35">
      <c r="A248" t="s">
        <v>465</v>
      </c>
      <c r="B248">
        <v>8907502</v>
      </c>
      <c r="C248" t="s">
        <v>18</v>
      </c>
      <c r="D248" s="2">
        <v>43155</v>
      </c>
      <c r="E248" s="2">
        <v>43519</v>
      </c>
      <c r="F248" t="s">
        <v>16</v>
      </c>
      <c r="G248" t="s">
        <v>472</v>
      </c>
      <c r="H248" t="s">
        <v>32</v>
      </c>
      <c r="I248" t="s">
        <v>29</v>
      </c>
      <c r="J248" t="s">
        <v>27</v>
      </c>
      <c r="K248">
        <v>6250</v>
      </c>
      <c r="L248">
        <v>43155</v>
      </c>
      <c r="M248" t="s">
        <v>17</v>
      </c>
      <c r="N248" t="s">
        <v>15</v>
      </c>
      <c r="O248" s="2">
        <v>43852</v>
      </c>
    </row>
    <row r="249" spans="1:15" x14ac:dyDescent="0.35">
      <c r="A249" t="s">
        <v>465</v>
      </c>
      <c r="B249" t="s">
        <v>178</v>
      </c>
      <c r="C249" t="s">
        <v>14</v>
      </c>
      <c r="D249" s="2">
        <v>43520</v>
      </c>
      <c r="E249" s="2">
        <v>43884</v>
      </c>
      <c r="F249" t="s">
        <v>16</v>
      </c>
      <c r="G249" t="s">
        <v>474</v>
      </c>
      <c r="H249" t="s">
        <v>32</v>
      </c>
      <c r="I249" t="s">
        <v>29</v>
      </c>
      <c r="J249" t="s">
        <v>27</v>
      </c>
      <c r="K249">
        <v>6250</v>
      </c>
      <c r="L249">
        <v>43520</v>
      </c>
      <c r="M249" t="s">
        <v>17</v>
      </c>
      <c r="N249" t="s">
        <v>27</v>
      </c>
      <c r="O249" s="2">
        <v>43852</v>
      </c>
    </row>
    <row r="250" spans="1:15" x14ac:dyDescent="0.35">
      <c r="A250" t="s">
        <v>465</v>
      </c>
      <c r="B250" t="s">
        <v>179</v>
      </c>
      <c r="C250" t="s">
        <v>18</v>
      </c>
      <c r="D250" s="2">
        <v>43157</v>
      </c>
      <c r="E250" s="2">
        <v>43521</v>
      </c>
      <c r="F250" t="s">
        <v>16</v>
      </c>
      <c r="G250" t="s">
        <v>472</v>
      </c>
      <c r="H250" t="s">
        <v>32</v>
      </c>
      <c r="I250" t="s">
        <v>29</v>
      </c>
      <c r="J250" t="s">
        <v>27</v>
      </c>
      <c r="K250">
        <v>12500</v>
      </c>
      <c r="L250">
        <v>43157</v>
      </c>
      <c r="M250" t="s">
        <v>17</v>
      </c>
      <c r="N250" t="s">
        <v>15</v>
      </c>
      <c r="O250" s="2">
        <v>43852</v>
      </c>
    </row>
    <row r="251" spans="1:15" x14ac:dyDescent="0.35">
      <c r="A251" t="s">
        <v>465</v>
      </c>
      <c r="B251" t="s">
        <v>180</v>
      </c>
      <c r="C251" t="s">
        <v>14</v>
      </c>
      <c r="D251" s="2">
        <v>43522</v>
      </c>
      <c r="E251" s="2">
        <v>43886</v>
      </c>
      <c r="F251" t="s">
        <v>16</v>
      </c>
      <c r="G251" t="s">
        <v>474</v>
      </c>
      <c r="H251" t="s">
        <v>32</v>
      </c>
      <c r="I251" t="s">
        <v>29</v>
      </c>
      <c r="J251" t="s">
        <v>27</v>
      </c>
      <c r="K251">
        <v>12500</v>
      </c>
      <c r="L251">
        <v>43522</v>
      </c>
      <c r="M251" t="s">
        <v>17</v>
      </c>
      <c r="N251" t="s">
        <v>27</v>
      </c>
      <c r="O251" s="2">
        <v>43852</v>
      </c>
    </row>
    <row r="252" spans="1:15" x14ac:dyDescent="0.35">
      <c r="A252" t="s">
        <v>465</v>
      </c>
      <c r="B252">
        <v>2280082714</v>
      </c>
      <c r="C252" t="s">
        <v>14</v>
      </c>
      <c r="D252" s="2">
        <v>43535</v>
      </c>
      <c r="E252" s="2">
        <v>43900</v>
      </c>
      <c r="F252" t="s">
        <v>26</v>
      </c>
      <c r="G252" t="s">
        <v>474</v>
      </c>
      <c r="H252" t="s">
        <v>32</v>
      </c>
      <c r="I252" t="s">
        <v>29</v>
      </c>
      <c r="J252" t="s">
        <v>436</v>
      </c>
      <c r="K252">
        <v>2645.75</v>
      </c>
      <c r="L252">
        <v>43535</v>
      </c>
      <c r="M252" t="s">
        <v>17</v>
      </c>
      <c r="N252" t="s">
        <v>15</v>
      </c>
      <c r="O252" s="2">
        <v>43852</v>
      </c>
    </row>
    <row r="253" spans="1:15" x14ac:dyDescent="0.35">
      <c r="A253" t="s">
        <v>465</v>
      </c>
      <c r="B253" t="s">
        <v>181</v>
      </c>
      <c r="C253" t="s">
        <v>18</v>
      </c>
      <c r="D253" s="2">
        <v>43158</v>
      </c>
      <c r="E253" s="2">
        <v>43522</v>
      </c>
      <c r="F253" t="s">
        <v>24</v>
      </c>
      <c r="G253" t="s">
        <v>482</v>
      </c>
      <c r="H253" t="s">
        <v>32</v>
      </c>
      <c r="I253" t="s">
        <v>25</v>
      </c>
      <c r="J253" t="s">
        <v>435</v>
      </c>
      <c r="K253">
        <v>2939.29</v>
      </c>
      <c r="L253">
        <v>43158</v>
      </c>
      <c r="M253" t="s">
        <v>17</v>
      </c>
      <c r="N253" t="s">
        <v>15</v>
      </c>
      <c r="O253" s="2">
        <v>43852</v>
      </c>
    </row>
    <row r="254" spans="1:15" x14ac:dyDescent="0.35">
      <c r="A254" t="s">
        <v>465</v>
      </c>
      <c r="B254">
        <v>8539756</v>
      </c>
      <c r="C254" t="s">
        <v>18</v>
      </c>
      <c r="D254" s="2">
        <v>43158</v>
      </c>
      <c r="E254" s="2">
        <v>43522</v>
      </c>
      <c r="F254" t="s">
        <v>24</v>
      </c>
      <c r="G254" t="s">
        <v>482</v>
      </c>
      <c r="H254" t="s">
        <v>32</v>
      </c>
      <c r="I254" t="s">
        <v>25</v>
      </c>
      <c r="J254" t="s">
        <v>27</v>
      </c>
      <c r="K254">
        <v>5207.66</v>
      </c>
      <c r="L254">
        <v>43158</v>
      </c>
      <c r="M254" t="s">
        <v>17</v>
      </c>
      <c r="N254" t="s">
        <v>15</v>
      </c>
      <c r="O254" s="2">
        <v>43852</v>
      </c>
    </row>
    <row r="255" spans="1:15" x14ac:dyDescent="0.35">
      <c r="A255" t="s">
        <v>465</v>
      </c>
      <c r="B255" t="s">
        <v>182</v>
      </c>
      <c r="C255" t="s">
        <v>14</v>
      </c>
      <c r="D255" s="2">
        <v>43523</v>
      </c>
      <c r="E255" s="2">
        <v>43887</v>
      </c>
      <c r="F255" t="s">
        <v>24</v>
      </c>
      <c r="G255" t="s">
        <v>482</v>
      </c>
      <c r="H255" t="s">
        <v>32</v>
      </c>
      <c r="I255" t="s">
        <v>25</v>
      </c>
      <c r="J255" t="s">
        <v>27</v>
      </c>
      <c r="K255">
        <v>5601.1</v>
      </c>
      <c r="L255">
        <v>43523</v>
      </c>
      <c r="M255" t="s">
        <v>17</v>
      </c>
      <c r="N255" t="s">
        <v>27</v>
      </c>
      <c r="O255" s="2">
        <v>43852</v>
      </c>
    </row>
    <row r="256" spans="1:15" x14ac:dyDescent="0.35">
      <c r="A256" t="s">
        <v>465</v>
      </c>
      <c r="B256" t="s">
        <v>183</v>
      </c>
      <c r="C256" t="s">
        <v>18</v>
      </c>
      <c r="D256" s="2">
        <v>43158</v>
      </c>
      <c r="E256" s="2">
        <v>43522</v>
      </c>
      <c r="F256" t="s">
        <v>24</v>
      </c>
      <c r="G256" t="s">
        <v>482</v>
      </c>
      <c r="H256" t="s">
        <v>32</v>
      </c>
      <c r="I256" t="s">
        <v>25</v>
      </c>
      <c r="J256" t="s">
        <v>436</v>
      </c>
      <c r="K256">
        <v>1972.37</v>
      </c>
      <c r="L256">
        <v>43158</v>
      </c>
      <c r="M256" t="s">
        <v>17</v>
      </c>
      <c r="N256" t="s">
        <v>15</v>
      </c>
      <c r="O256" s="2">
        <v>43852</v>
      </c>
    </row>
    <row r="257" spans="1:15" x14ac:dyDescent="0.35">
      <c r="A257" t="s">
        <v>465</v>
      </c>
      <c r="B257" t="s">
        <v>149</v>
      </c>
      <c r="C257" t="s">
        <v>14</v>
      </c>
      <c r="D257" s="2">
        <v>43523</v>
      </c>
      <c r="E257" s="2">
        <v>43887</v>
      </c>
      <c r="F257" t="s">
        <v>24</v>
      </c>
      <c r="G257" t="s">
        <v>482</v>
      </c>
      <c r="H257" t="s">
        <v>32</v>
      </c>
      <c r="I257" t="s">
        <v>25</v>
      </c>
      <c r="J257" t="s">
        <v>436</v>
      </c>
      <c r="K257">
        <v>2141.5500000000002</v>
      </c>
      <c r="L257">
        <v>43523</v>
      </c>
      <c r="M257" t="s">
        <v>17</v>
      </c>
      <c r="N257" t="s">
        <v>27</v>
      </c>
      <c r="O257" s="2">
        <v>43852</v>
      </c>
    </row>
    <row r="258" spans="1:15" x14ac:dyDescent="0.35">
      <c r="A258" t="s">
        <v>465</v>
      </c>
      <c r="B258" t="s">
        <v>184</v>
      </c>
      <c r="C258" t="s">
        <v>14</v>
      </c>
      <c r="D258" s="2">
        <v>43523</v>
      </c>
      <c r="E258" s="2">
        <v>43887</v>
      </c>
      <c r="F258" t="s">
        <v>24</v>
      </c>
      <c r="G258" t="s">
        <v>482</v>
      </c>
      <c r="H258" t="s">
        <v>32</v>
      </c>
      <c r="I258" t="s">
        <v>25</v>
      </c>
      <c r="J258" t="s">
        <v>27</v>
      </c>
      <c r="K258">
        <v>3136.39</v>
      </c>
      <c r="L258">
        <v>43526</v>
      </c>
      <c r="M258" t="s">
        <v>17</v>
      </c>
      <c r="N258" t="s">
        <v>27</v>
      </c>
      <c r="O258" s="2">
        <v>43852</v>
      </c>
    </row>
    <row r="259" spans="1:15" x14ac:dyDescent="0.35">
      <c r="A259" t="s">
        <v>465</v>
      </c>
      <c r="B259">
        <v>1.6026192112042202E+17</v>
      </c>
      <c r="C259" t="s">
        <v>14</v>
      </c>
      <c r="D259" s="2">
        <v>43784</v>
      </c>
      <c r="E259" s="2">
        <v>44149</v>
      </c>
      <c r="F259" t="s">
        <v>24</v>
      </c>
      <c r="G259" t="s">
        <v>482</v>
      </c>
      <c r="H259" t="s">
        <v>32</v>
      </c>
      <c r="I259" t="s">
        <v>44</v>
      </c>
      <c r="J259" t="s">
        <v>27</v>
      </c>
      <c r="K259">
        <v>35127.9</v>
      </c>
      <c r="L259">
        <v>43784</v>
      </c>
      <c r="M259" t="s">
        <v>17</v>
      </c>
      <c r="N259" t="s">
        <v>15</v>
      </c>
      <c r="O259" s="2">
        <v>43852</v>
      </c>
    </row>
    <row r="260" spans="1:15" x14ac:dyDescent="0.35">
      <c r="A260" t="s">
        <v>465</v>
      </c>
      <c r="B260" t="s">
        <v>185</v>
      </c>
      <c r="C260" t="s">
        <v>14</v>
      </c>
      <c r="D260" s="2">
        <v>43536</v>
      </c>
      <c r="E260" s="2">
        <v>43901</v>
      </c>
      <c r="F260" t="s">
        <v>28</v>
      </c>
      <c r="G260" t="s">
        <v>478</v>
      </c>
      <c r="H260" t="s">
        <v>32</v>
      </c>
      <c r="I260" t="s">
        <v>39</v>
      </c>
      <c r="J260" t="s">
        <v>436</v>
      </c>
      <c r="K260">
        <v>18229.13</v>
      </c>
      <c r="L260">
        <v>43536</v>
      </c>
      <c r="M260" t="s">
        <v>17</v>
      </c>
      <c r="N260" t="s">
        <v>15</v>
      </c>
      <c r="O260" s="2">
        <v>43852</v>
      </c>
    </row>
    <row r="261" spans="1:15" x14ac:dyDescent="0.35">
      <c r="A261" t="s">
        <v>465</v>
      </c>
      <c r="B261" t="s">
        <v>186</v>
      </c>
      <c r="C261" t="s">
        <v>14</v>
      </c>
      <c r="D261" s="2">
        <v>43175</v>
      </c>
      <c r="E261" s="2">
        <v>43539</v>
      </c>
      <c r="F261" t="s">
        <v>26</v>
      </c>
      <c r="G261" t="s">
        <v>478</v>
      </c>
      <c r="H261" t="s">
        <v>32</v>
      </c>
      <c r="I261" t="s">
        <v>16</v>
      </c>
      <c r="J261" t="s">
        <v>436</v>
      </c>
      <c r="K261">
        <v>6158.75</v>
      </c>
      <c r="L261">
        <v>43175</v>
      </c>
      <c r="M261" t="s">
        <v>17</v>
      </c>
      <c r="N261" t="s">
        <v>15</v>
      </c>
      <c r="O261" s="2">
        <v>43852</v>
      </c>
    </row>
    <row r="262" spans="1:15" x14ac:dyDescent="0.35">
      <c r="A262" t="s">
        <v>465</v>
      </c>
      <c r="B262" t="s">
        <v>187</v>
      </c>
      <c r="C262" t="s">
        <v>14</v>
      </c>
      <c r="D262" s="2">
        <v>43122</v>
      </c>
      <c r="E262" s="2">
        <v>43486</v>
      </c>
      <c r="F262" t="s">
        <v>23</v>
      </c>
      <c r="G262" t="s">
        <v>482</v>
      </c>
      <c r="H262" t="s">
        <v>32</v>
      </c>
      <c r="I262" t="s">
        <v>23</v>
      </c>
      <c r="J262" t="s">
        <v>436</v>
      </c>
      <c r="K262">
        <v>825</v>
      </c>
      <c r="L262">
        <v>43122</v>
      </c>
      <c r="M262" t="s">
        <v>17</v>
      </c>
      <c r="N262" t="s">
        <v>15</v>
      </c>
      <c r="O262" s="2">
        <v>43852</v>
      </c>
    </row>
    <row r="263" spans="1:15" x14ac:dyDescent="0.35">
      <c r="A263" t="s">
        <v>466</v>
      </c>
      <c r="B263" t="s">
        <v>188</v>
      </c>
      <c r="C263" t="s">
        <v>18</v>
      </c>
      <c r="D263" s="2">
        <v>43151</v>
      </c>
      <c r="E263" s="2">
        <v>43515</v>
      </c>
      <c r="F263" t="s">
        <v>26</v>
      </c>
      <c r="G263" t="s">
        <v>480</v>
      </c>
      <c r="H263" t="s">
        <v>32</v>
      </c>
      <c r="I263" t="s">
        <v>25</v>
      </c>
      <c r="J263" t="s">
        <v>27</v>
      </c>
      <c r="K263">
        <v>8452.1299999999992</v>
      </c>
      <c r="L263">
        <v>43151</v>
      </c>
      <c r="M263" t="s">
        <v>17</v>
      </c>
      <c r="N263" t="s">
        <v>15</v>
      </c>
      <c r="O263" s="2">
        <v>43852</v>
      </c>
    </row>
    <row r="264" spans="1:15" x14ac:dyDescent="0.35">
      <c r="A264" t="s">
        <v>466</v>
      </c>
      <c r="B264" t="s">
        <v>189</v>
      </c>
      <c r="C264" t="s">
        <v>14</v>
      </c>
      <c r="D264" s="2">
        <v>43466</v>
      </c>
      <c r="E264" s="2">
        <v>43830</v>
      </c>
      <c r="F264" t="s">
        <v>24</v>
      </c>
      <c r="G264" t="s">
        <v>480</v>
      </c>
      <c r="H264" t="s">
        <v>32</v>
      </c>
      <c r="I264" t="s">
        <v>25</v>
      </c>
      <c r="J264" t="s">
        <v>436</v>
      </c>
      <c r="K264">
        <v>7475</v>
      </c>
      <c r="L264">
        <v>43466</v>
      </c>
      <c r="M264" t="s">
        <v>17</v>
      </c>
      <c r="N264" t="s">
        <v>15</v>
      </c>
      <c r="O264" s="2">
        <v>43852</v>
      </c>
    </row>
    <row r="265" spans="1:15" x14ac:dyDescent="0.35">
      <c r="A265" t="s">
        <v>466</v>
      </c>
      <c r="B265" t="s">
        <v>190</v>
      </c>
      <c r="C265" t="s">
        <v>14</v>
      </c>
      <c r="D265" s="2">
        <v>43507</v>
      </c>
      <c r="E265" s="2">
        <v>43871</v>
      </c>
      <c r="F265" t="s">
        <v>26</v>
      </c>
      <c r="G265" t="s">
        <v>480</v>
      </c>
      <c r="H265" t="s">
        <v>32</v>
      </c>
      <c r="I265" t="s">
        <v>25</v>
      </c>
      <c r="J265" t="s">
        <v>436</v>
      </c>
      <c r="K265">
        <v>15563.87</v>
      </c>
      <c r="L265">
        <v>43507</v>
      </c>
      <c r="M265" t="s">
        <v>17</v>
      </c>
      <c r="N265" t="s">
        <v>15</v>
      </c>
      <c r="O265" s="2">
        <v>43852</v>
      </c>
    </row>
    <row r="266" spans="1:15" x14ac:dyDescent="0.35">
      <c r="A266" t="s">
        <v>466</v>
      </c>
      <c r="B266">
        <v>43177302</v>
      </c>
      <c r="C266" t="s">
        <v>14</v>
      </c>
      <c r="D266" s="2">
        <v>43432</v>
      </c>
      <c r="E266" s="2">
        <v>43612</v>
      </c>
      <c r="F266" t="s">
        <v>26</v>
      </c>
      <c r="G266" t="s">
        <v>480</v>
      </c>
      <c r="H266" t="s">
        <v>32</v>
      </c>
      <c r="I266" t="s">
        <v>20</v>
      </c>
      <c r="J266" t="s">
        <v>436</v>
      </c>
      <c r="K266">
        <v>2739.83</v>
      </c>
      <c r="L266">
        <v>43432</v>
      </c>
      <c r="M266" t="s">
        <v>17</v>
      </c>
      <c r="N266" t="s">
        <v>15</v>
      </c>
      <c r="O266" s="2">
        <v>43852</v>
      </c>
    </row>
    <row r="267" spans="1:15" x14ac:dyDescent="0.35">
      <c r="A267" t="s">
        <v>466</v>
      </c>
      <c r="B267">
        <v>43179225</v>
      </c>
      <c r="C267" t="s">
        <v>14</v>
      </c>
      <c r="D267" s="2">
        <v>43463</v>
      </c>
      <c r="E267" s="2">
        <v>43644</v>
      </c>
      <c r="F267" t="s">
        <v>26</v>
      </c>
      <c r="G267" t="s">
        <v>480</v>
      </c>
      <c r="H267" t="s">
        <v>32</v>
      </c>
      <c r="I267" t="s">
        <v>20</v>
      </c>
      <c r="J267" t="s">
        <v>27</v>
      </c>
      <c r="K267">
        <v>2228.33</v>
      </c>
      <c r="L267">
        <v>43463</v>
      </c>
      <c r="M267" t="s">
        <v>17</v>
      </c>
      <c r="N267" t="s">
        <v>15</v>
      </c>
      <c r="O267" s="2">
        <v>43852</v>
      </c>
    </row>
    <row r="268" spans="1:15" x14ac:dyDescent="0.35">
      <c r="A268" t="s">
        <v>466</v>
      </c>
      <c r="B268" t="s">
        <v>191</v>
      </c>
      <c r="C268" t="s">
        <v>14</v>
      </c>
      <c r="D268" s="2">
        <v>43516</v>
      </c>
      <c r="E268" s="2">
        <v>43880</v>
      </c>
      <c r="F268" t="s">
        <v>26</v>
      </c>
      <c r="G268" t="s">
        <v>480</v>
      </c>
      <c r="H268" t="s">
        <v>32</v>
      </c>
      <c r="I268" t="s">
        <v>25</v>
      </c>
      <c r="J268" t="s">
        <v>27</v>
      </c>
      <c r="K268">
        <v>7162.88</v>
      </c>
      <c r="L268">
        <v>43516</v>
      </c>
      <c r="M268" t="s">
        <v>17</v>
      </c>
      <c r="N268" t="s">
        <v>27</v>
      </c>
      <c r="O268" s="2">
        <v>43852</v>
      </c>
    </row>
    <row r="269" spans="1:15" x14ac:dyDescent="0.35">
      <c r="A269" t="s">
        <v>466</v>
      </c>
      <c r="B269" t="s">
        <v>192</v>
      </c>
      <c r="C269" t="s">
        <v>14</v>
      </c>
      <c r="D269" s="2">
        <v>43504</v>
      </c>
      <c r="E269" s="2">
        <v>43868</v>
      </c>
      <c r="F269" t="s">
        <v>24</v>
      </c>
      <c r="G269" t="s">
        <v>481</v>
      </c>
      <c r="H269" t="s">
        <v>32</v>
      </c>
      <c r="I269" t="s">
        <v>25</v>
      </c>
      <c r="J269" t="s">
        <v>435</v>
      </c>
      <c r="K269">
        <v>1569.64</v>
      </c>
      <c r="L269">
        <v>43504</v>
      </c>
      <c r="M269" t="s">
        <v>17</v>
      </c>
      <c r="N269" t="s">
        <v>15</v>
      </c>
      <c r="O269" s="2">
        <v>43852</v>
      </c>
    </row>
    <row r="270" spans="1:15" x14ac:dyDescent="0.35">
      <c r="A270" t="s">
        <v>466</v>
      </c>
      <c r="B270" t="s">
        <v>193</v>
      </c>
      <c r="C270" t="s">
        <v>14</v>
      </c>
      <c r="D270" s="2">
        <v>43169</v>
      </c>
      <c r="E270" s="2">
        <v>43533</v>
      </c>
      <c r="F270" t="s">
        <v>24</v>
      </c>
      <c r="G270" t="s">
        <v>482</v>
      </c>
      <c r="H270" t="s">
        <v>32</v>
      </c>
      <c r="I270" t="s">
        <v>25</v>
      </c>
      <c r="J270" t="s">
        <v>435</v>
      </c>
      <c r="K270">
        <v>2340.25</v>
      </c>
      <c r="L270">
        <v>43169</v>
      </c>
      <c r="M270" t="s">
        <v>17</v>
      </c>
      <c r="N270" t="s">
        <v>15</v>
      </c>
      <c r="O270" s="2">
        <v>43852</v>
      </c>
    </row>
    <row r="271" spans="1:15" x14ac:dyDescent="0.35">
      <c r="A271" t="s">
        <v>466</v>
      </c>
      <c r="B271" t="s">
        <v>194</v>
      </c>
      <c r="C271" t="s">
        <v>14</v>
      </c>
      <c r="D271" s="2">
        <v>43169</v>
      </c>
      <c r="E271" s="2">
        <v>43533</v>
      </c>
      <c r="F271" t="s">
        <v>26</v>
      </c>
      <c r="G271" t="s">
        <v>482</v>
      </c>
      <c r="H271" t="s">
        <v>32</v>
      </c>
      <c r="I271" t="s">
        <v>25</v>
      </c>
      <c r="J271" t="s">
        <v>435</v>
      </c>
      <c r="K271">
        <v>125</v>
      </c>
      <c r="L271">
        <v>43169</v>
      </c>
      <c r="M271" t="s">
        <v>17</v>
      </c>
      <c r="N271" t="s">
        <v>15</v>
      </c>
      <c r="O271" s="2">
        <v>43852</v>
      </c>
    </row>
    <row r="272" spans="1:15" x14ac:dyDescent="0.35">
      <c r="A272" t="s">
        <v>466</v>
      </c>
      <c r="B272" t="s">
        <v>195</v>
      </c>
      <c r="C272" t="s">
        <v>14</v>
      </c>
      <c r="D272" s="2">
        <v>43252</v>
      </c>
      <c r="E272" s="2">
        <v>43616</v>
      </c>
      <c r="F272" t="s">
        <v>16</v>
      </c>
      <c r="G272" t="s">
        <v>478</v>
      </c>
      <c r="H272" t="s">
        <v>32</v>
      </c>
      <c r="I272" t="s">
        <v>16</v>
      </c>
      <c r="J272" t="s">
        <v>435</v>
      </c>
      <c r="K272">
        <v>100000</v>
      </c>
      <c r="L272">
        <v>43252</v>
      </c>
      <c r="M272" t="s">
        <v>17</v>
      </c>
      <c r="N272" t="s">
        <v>35</v>
      </c>
      <c r="O272" s="2">
        <v>43852</v>
      </c>
    </row>
    <row r="273" spans="1:15" x14ac:dyDescent="0.35">
      <c r="A273" t="s">
        <v>466</v>
      </c>
      <c r="B273" t="s">
        <v>195</v>
      </c>
      <c r="C273" t="s">
        <v>14</v>
      </c>
      <c r="D273" s="2">
        <v>43252</v>
      </c>
      <c r="E273" s="2">
        <v>43616</v>
      </c>
      <c r="F273" t="s">
        <v>16</v>
      </c>
      <c r="G273" t="s">
        <v>478</v>
      </c>
      <c r="H273" t="s">
        <v>32</v>
      </c>
      <c r="I273" t="s">
        <v>16</v>
      </c>
      <c r="J273" t="s">
        <v>435</v>
      </c>
      <c r="L273">
        <v>43315</v>
      </c>
      <c r="M273" t="s">
        <v>36</v>
      </c>
      <c r="N273" t="s">
        <v>35</v>
      </c>
      <c r="O273" s="2">
        <v>43852</v>
      </c>
    </row>
    <row r="274" spans="1:15" x14ac:dyDescent="0.35">
      <c r="A274" t="s">
        <v>466</v>
      </c>
      <c r="B274" t="s">
        <v>196</v>
      </c>
      <c r="C274" t="s">
        <v>14</v>
      </c>
      <c r="D274" s="2">
        <v>43577</v>
      </c>
      <c r="E274" s="2">
        <v>43942</v>
      </c>
      <c r="F274" t="s">
        <v>16</v>
      </c>
      <c r="G274" t="s">
        <v>478</v>
      </c>
      <c r="H274" t="s">
        <v>32</v>
      </c>
      <c r="I274" t="s">
        <v>16</v>
      </c>
      <c r="J274" t="s">
        <v>436</v>
      </c>
      <c r="K274">
        <v>60025</v>
      </c>
      <c r="L274">
        <v>43577</v>
      </c>
      <c r="M274" t="s">
        <v>17</v>
      </c>
      <c r="N274" t="s">
        <v>15</v>
      </c>
      <c r="O274" s="2">
        <v>43852</v>
      </c>
    </row>
    <row r="275" spans="1:15" x14ac:dyDescent="0.35">
      <c r="A275" t="s">
        <v>466</v>
      </c>
      <c r="B275">
        <v>2.9992028732742001E+18</v>
      </c>
      <c r="C275" t="s">
        <v>14</v>
      </c>
      <c r="D275" s="2">
        <v>43654</v>
      </c>
      <c r="E275" s="2">
        <v>44019</v>
      </c>
      <c r="F275" t="s">
        <v>16</v>
      </c>
      <c r="G275" t="s">
        <v>478</v>
      </c>
      <c r="H275" t="s">
        <v>32</v>
      </c>
      <c r="I275" t="s">
        <v>16</v>
      </c>
      <c r="J275" t="s">
        <v>436</v>
      </c>
      <c r="K275">
        <v>60025</v>
      </c>
      <c r="L275">
        <v>43654</v>
      </c>
      <c r="M275" t="s">
        <v>17</v>
      </c>
      <c r="N275" t="s">
        <v>15</v>
      </c>
      <c r="O275" s="2">
        <v>43852</v>
      </c>
    </row>
    <row r="276" spans="1:15" x14ac:dyDescent="0.35">
      <c r="A276" t="s">
        <v>466</v>
      </c>
      <c r="B276">
        <v>2.9992028733097999E+18</v>
      </c>
      <c r="C276" t="s">
        <v>14</v>
      </c>
      <c r="D276" s="2">
        <v>43654</v>
      </c>
      <c r="E276" s="2">
        <v>44019</v>
      </c>
      <c r="F276" t="s">
        <v>16</v>
      </c>
      <c r="G276" t="s">
        <v>478</v>
      </c>
      <c r="H276" t="s">
        <v>32</v>
      </c>
      <c r="I276" t="s">
        <v>16</v>
      </c>
      <c r="J276" t="s">
        <v>436</v>
      </c>
      <c r="K276">
        <v>60025</v>
      </c>
      <c r="L276">
        <v>43654</v>
      </c>
      <c r="M276" t="s">
        <v>17</v>
      </c>
      <c r="N276" t="s">
        <v>15</v>
      </c>
      <c r="O276" s="2">
        <v>43852</v>
      </c>
    </row>
    <row r="277" spans="1:15" x14ac:dyDescent="0.35">
      <c r="A277" t="s">
        <v>466</v>
      </c>
      <c r="B277" t="s">
        <v>197</v>
      </c>
      <c r="C277" t="s">
        <v>18</v>
      </c>
      <c r="D277" s="2">
        <v>43280</v>
      </c>
      <c r="E277" s="2">
        <v>43644</v>
      </c>
      <c r="F277" t="s">
        <v>19</v>
      </c>
      <c r="G277" t="s">
        <v>473</v>
      </c>
      <c r="H277" t="s">
        <v>32</v>
      </c>
      <c r="I277" t="s">
        <v>20</v>
      </c>
      <c r="J277" t="s">
        <v>27</v>
      </c>
      <c r="K277">
        <v>5839.35</v>
      </c>
      <c r="L277">
        <v>43280</v>
      </c>
      <c r="M277" t="s">
        <v>17</v>
      </c>
      <c r="N277" t="s">
        <v>21</v>
      </c>
      <c r="O277" s="2">
        <v>43852</v>
      </c>
    </row>
    <row r="278" spans="1:15" x14ac:dyDescent="0.35">
      <c r="A278" t="s">
        <v>466</v>
      </c>
      <c r="B278" t="s">
        <v>198</v>
      </c>
      <c r="C278" t="s">
        <v>14</v>
      </c>
      <c r="D278" s="2">
        <v>43466</v>
      </c>
      <c r="E278" s="2">
        <v>43830</v>
      </c>
      <c r="F278" t="s">
        <v>23</v>
      </c>
      <c r="G278" t="s">
        <v>474</v>
      </c>
      <c r="H278" t="s">
        <v>32</v>
      </c>
      <c r="I278" t="s">
        <v>29</v>
      </c>
      <c r="J278" t="s">
        <v>27</v>
      </c>
      <c r="K278">
        <v>36833.85</v>
      </c>
      <c r="L278">
        <v>43466</v>
      </c>
      <c r="M278" t="s">
        <v>17</v>
      </c>
      <c r="N278" t="s">
        <v>27</v>
      </c>
      <c r="O278" s="2">
        <v>43852</v>
      </c>
    </row>
    <row r="279" spans="1:15" x14ac:dyDescent="0.35">
      <c r="A279" t="s">
        <v>466</v>
      </c>
      <c r="B279" t="s">
        <v>199</v>
      </c>
      <c r="C279" t="s">
        <v>14</v>
      </c>
      <c r="D279" s="2">
        <v>43282</v>
      </c>
      <c r="E279" s="2">
        <v>43646</v>
      </c>
      <c r="F279" t="s">
        <v>26</v>
      </c>
      <c r="G279" t="s">
        <v>474</v>
      </c>
      <c r="H279" t="s">
        <v>32</v>
      </c>
      <c r="I279" t="s">
        <v>29</v>
      </c>
      <c r="J279" t="s">
        <v>27</v>
      </c>
      <c r="K279">
        <v>6268.75</v>
      </c>
      <c r="L279">
        <v>43646</v>
      </c>
      <c r="M279" t="s">
        <v>17</v>
      </c>
      <c r="N279" t="s">
        <v>15</v>
      </c>
      <c r="O279" s="2">
        <v>43852</v>
      </c>
    </row>
    <row r="280" spans="1:15" x14ac:dyDescent="0.35">
      <c r="A280" t="s">
        <v>466</v>
      </c>
      <c r="B280" t="s">
        <v>200</v>
      </c>
      <c r="C280" t="s">
        <v>14</v>
      </c>
      <c r="D280" s="2">
        <v>43282</v>
      </c>
      <c r="E280" s="2">
        <v>43646</v>
      </c>
      <c r="F280" t="s">
        <v>24</v>
      </c>
      <c r="G280" t="s">
        <v>474</v>
      </c>
      <c r="H280" t="s">
        <v>32</v>
      </c>
      <c r="I280" t="s">
        <v>29</v>
      </c>
      <c r="J280" t="s">
        <v>27</v>
      </c>
      <c r="K280">
        <v>45473.07</v>
      </c>
      <c r="L280">
        <v>43646</v>
      </c>
      <c r="M280" t="s">
        <v>17</v>
      </c>
      <c r="N280" t="s">
        <v>15</v>
      </c>
      <c r="O280" s="2">
        <v>43852</v>
      </c>
    </row>
    <row r="281" spans="1:15" x14ac:dyDescent="0.35">
      <c r="A281" t="s">
        <v>466</v>
      </c>
      <c r="B281" t="s">
        <v>201</v>
      </c>
      <c r="C281" t="s">
        <v>14</v>
      </c>
      <c r="D281" s="2">
        <v>43282</v>
      </c>
      <c r="E281" s="2">
        <v>43646</v>
      </c>
      <c r="F281" t="s">
        <v>26</v>
      </c>
      <c r="G281" t="s">
        <v>474</v>
      </c>
      <c r="H281" t="s">
        <v>32</v>
      </c>
      <c r="I281" t="s">
        <v>29</v>
      </c>
      <c r="J281" t="s">
        <v>27</v>
      </c>
      <c r="K281">
        <v>9436.56</v>
      </c>
      <c r="L281">
        <v>43646</v>
      </c>
      <c r="M281" t="s">
        <v>17</v>
      </c>
      <c r="N281" t="s">
        <v>15</v>
      </c>
      <c r="O281" s="2">
        <v>43852</v>
      </c>
    </row>
    <row r="282" spans="1:15" x14ac:dyDescent="0.35">
      <c r="A282" t="s">
        <v>466</v>
      </c>
      <c r="B282" t="s">
        <v>202</v>
      </c>
      <c r="C282" t="s">
        <v>14</v>
      </c>
      <c r="D282" s="2">
        <v>43282</v>
      </c>
      <c r="E282" s="2">
        <v>43646</v>
      </c>
      <c r="F282" t="s">
        <v>16</v>
      </c>
      <c r="G282" t="s">
        <v>474</v>
      </c>
      <c r="H282" t="s">
        <v>32</v>
      </c>
      <c r="I282" t="s">
        <v>29</v>
      </c>
      <c r="J282" t="s">
        <v>27</v>
      </c>
      <c r="K282">
        <v>30030.63</v>
      </c>
      <c r="L282">
        <v>43646</v>
      </c>
      <c r="M282" t="s">
        <v>17</v>
      </c>
      <c r="N282" t="s">
        <v>15</v>
      </c>
      <c r="O282" s="2">
        <v>43852</v>
      </c>
    </row>
    <row r="283" spans="1:15" x14ac:dyDescent="0.35">
      <c r="A283" t="s">
        <v>466</v>
      </c>
      <c r="B283" t="s">
        <v>203</v>
      </c>
      <c r="C283" t="s">
        <v>14</v>
      </c>
      <c r="D283" s="2">
        <v>43369</v>
      </c>
      <c r="E283" s="2">
        <v>43733</v>
      </c>
      <c r="F283" t="s">
        <v>23</v>
      </c>
      <c r="G283" t="s">
        <v>482</v>
      </c>
      <c r="H283" t="s">
        <v>32</v>
      </c>
      <c r="I283" t="s">
        <v>23</v>
      </c>
      <c r="J283" t="s">
        <v>436</v>
      </c>
      <c r="K283">
        <v>2722.5</v>
      </c>
      <c r="L283">
        <v>43369</v>
      </c>
      <c r="M283" t="s">
        <v>17</v>
      </c>
      <c r="N283" t="s">
        <v>15</v>
      </c>
      <c r="O283" s="2">
        <v>43852</v>
      </c>
    </row>
    <row r="284" spans="1:15" x14ac:dyDescent="0.35">
      <c r="A284" t="s">
        <v>466</v>
      </c>
      <c r="B284">
        <v>9.1000036171699995E+19</v>
      </c>
      <c r="C284" t="s">
        <v>18</v>
      </c>
      <c r="D284" s="2">
        <v>43081</v>
      </c>
      <c r="E284" s="2">
        <v>43445</v>
      </c>
      <c r="F284" t="s">
        <v>16</v>
      </c>
      <c r="G284" t="s">
        <v>476</v>
      </c>
      <c r="H284" t="s">
        <v>32</v>
      </c>
      <c r="I284" t="s">
        <v>16</v>
      </c>
      <c r="J284" t="s">
        <v>435</v>
      </c>
      <c r="K284">
        <v>71875</v>
      </c>
      <c r="L284">
        <v>43081</v>
      </c>
      <c r="M284" t="s">
        <v>17</v>
      </c>
      <c r="N284" t="s">
        <v>15</v>
      </c>
      <c r="O284" s="2">
        <v>43852</v>
      </c>
    </row>
    <row r="285" spans="1:15" x14ac:dyDescent="0.35">
      <c r="A285" t="s">
        <v>466</v>
      </c>
      <c r="B285">
        <v>9.1000036181700002E+19</v>
      </c>
      <c r="C285" t="s">
        <v>14</v>
      </c>
      <c r="D285" s="2">
        <v>43446</v>
      </c>
      <c r="E285" s="2">
        <v>43810</v>
      </c>
      <c r="F285" t="s">
        <v>16</v>
      </c>
      <c r="G285" t="s">
        <v>476</v>
      </c>
      <c r="H285" t="s">
        <v>32</v>
      </c>
      <c r="I285" t="s">
        <v>16</v>
      </c>
      <c r="J285" t="s">
        <v>27</v>
      </c>
      <c r="K285">
        <v>62500</v>
      </c>
      <c r="L285">
        <v>43446</v>
      </c>
      <c r="M285" t="s">
        <v>17</v>
      </c>
      <c r="N285" t="s">
        <v>27</v>
      </c>
      <c r="O285" s="2">
        <v>43852</v>
      </c>
    </row>
    <row r="286" spans="1:15" x14ac:dyDescent="0.35">
      <c r="A286" t="s">
        <v>466</v>
      </c>
      <c r="B286">
        <v>304001140</v>
      </c>
      <c r="C286" t="s">
        <v>14</v>
      </c>
      <c r="D286" s="2">
        <v>43313</v>
      </c>
      <c r="E286" s="2">
        <v>43677</v>
      </c>
      <c r="F286" t="s">
        <v>16</v>
      </c>
      <c r="G286" t="s">
        <v>476</v>
      </c>
      <c r="H286" t="s">
        <v>32</v>
      </c>
      <c r="I286" t="s">
        <v>16</v>
      </c>
      <c r="J286" t="s">
        <v>27</v>
      </c>
      <c r="K286">
        <v>84375</v>
      </c>
      <c r="L286">
        <v>43313</v>
      </c>
      <c r="M286" t="s">
        <v>17</v>
      </c>
      <c r="N286" t="s">
        <v>15</v>
      </c>
      <c r="O286" s="2">
        <v>43852</v>
      </c>
    </row>
    <row r="287" spans="1:15" x14ac:dyDescent="0.35">
      <c r="A287" t="s">
        <v>466</v>
      </c>
      <c r="B287">
        <v>635003567</v>
      </c>
      <c r="C287" t="s">
        <v>18</v>
      </c>
      <c r="D287" s="2">
        <v>43070</v>
      </c>
      <c r="E287" s="2">
        <v>43434</v>
      </c>
      <c r="F287" t="s">
        <v>26</v>
      </c>
      <c r="G287" t="s">
        <v>474</v>
      </c>
      <c r="H287" t="s">
        <v>32</v>
      </c>
      <c r="I287" t="s">
        <v>29</v>
      </c>
      <c r="J287" t="s">
        <v>435</v>
      </c>
      <c r="K287">
        <v>55107.13</v>
      </c>
      <c r="L287">
        <v>43070</v>
      </c>
      <c r="M287" t="s">
        <v>17</v>
      </c>
      <c r="N287" t="s">
        <v>15</v>
      </c>
      <c r="O287" s="2">
        <v>43852</v>
      </c>
    </row>
    <row r="288" spans="1:15" x14ac:dyDescent="0.35">
      <c r="A288" t="s">
        <v>466</v>
      </c>
      <c r="B288" t="s">
        <v>204</v>
      </c>
      <c r="C288" t="s">
        <v>14</v>
      </c>
      <c r="D288" s="2">
        <v>43435</v>
      </c>
      <c r="E288" s="2">
        <v>43799</v>
      </c>
      <c r="F288" t="s">
        <v>26</v>
      </c>
      <c r="G288" t="s">
        <v>472</v>
      </c>
      <c r="H288" t="s">
        <v>32</v>
      </c>
      <c r="I288" t="s">
        <v>29</v>
      </c>
      <c r="J288" t="s">
        <v>27</v>
      </c>
      <c r="K288">
        <v>231094.04</v>
      </c>
      <c r="L288">
        <v>43435</v>
      </c>
      <c r="M288" t="s">
        <v>17</v>
      </c>
      <c r="N288" t="s">
        <v>27</v>
      </c>
      <c r="O288" s="2">
        <v>43852</v>
      </c>
    </row>
    <row r="289" spans="1:15" x14ac:dyDescent="0.35">
      <c r="A289" t="s">
        <v>466</v>
      </c>
      <c r="B289" t="s">
        <v>205</v>
      </c>
      <c r="C289" t="s">
        <v>14</v>
      </c>
      <c r="D289" s="2">
        <v>43245</v>
      </c>
      <c r="E289" s="2">
        <v>43609</v>
      </c>
      <c r="F289" t="s">
        <v>26</v>
      </c>
      <c r="G289" t="s">
        <v>482</v>
      </c>
      <c r="H289" t="s">
        <v>32</v>
      </c>
      <c r="I289" t="s">
        <v>16</v>
      </c>
      <c r="J289" t="s">
        <v>436</v>
      </c>
      <c r="K289">
        <v>943.5</v>
      </c>
      <c r="L289">
        <v>43246</v>
      </c>
      <c r="M289" t="s">
        <v>17</v>
      </c>
      <c r="N289" t="s">
        <v>15</v>
      </c>
      <c r="O289" s="2">
        <v>43852</v>
      </c>
    </row>
    <row r="290" spans="1:15" x14ac:dyDescent="0.35">
      <c r="A290" t="s">
        <v>466</v>
      </c>
      <c r="B290" t="s">
        <v>206</v>
      </c>
      <c r="C290" t="s">
        <v>14</v>
      </c>
      <c r="D290" s="2">
        <v>43245</v>
      </c>
      <c r="E290" s="2">
        <v>43609</v>
      </c>
      <c r="F290" t="s">
        <v>26</v>
      </c>
      <c r="G290" t="s">
        <v>482</v>
      </c>
      <c r="H290" t="s">
        <v>32</v>
      </c>
      <c r="I290" t="s">
        <v>16</v>
      </c>
      <c r="J290" t="s">
        <v>436</v>
      </c>
      <c r="K290">
        <v>2809.13</v>
      </c>
      <c r="L290">
        <v>43245</v>
      </c>
      <c r="M290" t="s">
        <v>17</v>
      </c>
      <c r="N290" t="s">
        <v>15</v>
      </c>
      <c r="O290" s="2">
        <v>43852</v>
      </c>
    </row>
    <row r="291" spans="1:15" x14ac:dyDescent="0.35">
      <c r="A291" t="s">
        <v>466</v>
      </c>
      <c r="B291" t="s">
        <v>207</v>
      </c>
      <c r="C291" t="s">
        <v>14</v>
      </c>
      <c r="D291" s="2">
        <v>43245</v>
      </c>
      <c r="E291" s="2">
        <v>43609</v>
      </c>
      <c r="F291" t="s">
        <v>26</v>
      </c>
      <c r="G291" t="s">
        <v>482</v>
      </c>
      <c r="H291" t="s">
        <v>32</v>
      </c>
      <c r="I291" t="s">
        <v>16</v>
      </c>
      <c r="J291" t="s">
        <v>27</v>
      </c>
      <c r="K291">
        <v>2809.25</v>
      </c>
      <c r="L291">
        <v>43245</v>
      </c>
      <c r="M291" t="s">
        <v>17</v>
      </c>
      <c r="N291" t="s">
        <v>15</v>
      </c>
      <c r="O291" s="2">
        <v>43852</v>
      </c>
    </row>
    <row r="292" spans="1:15" x14ac:dyDescent="0.35">
      <c r="A292" t="s">
        <v>468</v>
      </c>
      <c r="B292">
        <v>15552994</v>
      </c>
      <c r="C292" t="s">
        <v>14</v>
      </c>
      <c r="D292" s="2">
        <v>43801</v>
      </c>
      <c r="E292" s="2">
        <v>44166</v>
      </c>
      <c r="F292" t="s">
        <v>23</v>
      </c>
      <c r="G292" t="s">
        <v>483</v>
      </c>
      <c r="H292" t="s">
        <v>32</v>
      </c>
      <c r="I292" t="s">
        <v>23</v>
      </c>
      <c r="J292" t="s">
        <v>435</v>
      </c>
      <c r="K292">
        <v>20625</v>
      </c>
      <c r="L292">
        <v>43801</v>
      </c>
      <c r="M292" t="s">
        <v>17</v>
      </c>
      <c r="N292" t="s">
        <v>15</v>
      </c>
      <c r="O292" s="2">
        <v>43852</v>
      </c>
    </row>
    <row r="293" spans="1:15" x14ac:dyDescent="0.35">
      <c r="A293" t="s">
        <v>468</v>
      </c>
      <c r="B293">
        <v>9.9000011190100001E+19</v>
      </c>
      <c r="C293" t="s">
        <v>14</v>
      </c>
      <c r="D293" s="2">
        <v>43675</v>
      </c>
      <c r="E293" s="2">
        <v>44040</v>
      </c>
      <c r="F293" t="s">
        <v>24</v>
      </c>
      <c r="G293" t="s">
        <v>483</v>
      </c>
      <c r="H293" t="s">
        <v>32</v>
      </c>
      <c r="I293" t="s">
        <v>44</v>
      </c>
      <c r="J293" t="s">
        <v>435</v>
      </c>
      <c r="K293">
        <v>32683</v>
      </c>
      <c r="L293">
        <v>43675</v>
      </c>
      <c r="M293" t="s">
        <v>17</v>
      </c>
      <c r="N293" t="s">
        <v>15</v>
      </c>
      <c r="O293" s="2">
        <v>43852</v>
      </c>
    </row>
    <row r="294" spans="1:15" x14ac:dyDescent="0.35">
      <c r="A294" t="s">
        <v>468</v>
      </c>
      <c r="B294">
        <v>9.9000011190100001E+19</v>
      </c>
      <c r="C294" t="s">
        <v>14</v>
      </c>
      <c r="D294" s="2">
        <v>43675</v>
      </c>
      <c r="E294" s="2">
        <v>44040</v>
      </c>
      <c r="F294" t="s">
        <v>24</v>
      </c>
      <c r="G294" t="s">
        <v>483</v>
      </c>
      <c r="H294" t="s">
        <v>32</v>
      </c>
      <c r="I294" t="s">
        <v>44</v>
      </c>
      <c r="J294" t="s">
        <v>435</v>
      </c>
      <c r="K294">
        <v>84590.55</v>
      </c>
      <c r="L294">
        <v>43675</v>
      </c>
      <c r="M294" t="s">
        <v>17</v>
      </c>
      <c r="N294" t="s">
        <v>15</v>
      </c>
      <c r="O294" s="2">
        <v>43852</v>
      </c>
    </row>
    <row r="295" spans="1:15" x14ac:dyDescent="0.35">
      <c r="A295" t="s">
        <v>468</v>
      </c>
      <c r="B295">
        <v>9.9000046190100005E+19</v>
      </c>
      <c r="C295" t="s">
        <v>14</v>
      </c>
      <c r="D295" s="2">
        <v>43675</v>
      </c>
      <c r="E295" s="2">
        <v>44040</v>
      </c>
      <c r="F295" t="s">
        <v>26</v>
      </c>
      <c r="G295" t="s">
        <v>483</v>
      </c>
      <c r="H295" t="s">
        <v>32</v>
      </c>
      <c r="I295" t="s">
        <v>44</v>
      </c>
      <c r="J295" t="s">
        <v>435</v>
      </c>
      <c r="K295">
        <v>10547.63</v>
      </c>
      <c r="L295">
        <v>43675</v>
      </c>
      <c r="M295" t="s">
        <v>17</v>
      </c>
      <c r="N295" t="s">
        <v>15</v>
      </c>
      <c r="O295" s="2">
        <v>43852</v>
      </c>
    </row>
    <row r="296" spans="1:15" x14ac:dyDescent="0.35">
      <c r="A296" t="s">
        <v>468</v>
      </c>
      <c r="B296">
        <v>14055133</v>
      </c>
      <c r="C296" t="s">
        <v>14</v>
      </c>
      <c r="D296" s="2">
        <v>43672</v>
      </c>
      <c r="E296" s="2">
        <v>44037</v>
      </c>
      <c r="F296" t="s">
        <v>16</v>
      </c>
      <c r="G296" t="s">
        <v>483</v>
      </c>
      <c r="H296" t="s">
        <v>32</v>
      </c>
      <c r="I296" t="s">
        <v>16</v>
      </c>
      <c r="J296" t="s">
        <v>436</v>
      </c>
      <c r="K296">
        <v>63000</v>
      </c>
      <c r="L296">
        <v>43672</v>
      </c>
      <c r="M296" t="s">
        <v>17</v>
      </c>
      <c r="N296" t="s">
        <v>15</v>
      </c>
      <c r="O296" s="2">
        <v>43852</v>
      </c>
    </row>
    <row r="297" spans="1:15" x14ac:dyDescent="0.35">
      <c r="A297" t="s">
        <v>468</v>
      </c>
      <c r="B297">
        <v>2000010048</v>
      </c>
      <c r="C297" t="s">
        <v>18</v>
      </c>
      <c r="D297" s="2">
        <v>43309</v>
      </c>
      <c r="E297" s="2">
        <v>43673</v>
      </c>
      <c r="F297" t="s">
        <v>26</v>
      </c>
      <c r="G297" t="s">
        <v>479</v>
      </c>
      <c r="H297" t="s">
        <v>32</v>
      </c>
      <c r="I297" t="s">
        <v>41</v>
      </c>
      <c r="J297" t="s">
        <v>27</v>
      </c>
      <c r="K297">
        <v>121875</v>
      </c>
      <c r="L297">
        <v>43309</v>
      </c>
      <c r="M297" t="s">
        <v>17</v>
      </c>
      <c r="N297" t="s">
        <v>35</v>
      </c>
      <c r="O297" s="2">
        <v>43852</v>
      </c>
    </row>
    <row r="298" spans="1:15" x14ac:dyDescent="0.35">
      <c r="A298" t="s">
        <v>468</v>
      </c>
      <c r="B298">
        <v>2000010048</v>
      </c>
      <c r="C298" t="s">
        <v>18</v>
      </c>
      <c r="D298" s="2">
        <v>43309</v>
      </c>
      <c r="E298" s="2">
        <v>43673</v>
      </c>
      <c r="F298" t="s">
        <v>26</v>
      </c>
      <c r="G298" t="s">
        <v>479</v>
      </c>
      <c r="H298" t="s">
        <v>32</v>
      </c>
      <c r="I298" t="s">
        <v>41</v>
      </c>
      <c r="J298" t="s">
        <v>27</v>
      </c>
      <c r="K298">
        <v>8174.5</v>
      </c>
      <c r="L298">
        <v>43664</v>
      </c>
      <c r="M298" t="s">
        <v>36</v>
      </c>
      <c r="N298" t="s">
        <v>35</v>
      </c>
      <c r="O298" s="2">
        <v>43852</v>
      </c>
    </row>
    <row r="299" spans="1:15" x14ac:dyDescent="0.35">
      <c r="A299" t="s">
        <v>468</v>
      </c>
      <c r="B299">
        <v>2000010048</v>
      </c>
      <c r="C299" t="s">
        <v>14</v>
      </c>
      <c r="D299" s="2">
        <v>43674</v>
      </c>
      <c r="E299" s="2">
        <v>44039</v>
      </c>
      <c r="F299" t="s">
        <v>26</v>
      </c>
      <c r="G299" t="s">
        <v>475</v>
      </c>
      <c r="H299" t="s">
        <v>32</v>
      </c>
      <c r="I299" t="s">
        <v>41</v>
      </c>
      <c r="J299" t="s">
        <v>27</v>
      </c>
      <c r="K299">
        <v>115781.25</v>
      </c>
      <c r="L299">
        <v>43674</v>
      </c>
      <c r="M299" t="s">
        <v>17</v>
      </c>
      <c r="N299" t="s">
        <v>27</v>
      </c>
      <c r="O299" s="2">
        <v>43852</v>
      </c>
    </row>
    <row r="300" spans="1:15" x14ac:dyDescent="0.35">
      <c r="A300" t="s">
        <v>468</v>
      </c>
      <c r="B300">
        <v>304001925</v>
      </c>
      <c r="C300" t="s">
        <v>18</v>
      </c>
      <c r="D300" s="2">
        <v>43191</v>
      </c>
      <c r="E300" s="2">
        <v>43555</v>
      </c>
      <c r="F300" t="s">
        <v>16</v>
      </c>
      <c r="G300" t="s">
        <v>474</v>
      </c>
      <c r="H300" t="s">
        <v>32</v>
      </c>
      <c r="I300" t="s">
        <v>29</v>
      </c>
      <c r="J300" t="s">
        <v>27</v>
      </c>
      <c r="K300">
        <v>318411.5</v>
      </c>
      <c r="L300">
        <v>43555</v>
      </c>
      <c r="M300" t="s">
        <v>17</v>
      </c>
      <c r="N300" t="s">
        <v>15</v>
      </c>
      <c r="O300" s="2">
        <v>43852</v>
      </c>
    </row>
    <row r="301" spans="1:15" x14ac:dyDescent="0.35">
      <c r="A301" t="s">
        <v>468</v>
      </c>
      <c r="B301">
        <v>304003763</v>
      </c>
      <c r="C301" t="s">
        <v>14</v>
      </c>
      <c r="D301" s="2">
        <v>43556</v>
      </c>
      <c r="E301" s="2">
        <v>43921</v>
      </c>
      <c r="F301" t="s">
        <v>16</v>
      </c>
      <c r="G301" t="s">
        <v>474</v>
      </c>
      <c r="H301" t="s">
        <v>32</v>
      </c>
      <c r="I301" t="s">
        <v>29</v>
      </c>
      <c r="J301" t="s">
        <v>27</v>
      </c>
      <c r="K301">
        <v>344794.13</v>
      </c>
      <c r="L301">
        <v>43556</v>
      </c>
      <c r="M301" t="s">
        <v>17</v>
      </c>
      <c r="N301" t="s">
        <v>27</v>
      </c>
      <c r="O301" s="2">
        <v>43852</v>
      </c>
    </row>
    <row r="302" spans="1:15" x14ac:dyDescent="0.35">
      <c r="A302" t="s">
        <v>468</v>
      </c>
      <c r="B302" t="s">
        <v>208</v>
      </c>
      <c r="C302" t="s">
        <v>14</v>
      </c>
      <c r="D302" s="2">
        <v>43291</v>
      </c>
      <c r="E302" s="2">
        <v>43655</v>
      </c>
      <c r="F302" t="s">
        <v>26</v>
      </c>
      <c r="G302" t="s">
        <v>474</v>
      </c>
      <c r="H302" t="s">
        <v>32</v>
      </c>
      <c r="I302" t="s">
        <v>29</v>
      </c>
      <c r="J302" t="s">
        <v>27</v>
      </c>
      <c r="K302">
        <v>140949.5</v>
      </c>
      <c r="L302">
        <v>43291</v>
      </c>
      <c r="M302" t="s">
        <v>17</v>
      </c>
      <c r="N302" t="s">
        <v>15</v>
      </c>
      <c r="O302" s="2">
        <v>43852</v>
      </c>
    </row>
    <row r="303" spans="1:15" x14ac:dyDescent="0.35">
      <c r="A303" t="s">
        <v>468</v>
      </c>
      <c r="B303" t="s">
        <v>209</v>
      </c>
      <c r="C303" t="s">
        <v>18</v>
      </c>
      <c r="D303" s="2">
        <v>43101</v>
      </c>
      <c r="E303" s="2">
        <v>43465</v>
      </c>
      <c r="F303" t="s">
        <v>24</v>
      </c>
      <c r="G303" t="s">
        <v>474</v>
      </c>
      <c r="H303" t="s">
        <v>32</v>
      </c>
      <c r="I303" t="s">
        <v>29</v>
      </c>
      <c r="J303" t="s">
        <v>27</v>
      </c>
      <c r="K303">
        <v>460832.14</v>
      </c>
      <c r="L303">
        <v>43101</v>
      </c>
      <c r="M303" t="s">
        <v>17</v>
      </c>
      <c r="N303" t="s">
        <v>15</v>
      </c>
      <c r="O303" s="2">
        <v>43852</v>
      </c>
    </row>
    <row r="304" spans="1:15" x14ac:dyDescent="0.35">
      <c r="A304" t="s">
        <v>468</v>
      </c>
      <c r="B304" t="s">
        <v>210</v>
      </c>
      <c r="C304" t="s">
        <v>14</v>
      </c>
      <c r="D304" s="2">
        <v>43466</v>
      </c>
      <c r="E304" s="2">
        <v>43555</v>
      </c>
      <c r="F304" t="s">
        <v>24</v>
      </c>
      <c r="G304" t="s">
        <v>474</v>
      </c>
      <c r="H304" t="s">
        <v>32</v>
      </c>
      <c r="I304" t="s">
        <v>29</v>
      </c>
      <c r="J304" t="s">
        <v>27</v>
      </c>
      <c r="K304">
        <v>257590.8</v>
      </c>
      <c r="L304">
        <v>43466</v>
      </c>
      <c r="M304" t="s">
        <v>17</v>
      </c>
      <c r="N304" t="s">
        <v>35</v>
      </c>
      <c r="O304" s="2">
        <v>43852</v>
      </c>
    </row>
    <row r="305" spans="1:15" x14ac:dyDescent="0.35">
      <c r="A305" t="s">
        <v>468</v>
      </c>
      <c r="B305" t="s">
        <v>210</v>
      </c>
      <c r="C305" t="s">
        <v>14</v>
      </c>
      <c r="D305" s="2">
        <v>43466</v>
      </c>
      <c r="E305" s="2">
        <v>43555</v>
      </c>
      <c r="F305" t="s">
        <v>24</v>
      </c>
      <c r="G305" t="s">
        <v>474</v>
      </c>
      <c r="H305" t="s">
        <v>32</v>
      </c>
      <c r="I305" t="s">
        <v>29</v>
      </c>
      <c r="J305" t="s">
        <v>27</v>
      </c>
      <c r="K305">
        <v>-98802.02</v>
      </c>
      <c r="L305">
        <v>43466</v>
      </c>
      <c r="M305" t="s">
        <v>36</v>
      </c>
      <c r="N305" t="s">
        <v>35</v>
      </c>
      <c r="O305" s="2">
        <v>43852</v>
      </c>
    </row>
    <row r="306" spans="1:15" x14ac:dyDescent="0.35">
      <c r="A306" t="s">
        <v>468</v>
      </c>
      <c r="B306">
        <v>11988092</v>
      </c>
      <c r="C306" t="s">
        <v>14</v>
      </c>
      <c r="D306" s="2">
        <v>43138</v>
      </c>
      <c r="E306" s="2">
        <v>43143</v>
      </c>
      <c r="F306" t="s">
        <v>26</v>
      </c>
      <c r="G306" t="s">
        <v>474</v>
      </c>
      <c r="H306" t="s">
        <v>32</v>
      </c>
      <c r="I306" t="s">
        <v>29</v>
      </c>
      <c r="J306" t="s">
        <v>436</v>
      </c>
      <c r="K306">
        <v>338.55</v>
      </c>
      <c r="L306">
        <v>43138</v>
      </c>
      <c r="M306" t="s">
        <v>17</v>
      </c>
      <c r="N306" t="s">
        <v>15</v>
      </c>
      <c r="O306" s="2">
        <v>43852</v>
      </c>
    </row>
    <row r="307" spans="1:15" x14ac:dyDescent="0.35">
      <c r="A307" t="s">
        <v>468</v>
      </c>
      <c r="B307">
        <v>2304001082</v>
      </c>
      <c r="C307" t="s">
        <v>18</v>
      </c>
      <c r="D307" s="2">
        <v>43191</v>
      </c>
      <c r="E307" s="2">
        <v>43555</v>
      </c>
      <c r="F307" t="s">
        <v>16</v>
      </c>
      <c r="G307" t="s">
        <v>474</v>
      </c>
      <c r="H307" t="s">
        <v>32</v>
      </c>
      <c r="I307" t="s">
        <v>29</v>
      </c>
      <c r="J307" t="s">
        <v>27</v>
      </c>
      <c r="K307">
        <v>40625</v>
      </c>
      <c r="L307">
        <v>43555</v>
      </c>
      <c r="M307" t="s">
        <v>17</v>
      </c>
      <c r="N307" t="s">
        <v>15</v>
      </c>
      <c r="O307" s="2">
        <v>43852</v>
      </c>
    </row>
    <row r="308" spans="1:15" x14ac:dyDescent="0.35">
      <c r="A308" t="s">
        <v>468</v>
      </c>
      <c r="B308" t="s">
        <v>211</v>
      </c>
      <c r="C308" t="s">
        <v>14</v>
      </c>
      <c r="D308" s="2">
        <v>43556</v>
      </c>
      <c r="E308" s="2">
        <v>43921</v>
      </c>
      <c r="F308" t="s">
        <v>16</v>
      </c>
      <c r="G308" t="s">
        <v>474</v>
      </c>
      <c r="H308" t="s">
        <v>32</v>
      </c>
      <c r="I308" t="s">
        <v>29</v>
      </c>
      <c r="J308" t="s">
        <v>27</v>
      </c>
      <c r="K308">
        <v>37500</v>
      </c>
      <c r="L308">
        <v>43556</v>
      </c>
      <c r="M308" t="s">
        <v>17</v>
      </c>
      <c r="N308" t="s">
        <v>27</v>
      </c>
      <c r="O308" s="2">
        <v>43852</v>
      </c>
    </row>
    <row r="309" spans="1:15" x14ac:dyDescent="0.35">
      <c r="A309" t="s">
        <v>468</v>
      </c>
      <c r="B309">
        <v>2.4142020928135997E+18</v>
      </c>
      <c r="C309" t="s">
        <v>18</v>
      </c>
      <c r="D309" s="2">
        <v>43101</v>
      </c>
      <c r="E309" s="2">
        <v>43465</v>
      </c>
      <c r="F309" t="s">
        <v>23</v>
      </c>
      <c r="G309" t="s">
        <v>474</v>
      </c>
      <c r="H309" t="s">
        <v>32</v>
      </c>
      <c r="I309" t="s">
        <v>29</v>
      </c>
      <c r="J309" t="s">
        <v>27</v>
      </c>
      <c r="K309">
        <v>55361.599999999999</v>
      </c>
      <c r="L309">
        <v>43101</v>
      </c>
      <c r="M309" t="s">
        <v>17</v>
      </c>
      <c r="N309" t="s">
        <v>15</v>
      </c>
      <c r="O309" s="2">
        <v>43852</v>
      </c>
    </row>
    <row r="310" spans="1:15" x14ac:dyDescent="0.35">
      <c r="A310" t="s">
        <v>468</v>
      </c>
      <c r="B310">
        <v>2.4142020928135997E+18</v>
      </c>
      <c r="C310" t="s">
        <v>18</v>
      </c>
      <c r="D310" s="2">
        <v>43466</v>
      </c>
      <c r="E310" s="2">
        <v>43830</v>
      </c>
      <c r="F310" t="s">
        <v>23</v>
      </c>
      <c r="G310" t="s">
        <v>474</v>
      </c>
      <c r="H310" t="s">
        <v>32</v>
      </c>
      <c r="I310" t="s">
        <v>29</v>
      </c>
      <c r="J310" t="s">
        <v>27</v>
      </c>
      <c r="K310">
        <v>86723.5</v>
      </c>
      <c r="L310">
        <v>43466</v>
      </c>
      <c r="M310" t="s">
        <v>17</v>
      </c>
      <c r="N310" t="s">
        <v>27</v>
      </c>
      <c r="O310" s="2">
        <v>43852</v>
      </c>
    </row>
    <row r="311" spans="1:15" x14ac:dyDescent="0.35">
      <c r="A311" t="s">
        <v>468</v>
      </c>
      <c r="B311">
        <v>2.4142020928135997E+18</v>
      </c>
      <c r="C311" t="s">
        <v>14</v>
      </c>
      <c r="D311" s="2">
        <v>43831</v>
      </c>
      <c r="E311" s="2">
        <v>43921</v>
      </c>
      <c r="F311" t="s">
        <v>23</v>
      </c>
      <c r="G311" t="s">
        <v>474</v>
      </c>
      <c r="H311" t="s">
        <v>32</v>
      </c>
      <c r="I311" t="s">
        <v>29</v>
      </c>
      <c r="J311" t="s">
        <v>27</v>
      </c>
      <c r="K311">
        <v>21680.799999999999</v>
      </c>
      <c r="L311">
        <v>43831</v>
      </c>
      <c r="M311" t="s">
        <v>17</v>
      </c>
      <c r="N311" t="s">
        <v>27</v>
      </c>
      <c r="O311" s="2">
        <v>43852</v>
      </c>
    </row>
    <row r="312" spans="1:15" x14ac:dyDescent="0.35">
      <c r="A312" t="s">
        <v>468</v>
      </c>
      <c r="B312" t="s">
        <v>212</v>
      </c>
      <c r="C312" t="s">
        <v>14</v>
      </c>
      <c r="D312" s="2">
        <v>43301</v>
      </c>
      <c r="E312" s="2">
        <v>43392</v>
      </c>
      <c r="F312" t="s">
        <v>28</v>
      </c>
      <c r="G312" t="s">
        <v>474</v>
      </c>
      <c r="H312" t="s">
        <v>32</v>
      </c>
      <c r="I312" t="s">
        <v>29</v>
      </c>
      <c r="J312" t="s">
        <v>436</v>
      </c>
      <c r="K312">
        <v>17419.13</v>
      </c>
      <c r="L312">
        <v>43301</v>
      </c>
      <c r="M312" t="s">
        <v>17</v>
      </c>
      <c r="N312" t="s">
        <v>15</v>
      </c>
      <c r="O312" s="2">
        <v>43852</v>
      </c>
    </row>
    <row r="313" spans="1:15" x14ac:dyDescent="0.35">
      <c r="A313" t="s">
        <v>468</v>
      </c>
      <c r="B313" t="s">
        <v>213</v>
      </c>
      <c r="C313" t="s">
        <v>14</v>
      </c>
      <c r="D313" s="2">
        <v>43348</v>
      </c>
      <c r="E313" s="2">
        <v>43438</v>
      </c>
      <c r="F313" t="s">
        <v>28</v>
      </c>
      <c r="G313" t="s">
        <v>474</v>
      </c>
      <c r="H313" t="s">
        <v>32</v>
      </c>
      <c r="I313" t="s">
        <v>29</v>
      </c>
      <c r="J313" t="s">
        <v>436</v>
      </c>
      <c r="K313">
        <v>5165.63</v>
      </c>
      <c r="L313">
        <v>43348</v>
      </c>
      <c r="M313" t="s">
        <v>17</v>
      </c>
      <c r="N313" t="s">
        <v>15</v>
      </c>
      <c r="O313" s="2">
        <v>43852</v>
      </c>
    </row>
    <row r="314" spans="1:15" x14ac:dyDescent="0.35">
      <c r="A314" t="s">
        <v>468</v>
      </c>
      <c r="B314" t="s">
        <v>214</v>
      </c>
      <c r="C314" t="s">
        <v>14</v>
      </c>
      <c r="D314" s="2">
        <v>43608</v>
      </c>
      <c r="E314" s="2">
        <v>43921</v>
      </c>
      <c r="F314" t="s">
        <v>28</v>
      </c>
      <c r="G314" t="s">
        <v>474</v>
      </c>
      <c r="H314" t="s">
        <v>32</v>
      </c>
      <c r="I314" t="s">
        <v>29</v>
      </c>
      <c r="J314" t="s">
        <v>436</v>
      </c>
      <c r="K314">
        <v>9990.15</v>
      </c>
      <c r="L314">
        <v>43608</v>
      </c>
      <c r="M314" t="s">
        <v>17</v>
      </c>
      <c r="N314" t="s">
        <v>15</v>
      </c>
      <c r="O314" s="2">
        <v>43852</v>
      </c>
    </row>
    <row r="315" spans="1:15" x14ac:dyDescent="0.35">
      <c r="A315" t="s">
        <v>468</v>
      </c>
      <c r="B315">
        <v>2640011190</v>
      </c>
      <c r="C315" t="s">
        <v>14</v>
      </c>
      <c r="D315" s="2">
        <v>43262</v>
      </c>
      <c r="E315" s="2">
        <v>43353</v>
      </c>
      <c r="F315" t="s">
        <v>28</v>
      </c>
      <c r="G315" t="s">
        <v>474</v>
      </c>
      <c r="H315" t="s">
        <v>32</v>
      </c>
      <c r="I315" t="s">
        <v>29</v>
      </c>
      <c r="J315" t="s">
        <v>436</v>
      </c>
      <c r="K315">
        <v>10625</v>
      </c>
      <c r="L315">
        <v>43262</v>
      </c>
      <c r="M315" t="s">
        <v>17</v>
      </c>
      <c r="N315" t="s">
        <v>15</v>
      </c>
      <c r="O315" s="2">
        <v>43852</v>
      </c>
    </row>
    <row r="316" spans="1:15" x14ac:dyDescent="0.35">
      <c r="A316" t="s">
        <v>468</v>
      </c>
      <c r="B316">
        <v>3.1142011248201999E+18</v>
      </c>
      <c r="C316" t="s">
        <v>18</v>
      </c>
      <c r="D316" s="2">
        <v>42917</v>
      </c>
      <c r="E316" s="2">
        <v>43281</v>
      </c>
      <c r="F316" t="s">
        <v>26</v>
      </c>
      <c r="G316" t="s">
        <v>474</v>
      </c>
      <c r="H316" t="s">
        <v>32</v>
      </c>
      <c r="I316" t="s">
        <v>29</v>
      </c>
      <c r="J316" t="s">
        <v>27</v>
      </c>
      <c r="K316">
        <v>14399.88</v>
      </c>
      <c r="L316">
        <v>42917</v>
      </c>
      <c r="M316" t="s">
        <v>17</v>
      </c>
      <c r="N316" t="s">
        <v>15</v>
      </c>
      <c r="O316" s="2">
        <v>43852</v>
      </c>
    </row>
    <row r="317" spans="1:15" x14ac:dyDescent="0.35">
      <c r="A317" t="s">
        <v>468</v>
      </c>
      <c r="B317">
        <v>3.1142011248201999E+18</v>
      </c>
      <c r="C317" t="s">
        <v>14</v>
      </c>
      <c r="D317" s="2">
        <v>43647</v>
      </c>
      <c r="E317" s="2">
        <v>44012</v>
      </c>
      <c r="F317" t="s">
        <v>26</v>
      </c>
      <c r="G317" t="s">
        <v>474</v>
      </c>
      <c r="H317" t="s">
        <v>32</v>
      </c>
      <c r="I317" t="s">
        <v>29</v>
      </c>
      <c r="J317" t="s">
        <v>27</v>
      </c>
      <c r="K317">
        <v>20165.5</v>
      </c>
      <c r="L317">
        <v>43647</v>
      </c>
      <c r="M317" t="s">
        <v>17</v>
      </c>
      <c r="N317" t="s">
        <v>27</v>
      </c>
      <c r="O317" s="2">
        <v>43852</v>
      </c>
    </row>
    <row r="318" spans="1:15" x14ac:dyDescent="0.35">
      <c r="A318" t="s">
        <v>468</v>
      </c>
      <c r="B318">
        <v>32119154</v>
      </c>
      <c r="C318" t="s">
        <v>14</v>
      </c>
      <c r="D318" s="2">
        <v>43556</v>
      </c>
      <c r="E318" s="2">
        <v>43616</v>
      </c>
      <c r="F318" t="s">
        <v>28</v>
      </c>
      <c r="G318" t="s">
        <v>474</v>
      </c>
      <c r="H318" t="s">
        <v>32</v>
      </c>
      <c r="I318" t="s">
        <v>29</v>
      </c>
      <c r="J318" t="s">
        <v>436</v>
      </c>
      <c r="K318">
        <v>11593.27</v>
      </c>
      <c r="L318">
        <v>43556</v>
      </c>
      <c r="M318" t="s">
        <v>17</v>
      </c>
      <c r="N318" t="s">
        <v>15</v>
      </c>
      <c r="O318" s="2">
        <v>43852</v>
      </c>
    </row>
    <row r="319" spans="1:15" x14ac:dyDescent="0.35">
      <c r="A319" t="s">
        <v>468</v>
      </c>
      <c r="B319" t="s">
        <v>215</v>
      </c>
      <c r="C319" t="s">
        <v>18</v>
      </c>
      <c r="D319" s="2">
        <v>43221</v>
      </c>
      <c r="E319" s="2">
        <v>43585</v>
      </c>
      <c r="F319" t="s">
        <v>26</v>
      </c>
      <c r="G319" t="s">
        <v>474</v>
      </c>
      <c r="H319" t="s">
        <v>32</v>
      </c>
      <c r="I319" t="s">
        <v>29</v>
      </c>
      <c r="J319" t="s">
        <v>27</v>
      </c>
      <c r="K319">
        <v>1185.9000000000001</v>
      </c>
      <c r="L319">
        <v>43221</v>
      </c>
      <c r="M319" t="s">
        <v>17</v>
      </c>
      <c r="N319" t="s">
        <v>15</v>
      </c>
      <c r="O319" s="2">
        <v>43852</v>
      </c>
    </row>
    <row r="320" spans="1:15" x14ac:dyDescent="0.35">
      <c r="A320" t="s">
        <v>468</v>
      </c>
      <c r="B320" t="s">
        <v>216</v>
      </c>
      <c r="C320" t="s">
        <v>14</v>
      </c>
      <c r="D320" s="2">
        <v>43586</v>
      </c>
      <c r="E320" s="2">
        <v>43951</v>
      </c>
      <c r="F320" t="s">
        <v>26</v>
      </c>
      <c r="G320" t="s">
        <v>474</v>
      </c>
      <c r="H320" t="s">
        <v>32</v>
      </c>
      <c r="I320" t="s">
        <v>29</v>
      </c>
      <c r="J320" t="s">
        <v>27</v>
      </c>
      <c r="K320">
        <v>1005</v>
      </c>
      <c r="L320">
        <v>43586</v>
      </c>
      <c r="M320" t="s">
        <v>17</v>
      </c>
      <c r="N320" t="s">
        <v>27</v>
      </c>
      <c r="O320" s="2">
        <v>43852</v>
      </c>
    </row>
    <row r="321" spans="1:15" x14ac:dyDescent="0.35">
      <c r="A321" t="s">
        <v>468</v>
      </c>
      <c r="B321" t="s">
        <v>217</v>
      </c>
      <c r="C321" t="s">
        <v>18</v>
      </c>
      <c r="D321" s="2">
        <v>43006</v>
      </c>
      <c r="E321" s="2">
        <v>43370</v>
      </c>
      <c r="F321" t="s">
        <v>26</v>
      </c>
      <c r="G321" t="s">
        <v>474</v>
      </c>
      <c r="H321" t="s">
        <v>32</v>
      </c>
      <c r="I321" t="s">
        <v>29</v>
      </c>
      <c r="J321" t="s">
        <v>27</v>
      </c>
      <c r="K321">
        <v>1050.3800000000001</v>
      </c>
      <c r="L321">
        <v>43006</v>
      </c>
      <c r="M321" t="s">
        <v>17</v>
      </c>
      <c r="N321" t="s">
        <v>15</v>
      </c>
      <c r="O321" s="2">
        <v>43852</v>
      </c>
    </row>
    <row r="322" spans="1:15" x14ac:dyDescent="0.35">
      <c r="A322" t="s">
        <v>468</v>
      </c>
      <c r="B322" t="s">
        <v>218</v>
      </c>
      <c r="C322" t="s">
        <v>14</v>
      </c>
      <c r="D322" s="2">
        <v>43371</v>
      </c>
      <c r="E322" s="2">
        <v>43735</v>
      </c>
      <c r="F322" t="s">
        <v>26</v>
      </c>
      <c r="G322" t="s">
        <v>474</v>
      </c>
      <c r="H322" t="s">
        <v>32</v>
      </c>
      <c r="I322" t="s">
        <v>29</v>
      </c>
      <c r="J322" t="s">
        <v>27</v>
      </c>
      <c r="K322">
        <v>6250</v>
      </c>
      <c r="L322">
        <v>43371</v>
      </c>
      <c r="M322" t="s">
        <v>17</v>
      </c>
      <c r="N322" t="s">
        <v>35</v>
      </c>
      <c r="O322" s="2">
        <v>43852</v>
      </c>
    </row>
    <row r="323" spans="1:15" x14ac:dyDescent="0.35">
      <c r="A323" t="s">
        <v>468</v>
      </c>
      <c r="B323" t="s">
        <v>218</v>
      </c>
      <c r="C323" t="s">
        <v>14</v>
      </c>
      <c r="D323" s="2">
        <v>43371</v>
      </c>
      <c r="E323" s="2">
        <v>43735</v>
      </c>
      <c r="F323" t="s">
        <v>26</v>
      </c>
      <c r="G323" t="s">
        <v>474</v>
      </c>
      <c r="H323" t="s">
        <v>32</v>
      </c>
      <c r="I323" t="s">
        <v>29</v>
      </c>
      <c r="J323" t="s">
        <v>27</v>
      </c>
      <c r="L323">
        <v>43402</v>
      </c>
      <c r="M323" t="s">
        <v>36</v>
      </c>
      <c r="N323" t="s">
        <v>35</v>
      </c>
      <c r="O323" s="2">
        <v>43852</v>
      </c>
    </row>
    <row r="324" spans="1:15" x14ac:dyDescent="0.35">
      <c r="A324" t="s">
        <v>468</v>
      </c>
      <c r="B324" t="s">
        <v>219</v>
      </c>
      <c r="C324" t="s">
        <v>18</v>
      </c>
      <c r="D324" s="2">
        <v>43371</v>
      </c>
      <c r="E324" s="2">
        <v>43735</v>
      </c>
      <c r="F324" t="s">
        <v>26</v>
      </c>
      <c r="G324" t="s">
        <v>474</v>
      </c>
      <c r="H324" t="s">
        <v>32</v>
      </c>
      <c r="I324" t="s">
        <v>29</v>
      </c>
      <c r="J324" t="s">
        <v>27</v>
      </c>
      <c r="K324">
        <v>6250</v>
      </c>
      <c r="L324">
        <v>43371</v>
      </c>
      <c r="M324" t="s">
        <v>17</v>
      </c>
      <c r="N324" t="s">
        <v>27</v>
      </c>
      <c r="O324" s="2">
        <v>43852</v>
      </c>
    </row>
    <row r="325" spans="1:15" x14ac:dyDescent="0.35">
      <c r="A325" t="s">
        <v>468</v>
      </c>
      <c r="B325" t="s">
        <v>220</v>
      </c>
      <c r="C325" t="s">
        <v>14</v>
      </c>
      <c r="D325" s="2">
        <v>43736</v>
      </c>
      <c r="E325" s="2">
        <v>44101</v>
      </c>
      <c r="F325" t="s">
        <v>26</v>
      </c>
      <c r="G325" t="s">
        <v>474</v>
      </c>
      <c r="H325" t="s">
        <v>32</v>
      </c>
      <c r="I325" t="s">
        <v>29</v>
      </c>
      <c r="J325" t="s">
        <v>27</v>
      </c>
      <c r="K325">
        <v>18814.25</v>
      </c>
      <c r="L325">
        <v>43736</v>
      </c>
      <c r="M325" t="s">
        <v>17</v>
      </c>
      <c r="N325" t="s">
        <v>27</v>
      </c>
      <c r="O325" s="2">
        <v>43852</v>
      </c>
    </row>
    <row r="326" spans="1:15" x14ac:dyDescent="0.35">
      <c r="A326" t="s">
        <v>468</v>
      </c>
      <c r="B326" t="s">
        <v>221</v>
      </c>
      <c r="C326" t="s">
        <v>18</v>
      </c>
      <c r="D326" s="2">
        <v>43199</v>
      </c>
      <c r="E326" s="2">
        <v>43548</v>
      </c>
      <c r="F326" t="s">
        <v>16</v>
      </c>
      <c r="G326" t="s">
        <v>474</v>
      </c>
      <c r="H326" t="s">
        <v>32</v>
      </c>
      <c r="I326" t="s">
        <v>29</v>
      </c>
      <c r="J326" t="s">
        <v>27</v>
      </c>
      <c r="K326">
        <v>200659.63</v>
      </c>
      <c r="L326">
        <v>43555</v>
      </c>
      <c r="M326" t="s">
        <v>17</v>
      </c>
      <c r="N326" t="s">
        <v>15</v>
      </c>
      <c r="O326" s="2">
        <v>43852</v>
      </c>
    </row>
    <row r="327" spans="1:15" x14ac:dyDescent="0.35">
      <c r="A327" t="s">
        <v>468</v>
      </c>
      <c r="B327" t="s">
        <v>222</v>
      </c>
      <c r="C327" t="s">
        <v>14</v>
      </c>
      <c r="D327" s="2">
        <v>43556</v>
      </c>
      <c r="E327" s="2">
        <v>43921</v>
      </c>
      <c r="F327" t="s">
        <v>16</v>
      </c>
      <c r="G327" t="s">
        <v>474</v>
      </c>
      <c r="H327" t="s">
        <v>32</v>
      </c>
      <c r="I327" t="s">
        <v>29</v>
      </c>
      <c r="J327" t="s">
        <v>27</v>
      </c>
      <c r="K327">
        <v>215165</v>
      </c>
      <c r="L327">
        <v>43556</v>
      </c>
      <c r="M327" t="s">
        <v>17</v>
      </c>
      <c r="N327" t="s">
        <v>27</v>
      </c>
      <c r="O327" s="2">
        <v>43852</v>
      </c>
    </row>
    <row r="328" spans="1:15" x14ac:dyDescent="0.35">
      <c r="A328" t="s">
        <v>468</v>
      </c>
      <c r="B328">
        <v>44180169</v>
      </c>
      <c r="C328" t="s">
        <v>14</v>
      </c>
      <c r="D328" s="2">
        <v>43119</v>
      </c>
      <c r="E328" s="2">
        <v>43483</v>
      </c>
      <c r="F328" t="s">
        <v>26</v>
      </c>
      <c r="G328" t="s">
        <v>474</v>
      </c>
      <c r="H328" t="s">
        <v>32</v>
      </c>
      <c r="I328" t="s">
        <v>29</v>
      </c>
      <c r="J328" t="s">
        <v>436</v>
      </c>
      <c r="K328">
        <v>97.35</v>
      </c>
      <c r="L328">
        <v>43138</v>
      </c>
      <c r="M328" t="s">
        <v>17</v>
      </c>
      <c r="N328" t="s">
        <v>15</v>
      </c>
      <c r="O328" s="2">
        <v>43852</v>
      </c>
    </row>
    <row r="329" spans="1:15" x14ac:dyDescent="0.35">
      <c r="A329" t="s">
        <v>468</v>
      </c>
      <c r="B329" t="s">
        <v>223</v>
      </c>
      <c r="C329" t="s">
        <v>14</v>
      </c>
      <c r="D329" s="2">
        <v>43585</v>
      </c>
      <c r="E329" s="2">
        <v>43646</v>
      </c>
      <c r="F329" t="s">
        <v>28</v>
      </c>
      <c r="G329" t="s">
        <v>474</v>
      </c>
      <c r="H329" t="s">
        <v>32</v>
      </c>
      <c r="I329" t="s">
        <v>29</v>
      </c>
      <c r="J329" t="s">
        <v>436</v>
      </c>
      <c r="K329">
        <v>3854.23</v>
      </c>
      <c r="L329">
        <v>43585</v>
      </c>
      <c r="M329" t="s">
        <v>17</v>
      </c>
      <c r="N329" t="s">
        <v>15</v>
      </c>
      <c r="O329" s="2">
        <v>43852</v>
      </c>
    </row>
    <row r="330" spans="1:15" x14ac:dyDescent="0.35">
      <c r="A330" t="s">
        <v>468</v>
      </c>
      <c r="B330" t="s">
        <v>224</v>
      </c>
      <c r="C330" t="s">
        <v>14</v>
      </c>
      <c r="D330" s="2">
        <v>43513</v>
      </c>
      <c r="E330" s="2">
        <v>43518</v>
      </c>
      <c r="F330" t="s">
        <v>23</v>
      </c>
      <c r="G330" t="s">
        <v>474</v>
      </c>
      <c r="H330" t="s">
        <v>32</v>
      </c>
      <c r="I330" t="s">
        <v>29</v>
      </c>
      <c r="J330" t="s">
        <v>27</v>
      </c>
      <c r="K330">
        <v>6739.76</v>
      </c>
      <c r="L330">
        <v>43513</v>
      </c>
      <c r="M330" t="s">
        <v>17</v>
      </c>
      <c r="N330" t="s">
        <v>15</v>
      </c>
      <c r="O330" s="2">
        <v>43852</v>
      </c>
    </row>
    <row r="331" spans="1:15" x14ac:dyDescent="0.35">
      <c r="A331" t="s">
        <v>468</v>
      </c>
      <c r="B331" t="s">
        <v>225</v>
      </c>
      <c r="C331" t="s">
        <v>14</v>
      </c>
      <c r="D331" s="2">
        <v>43528</v>
      </c>
      <c r="E331" s="2">
        <v>43534</v>
      </c>
      <c r="F331" t="s">
        <v>26</v>
      </c>
      <c r="G331" t="s">
        <v>474</v>
      </c>
      <c r="H331" t="s">
        <v>32</v>
      </c>
      <c r="I331" t="s">
        <v>29</v>
      </c>
      <c r="J331" t="s">
        <v>436</v>
      </c>
      <c r="K331">
        <v>6739.76</v>
      </c>
      <c r="L331">
        <v>43528</v>
      </c>
      <c r="M331" t="s">
        <v>17</v>
      </c>
      <c r="N331" t="s">
        <v>15</v>
      </c>
      <c r="O331" s="2">
        <v>43852</v>
      </c>
    </row>
    <row r="332" spans="1:15" x14ac:dyDescent="0.35">
      <c r="A332" t="s">
        <v>468</v>
      </c>
      <c r="B332" t="s">
        <v>226</v>
      </c>
      <c r="C332" t="s">
        <v>14</v>
      </c>
      <c r="D332" s="2">
        <v>43514</v>
      </c>
      <c r="E332" s="2">
        <v>43529</v>
      </c>
      <c r="F332" t="s">
        <v>26</v>
      </c>
      <c r="G332" t="s">
        <v>474</v>
      </c>
      <c r="H332" t="s">
        <v>32</v>
      </c>
      <c r="I332" t="s">
        <v>29</v>
      </c>
      <c r="J332" t="s">
        <v>436</v>
      </c>
      <c r="K332">
        <v>8468.49</v>
      </c>
      <c r="L332">
        <v>43514</v>
      </c>
      <c r="M332" t="s">
        <v>17</v>
      </c>
      <c r="N332" t="s">
        <v>15</v>
      </c>
      <c r="O332" s="2">
        <v>43852</v>
      </c>
    </row>
    <row r="333" spans="1:15" x14ac:dyDescent="0.35">
      <c r="A333" t="s">
        <v>468</v>
      </c>
      <c r="B333" t="s">
        <v>227</v>
      </c>
      <c r="C333" t="s">
        <v>14</v>
      </c>
      <c r="D333" s="2">
        <v>43514</v>
      </c>
      <c r="E333" s="2">
        <v>43529</v>
      </c>
      <c r="F333" t="s">
        <v>26</v>
      </c>
      <c r="G333" t="s">
        <v>474</v>
      </c>
      <c r="H333" t="s">
        <v>32</v>
      </c>
      <c r="I333" t="s">
        <v>29</v>
      </c>
      <c r="J333" t="s">
        <v>436</v>
      </c>
      <c r="K333">
        <v>529.13</v>
      </c>
      <c r="L333">
        <v>43514</v>
      </c>
      <c r="M333" t="s">
        <v>17</v>
      </c>
      <c r="N333" t="s">
        <v>15</v>
      </c>
      <c r="O333" s="2">
        <v>43852</v>
      </c>
    </row>
    <row r="334" spans="1:15" x14ac:dyDescent="0.35">
      <c r="A334" t="s">
        <v>468</v>
      </c>
      <c r="B334" t="s">
        <v>228</v>
      </c>
      <c r="C334" t="s">
        <v>14</v>
      </c>
      <c r="D334" s="2">
        <v>43560</v>
      </c>
      <c r="E334" s="2">
        <v>46116</v>
      </c>
      <c r="F334" t="s">
        <v>16</v>
      </c>
      <c r="G334" t="s">
        <v>482</v>
      </c>
      <c r="H334" t="s">
        <v>32</v>
      </c>
      <c r="I334" t="s">
        <v>16</v>
      </c>
      <c r="J334" t="s">
        <v>436</v>
      </c>
      <c r="K334">
        <v>162500</v>
      </c>
      <c r="L334">
        <v>43560</v>
      </c>
      <c r="M334" t="s">
        <v>17</v>
      </c>
      <c r="N334" t="s">
        <v>15</v>
      </c>
      <c r="O334" s="2">
        <v>43852</v>
      </c>
    </row>
    <row r="335" spans="1:15" x14ac:dyDescent="0.35">
      <c r="A335" t="s">
        <v>468</v>
      </c>
      <c r="B335" t="s">
        <v>229</v>
      </c>
      <c r="C335" t="s">
        <v>14</v>
      </c>
      <c r="D335" s="2">
        <v>43573</v>
      </c>
      <c r="E335" s="2">
        <v>45947</v>
      </c>
      <c r="F335" t="s">
        <v>16</v>
      </c>
      <c r="G335" t="s">
        <v>482</v>
      </c>
      <c r="H335" t="s">
        <v>32</v>
      </c>
      <c r="I335" t="s">
        <v>16</v>
      </c>
      <c r="J335" t="s">
        <v>436</v>
      </c>
      <c r="K335">
        <v>250000</v>
      </c>
      <c r="L335">
        <v>43573</v>
      </c>
      <c r="M335" t="s">
        <v>17</v>
      </c>
      <c r="N335" t="s">
        <v>15</v>
      </c>
      <c r="O335" s="2">
        <v>43852</v>
      </c>
    </row>
    <row r="336" spans="1:15" x14ac:dyDescent="0.35">
      <c r="A336" t="s">
        <v>468</v>
      </c>
      <c r="B336" t="s">
        <v>230</v>
      </c>
      <c r="C336" t="s">
        <v>18</v>
      </c>
      <c r="D336" s="2">
        <v>42949</v>
      </c>
      <c r="E336" s="2">
        <v>43313</v>
      </c>
      <c r="F336" t="s">
        <v>24</v>
      </c>
      <c r="G336" t="s">
        <v>482</v>
      </c>
      <c r="H336" t="s">
        <v>32</v>
      </c>
      <c r="I336" t="s">
        <v>39</v>
      </c>
      <c r="J336" t="s">
        <v>436</v>
      </c>
      <c r="K336">
        <v>78837.100000000006</v>
      </c>
      <c r="L336">
        <v>42949</v>
      </c>
      <c r="M336" t="s">
        <v>17</v>
      </c>
      <c r="N336" t="s">
        <v>21</v>
      </c>
      <c r="O336" s="2">
        <v>43852</v>
      </c>
    </row>
    <row r="337" spans="1:15" x14ac:dyDescent="0.35">
      <c r="A337" t="s">
        <v>468</v>
      </c>
      <c r="B337">
        <v>1.1120036171000001E+19</v>
      </c>
      <c r="C337" t="s">
        <v>18</v>
      </c>
      <c r="D337" s="2">
        <v>43182</v>
      </c>
      <c r="E337" s="2">
        <v>43546</v>
      </c>
      <c r="F337" t="s">
        <v>16</v>
      </c>
      <c r="G337" t="s">
        <v>482</v>
      </c>
      <c r="H337" t="s">
        <v>32</v>
      </c>
      <c r="I337" t="s">
        <v>16</v>
      </c>
      <c r="J337" t="s">
        <v>27</v>
      </c>
      <c r="K337">
        <v>21875</v>
      </c>
      <c r="L337">
        <v>43182</v>
      </c>
      <c r="M337" t="s">
        <v>17</v>
      </c>
      <c r="N337" t="s">
        <v>15</v>
      </c>
      <c r="O337" s="2">
        <v>43852</v>
      </c>
    </row>
    <row r="338" spans="1:15" x14ac:dyDescent="0.35">
      <c r="A338" t="s">
        <v>468</v>
      </c>
      <c r="B338" t="s">
        <v>231</v>
      </c>
      <c r="C338" t="s">
        <v>14</v>
      </c>
      <c r="D338" s="2">
        <v>43547</v>
      </c>
      <c r="E338" s="2">
        <v>43912</v>
      </c>
      <c r="F338" t="s">
        <v>16</v>
      </c>
      <c r="G338" t="s">
        <v>482</v>
      </c>
      <c r="H338" t="s">
        <v>32</v>
      </c>
      <c r="I338" t="s">
        <v>16</v>
      </c>
      <c r="J338" t="s">
        <v>27</v>
      </c>
      <c r="K338">
        <v>59322</v>
      </c>
      <c r="L338">
        <v>43577</v>
      </c>
      <c r="M338" t="s">
        <v>17</v>
      </c>
      <c r="N338" t="s">
        <v>27</v>
      </c>
      <c r="O338" s="2">
        <v>43852</v>
      </c>
    </row>
    <row r="339" spans="1:15" x14ac:dyDescent="0.35">
      <c r="A339" t="s">
        <v>468</v>
      </c>
      <c r="B339" t="s">
        <v>232</v>
      </c>
      <c r="C339" t="s">
        <v>14</v>
      </c>
      <c r="D339" s="2">
        <v>43182</v>
      </c>
      <c r="E339" s="2">
        <v>44096</v>
      </c>
      <c r="F339" t="s">
        <v>28</v>
      </c>
      <c r="G339" t="s">
        <v>482</v>
      </c>
      <c r="H339" t="s">
        <v>32</v>
      </c>
      <c r="I339" t="s">
        <v>39</v>
      </c>
      <c r="J339" t="s">
        <v>436</v>
      </c>
      <c r="K339">
        <v>26763.4</v>
      </c>
      <c r="L339">
        <v>43822</v>
      </c>
      <c r="M339" t="s">
        <v>17</v>
      </c>
      <c r="N339" t="s">
        <v>15</v>
      </c>
      <c r="O339" s="2">
        <v>43852</v>
      </c>
    </row>
    <row r="340" spans="1:15" x14ac:dyDescent="0.35">
      <c r="A340" t="s">
        <v>468</v>
      </c>
      <c r="B340" t="s">
        <v>232</v>
      </c>
      <c r="C340" t="s">
        <v>14</v>
      </c>
      <c r="D340" s="2">
        <v>43182</v>
      </c>
      <c r="E340" s="2">
        <v>44096</v>
      </c>
      <c r="F340" t="s">
        <v>28</v>
      </c>
      <c r="G340" t="s">
        <v>482</v>
      </c>
      <c r="H340" t="s">
        <v>32</v>
      </c>
      <c r="I340" t="s">
        <v>39</v>
      </c>
      <c r="J340" t="s">
        <v>436</v>
      </c>
      <c r="K340">
        <v>26763.4</v>
      </c>
      <c r="L340">
        <v>43913</v>
      </c>
      <c r="M340" t="s">
        <v>17</v>
      </c>
      <c r="N340" t="s">
        <v>15</v>
      </c>
      <c r="O340" s="2">
        <v>43852</v>
      </c>
    </row>
    <row r="341" spans="1:15" x14ac:dyDescent="0.35">
      <c r="A341" t="s">
        <v>468</v>
      </c>
      <c r="B341" t="s">
        <v>232</v>
      </c>
      <c r="C341" t="s">
        <v>14</v>
      </c>
      <c r="D341" s="2">
        <v>43182</v>
      </c>
      <c r="E341" s="2">
        <v>44096</v>
      </c>
      <c r="F341" t="s">
        <v>28</v>
      </c>
      <c r="G341" t="s">
        <v>482</v>
      </c>
      <c r="H341" t="s">
        <v>32</v>
      </c>
      <c r="I341" t="s">
        <v>39</v>
      </c>
      <c r="J341" t="s">
        <v>436</v>
      </c>
      <c r="K341">
        <v>26763.439999999999</v>
      </c>
      <c r="L341">
        <v>43274</v>
      </c>
      <c r="M341" t="s">
        <v>17</v>
      </c>
      <c r="N341" t="s">
        <v>15</v>
      </c>
      <c r="O341" s="2">
        <v>43852</v>
      </c>
    </row>
    <row r="342" spans="1:15" x14ac:dyDescent="0.35">
      <c r="A342" t="s">
        <v>468</v>
      </c>
      <c r="B342" t="s">
        <v>232</v>
      </c>
      <c r="C342" t="s">
        <v>14</v>
      </c>
      <c r="D342" s="2">
        <v>43182</v>
      </c>
      <c r="E342" s="2">
        <v>44096</v>
      </c>
      <c r="F342" t="s">
        <v>28</v>
      </c>
      <c r="G342" t="s">
        <v>482</v>
      </c>
      <c r="H342" t="s">
        <v>32</v>
      </c>
      <c r="I342" t="s">
        <v>39</v>
      </c>
      <c r="J342" t="s">
        <v>436</v>
      </c>
      <c r="K342">
        <v>26763.439999999999</v>
      </c>
      <c r="L342">
        <v>43366</v>
      </c>
      <c r="M342" t="s">
        <v>17</v>
      </c>
      <c r="N342" t="s">
        <v>15</v>
      </c>
      <c r="O342" s="2">
        <v>43852</v>
      </c>
    </row>
    <row r="343" spans="1:15" x14ac:dyDescent="0.35">
      <c r="A343" t="s">
        <v>468</v>
      </c>
      <c r="B343" t="s">
        <v>232</v>
      </c>
      <c r="C343" t="s">
        <v>14</v>
      </c>
      <c r="D343" s="2">
        <v>43182</v>
      </c>
      <c r="E343" s="2">
        <v>44096</v>
      </c>
      <c r="F343" t="s">
        <v>28</v>
      </c>
      <c r="G343" t="s">
        <v>482</v>
      </c>
      <c r="H343" t="s">
        <v>32</v>
      </c>
      <c r="I343" t="s">
        <v>39</v>
      </c>
      <c r="J343" t="s">
        <v>436</v>
      </c>
      <c r="K343">
        <v>26763.439999999999</v>
      </c>
      <c r="L343">
        <v>43457</v>
      </c>
      <c r="M343" t="s">
        <v>17</v>
      </c>
      <c r="N343" t="s">
        <v>15</v>
      </c>
      <c r="O343" s="2">
        <v>43852</v>
      </c>
    </row>
    <row r="344" spans="1:15" x14ac:dyDescent="0.35">
      <c r="A344" t="s">
        <v>468</v>
      </c>
      <c r="B344" t="s">
        <v>232</v>
      </c>
      <c r="C344" t="s">
        <v>14</v>
      </c>
      <c r="D344" s="2">
        <v>43182</v>
      </c>
      <c r="E344" s="2">
        <v>44096</v>
      </c>
      <c r="F344" t="s">
        <v>28</v>
      </c>
      <c r="G344" t="s">
        <v>482</v>
      </c>
      <c r="H344" t="s">
        <v>32</v>
      </c>
      <c r="I344" t="s">
        <v>39</v>
      </c>
      <c r="J344" t="s">
        <v>436</v>
      </c>
      <c r="K344">
        <v>26763.439999999999</v>
      </c>
      <c r="L344">
        <v>43547</v>
      </c>
      <c r="M344" t="s">
        <v>17</v>
      </c>
      <c r="N344" t="s">
        <v>15</v>
      </c>
      <c r="O344" s="2">
        <v>43852</v>
      </c>
    </row>
    <row r="345" spans="1:15" x14ac:dyDescent="0.35">
      <c r="A345" t="s">
        <v>468</v>
      </c>
      <c r="B345" t="s">
        <v>232</v>
      </c>
      <c r="C345" t="s">
        <v>14</v>
      </c>
      <c r="D345" s="2">
        <v>43182</v>
      </c>
      <c r="E345" s="2">
        <v>44096</v>
      </c>
      <c r="F345" t="s">
        <v>28</v>
      </c>
      <c r="G345" t="s">
        <v>482</v>
      </c>
      <c r="H345" t="s">
        <v>32</v>
      </c>
      <c r="I345" t="s">
        <v>39</v>
      </c>
      <c r="J345" t="s">
        <v>436</v>
      </c>
      <c r="K345">
        <v>26763.439999999999</v>
      </c>
      <c r="L345">
        <v>43639</v>
      </c>
      <c r="M345" t="s">
        <v>17</v>
      </c>
      <c r="N345" t="s">
        <v>15</v>
      </c>
      <c r="O345" s="2">
        <v>43852</v>
      </c>
    </row>
    <row r="346" spans="1:15" x14ac:dyDescent="0.35">
      <c r="A346" t="s">
        <v>468</v>
      </c>
      <c r="B346" t="s">
        <v>232</v>
      </c>
      <c r="C346" t="s">
        <v>14</v>
      </c>
      <c r="D346" s="2">
        <v>43182</v>
      </c>
      <c r="E346" s="2">
        <v>44096</v>
      </c>
      <c r="F346" t="s">
        <v>28</v>
      </c>
      <c r="G346" t="s">
        <v>482</v>
      </c>
      <c r="H346" t="s">
        <v>32</v>
      </c>
      <c r="I346" t="s">
        <v>39</v>
      </c>
      <c r="J346" t="s">
        <v>436</v>
      </c>
      <c r="K346">
        <v>26763.439999999999</v>
      </c>
      <c r="L346">
        <v>43731</v>
      </c>
      <c r="M346" t="s">
        <v>17</v>
      </c>
      <c r="N346" t="s">
        <v>15</v>
      </c>
      <c r="O346" s="2">
        <v>43852</v>
      </c>
    </row>
    <row r="347" spans="1:15" x14ac:dyDescent="0.35">
      <c r="A347" t="s">
        <v>468</v>
      </c>
      <c r="B347" t="s">
        <v>232</v>
      </c>
      <c r="C347" t="s">
        <v>14</v>
      </c>
      <c r="D347" s="2">
        <v>43182</v>
      </c>
      <c r="E347" s="2">
        <v>44096</v>
      </c>
      <c r="F347" t="s">
        <v>28</v>
      </c>
      <c r="G347" t="s">
        <v>482</v>
      </c>
      <c r="H347" t="s">
        <v>32</v>
      </c>
      <c r="I347" t="s">
        <v>39</v>
      </c>
      <c r="J347" t="s">
        <v>436</v>
      </c>
      <c r="K347">
        <v>39440.839999999997</v>
      </c>
      <c r="L347">
        <v>43182</v>
      </c>
      <c r="M347" t="s">
        <v>17</v>
      </c>
      <c r="N347" t="s">
        <v>15</v>
      </c>
      <c r="O347" s="2">
        <v>43852</v>
      </c>
    </row>
    <row r="348" spans="1:15" x14ac:dyDescent="0.35">
      <c r="A348" t="s">
        <v>468</v>
      </c>
      <c r="B348" t="s">
        <v>233</v>
      </c>
      <c r="C348" t="s">
        <v>14</v>
      </c>
      <c r="D348" s="2">
        <v>43321</v>
      </c>
      <c r="E348" s="2">
        <v>44416</v>
      </c>
      <c r="F348" t="s">
        <v>28</v>
      </c>
      <c r="G348" t="s">
        <v>482</v>
      </c>
      <c r="H348" t="s">
        <v>32</v>
      </c>
      <c r="I348" t="s">
        <v>39</v>
      </c>
      <c r="J348" t="s">
        <v>436</v>
      </c>
      <c r="K348">
        <v>14274.76</v>
      </c>
      <c r="L348">
        <v>43778</v>
      </c>
      <c r="M348" t="s">
        <v>17</v>
      </c>
      <c r="N348" t="s">
        <v>15</v>
      </c>
      <c r="O348" s="2">
        <v>43852</v>
      </c>
    </row>
    <row r="349" spans="1:15" x14ac:dyDescent="0.35">
      <c r="A349" t="s">
        <v>468</v>
      </c>
      <c r="B349" t="s">
        <v>233</v>
      </c>
      <c r="C349" t="s">
        <v>14</v>
      </c>
      <c r="D349" s="2">
        <v>43321</v>
      </c>
      <c r="E349" s="2">
        <v>44416</v>
      </c>
      <c r="F349" t="s">
        <v>28</v>
      </c>
      <c r="G349" t="s">
        <v>482</v>
      </c>
      <c r="H349" t="s">
        <v>32</v>
      </c>
      <c r="I349" t="s">
        <v>39</v>
      </c>
      <c r="J349" t="s">
        <v>436</v>
      </c>
      <c r="K349">
        <v>14274.76</v>
      </c>
      <c r="L349">
        <v>43870</v>
      </c>
      <c r="M349" t="s">
        <v>17</v>
      </c>
      <c r="N349" t="s">
        <v>15</v>
      </c>
      <c r="O349" s="2">
        <v>43852</v>
      </c>
    </row>
    <row r="350" spans="1:15" x14ac:dyDescent="0.35">
      <c r="A350" t="s">
        <v>468</v>
      </c>
      <c r="B350" t="s">
        <v>233</v>
      </c>
      <c r="C350" t="s">
        <v>14</v>
      </c>
      <c r="D350" s="2">
        <v>43321</v>
      </c>
      <c r="E350" s="2">
        <v>44416</v>
      </c>
      <c r="F350" t="s">
        <v>28</v>
      </c>
      <c r="G350" t="s">
        <v>482</v>
      </c>
      <c r="H350" t="s">
        <v>32</v>
      </c>
      <c r="I350" t="s">
        <v>39</v>
      </c>
      <c r="J350" t="s">
        <v>436</v>
      </c>
      <c r="K350">
        <v>14274.76</v>
      </c>
      <c r="L350">
        <v>43960</v>
      </c>
      <c r="M350" t="s">
        <v>17</v>
      </c>
      <c r="N350" t="s">
        <v>15</v>
      </c>
      <c r="O350" s="2">
        <v>43852</v>
      </c>
    </row>
    <row r="351" spans="1:15" x14ac:dyDescent="0.35">
      <c r="A351" t="s">
        <v>468</v>
      </c>
      <c r="B351" t="s">
        <v>233</v>
      </c>
      <c r="C351" t="s">
        <v>14</v>
      </c>
      <c r="D351" s="2">
        <v>43321</v>
      </c>
      <c r="E351" s="2">
        <v>44416</v>
      </c>
      <c r="F351" t="s">
        <v>28</v>
      </c>
      <c r="G351" t="s">
        <v>482</v>
      </c>
      <c r="H351" t="s">
        <v>32</v>
      </c>
      <c r="I351" t="s">
        <v>39</v>
      </c>
      <c r="J351" t="s">
        <v>436</v>
      </c>
      <c r="K351">
        <v>14274.76</v>
      </c>
      <c r="L351">
        <v>44052</v>
      </c>
      <c r="M351" t="s">
        <v>17</v>
      </c>
      <c r="N351" t="s">
        <v>15</v>
      </c>
      <c r="O351" s="2">
        <v>43852</v>
      </c>
    </row>
    <row r="352" spans="1:15" x14ac:dyDescent="0.35">
      <c r="A352" t="s">
        <v>468</v>
      </c>
      <c r="B352" t="s">
        <v>233</v>
      </c>
      <c r="C352" t="s">
        <v>14</v>
      </c>
      <c r="D352" s="2">
        <v>43321</v>
      </c>
      <c r="E352" s="2">
        <v>44416</v>
      </c>
      <c r="F352" t="s">
        <v>28</v>
      </c>
      <c r="G352" t="s">
        <v>482</v>
      </c>
      <c r="H352" t="s">
        <v>32</v>
      </c>
      <c r="I352" t="s">
        <v>39</v>
      </c>
      <c r="J352" t="s">
        <v>436</v>
      </c>
      <c r="K352">
        <v>14274.76</v>
      </c>
      <c r="L352">
        <v>44144</v>
      </c>
      <c r="M352" t="s">
        <v>17</v>
      </c>
      <c r="N352" t="s">
        <v>15</v>
      </c>
      <c r="O352" s="2">
        <v>43852</v>
      </c>
    </row>
    <row r="353" spans="1:15" x14ac:dyDescent="0.35">
      <c r="A353" t="s">
        <v>468</v>
      </c>
      <c r="B353" t="s">
        <v>233</v>
      </c>
      <c r="C353" t="s">
        <v>14</v>
      </c>
      <c r="D353" s="2">
        <v>43321</v>
      </c>
      <c r="E353" s="2">
        <v>44416</v>
      </c>
      <c r="F353" t="s">
        <v>28</v>
      </c>
      <c r="G353" t="s">
        <v>482</v>
      </c>
      <c r="H353" t="s">
        <v>32</v>
      </c>
      <c r="I353" t="s">
        <v>39</v>
      </c>
      <c r="J353" t="s">
        <v>436</v>
      </c>
      <c r="K353">
        <v>14274.76</v>
      </c>
      <c r="L353">
        <v>44236</v>
      </c>
      <c r="M353" t="s">
        <v>17</v>
      </c>
      <c r="N353" t="s">
        <v>15</v>
      </c>
      <c r="O353" s="2">
        <v>43852</v>
      </c>
    </row>
    <row r="354" spans="1:15" x14ac:dyDescent="0.35">
      <c r="A354" t="s">
        <v>468</v>
      </c>
      <c r="B354" t="s">
        <v>233</v>
      </c>
      <c r="C354" t="s">
        <v>14</v>
      </c>
      <c r="D354" s="2">
        <v>43321</v>
      </c>
      <c r="E354" s="2">
        <v>44416</v>
      </c>
      <c r="F354" t="s">
        <v>28</v>
      </c>
      <c r="G354" t="s">
        <v>482</v>
      </c>
      <c r="H354" t="s">
        <v>32</v>
      </c>
      <c r="I354" t="s">
        <v>39</v>
      </c>
      <c r="J354" t="s">
        <v>436</v>
      </c>
      <c r="K354">
        <v>14274.76</v>
      </c>
      <c r="L354">
        <v>43505</v>
      </c>
      <c r="M354" t="s">
        <v>17</v>
      </c>
      <c r="N354" t="s">
        <v>15</v>
      </c>
      <c r="O354" s="2">
        <v>43852</v>
      </c>
    </row>
    <row r="355" spans="1:15" x14ac:dyDescent="0.35">
      <c r="A355" t="s">
        <v>468</v>
      </c>
      <c r="B355" t="s">
        <v>233</v>
      </c>
      <c r="C355" t="s">
        <v>14</v>
      </c>
      <c r="D355" s="2">
        <v>43321</v>
      </c>
      <c r="E355" s="2">
        <v>44416</v>
      </c>
      <c r="F355" t="s">
        <v>28</v>
      </c>
      <c r="G355" t="s">
        <v>482</v>
      </c>
      <c r="H355" t="s">
        <v>32</v>
      </c>
      <c r="I355" t="s">
        <v>39</v>
      </c>
      <c r="J355" t="s">
        <v>436</v>
      </c>
      <c r="K355">
        <v>14274.76</v>
      </c>
      <c r="L355">
        <v>43505</v>
      </c>
      <c r="M355" t="s">
        <v>17</v>
      </c>
      <c r="N355" t="s">
        <v>15</v>
      </c>
      <c r="O355" s="2">
        <v>43852</v>
      </c>
    </row>
    <row r="356" spans="1:15" x14ac:dyDescent="0.35">
      <c r="A356" t="s">
        <v>468</v>
      </c>
      <c r="B356" t="s">
        <v>233</v>
      </c>
      <c r="C356" t="s">
        <v>14</v>
      </c>
      <c r="D356" s="2">
        <v>43321</v>
      </c>
      <c r="E356" s="2">
        <v>44416</v>
      </c>
      <c r="F356" t="s">
        <v>28</v>
      </c>
      <c r="G356" t="s">
        <v>482</v>
      </c>
      <c r="H356" t="s">
        <v>32</v>
      </c>
      <c r="I356" t="s">
        <v>39</v>
      </c>
      <c r="J356" t="s">
        <v>436</v>
      </c>
      <c r="K356">
        <v>14274.76</v>
      </c>
      <c r="L356">
        <v>43594</v>
      </c>
      <c r="M356" t="s">
        <v>17</v>
      </c>
      <c r="N356" t="s">
        <v>15</v>
      </c>
      <c r="O356" s="2">
        <v>43852</v>
      </c>
    </row>
    <row r="357" spans="1:15" x14ac:dyDescent="0.35">
      <c r="A357" t="s">
        <v>468</v>
      </c>
      <c r="B357" t="s">
        <v>233</v>
      </c>
      <c r="C357" t="s">
        <v>14</v>
      </c>
      <c r="D357" s="2">
        <v>43321</v>
      </c>
      <c r="E357" s="2">
        <v>44416</v>
      </c>
      <c r="F357" t="s">
        <v>28</v>
      </c>
      <c r="G357" t="s">
        <v>482</v>
      </c>
      <c r="H357" t="s">
        <v>32</v>
      </c>
      <c r="I357" t="s">
        <v>39</v>
      </c>
      <c r="J357" t="s">
        <v>436</v>
      </c>
      <c r="K357">
        <v>14274.76</v>
      </c>
      <c r="L357">
        <v>43686</v>
      </c>
      <c r="M357" t="s">
        <v>17</v>
      </c>
      <c r="N357" t="s">
        <v>15</v>
      </c>
      <c r="O357" s="2">
        <v>43852</v>
      </c>
    </row>
    <row r="358" spans="1:15" x14ac:dyDescent="0.35">
      <c r="A358" t="s">
        <v>468</v>
      </c>
      <c r="B358" t="s">
        <v>233</v>
      </c>
      <c r="C358" t="s">
        <v>14</v>
      </c>
      <c r="D358" s="2">
        <v>43321</v>
      </c>
      <c r="E358" s="2">
        <v>44416</v>
      </c>
      <c r="F358" t="s">
        <v>28</v>
      </c>
      <c r="G358" t="s">
        <v>482</v>
      </c>
      <c r="H358" t="s">
        <v>32</v>
      </c>
      <c r="I358" t="s">
        <v>39</v>
      </c>
      <c r="J358" t="s">
        <v>436</v>
      </c>
      <c r="K358">
        <v>14274.8</v>
      </c>
      <c r="L358">
        <v>43413</v>
      </c>
      <c r="M358" t="s">
        <v>17</v>
      </c>
      <c r="N358" t="s">
        <v>15</v>
      </c>
      <c r="O358" s="2">
        <v>43852</v>
      </c>
    </row>
    <row r="359" spans="1:15" x14ac:dyDescent="0.35">
      <c r="A359" t="s">
        <v>468</v>
      </c>
      <c r="B359" t="s">
        <v>233</v>
      </c>
      <c r="C359" t="s">
        <v>14</v>
      </c>
      <c r="D359" s="2">
        <v>43321</v>
      </c>
      <c r="E359" s="2">
        <v>44416</v>
      </c>
      <c r="F359" t="s">
        <v>28</v>
      </c>
      <c r="G359" t="s">
        <v>482</v>
      </c>
      <c r="H359" t="s">
        <v>32</v>
      </c>
      <c r="I359" t="s">
        <v>39</v>
      </c>
      <c r="J359" t="s">
        <v>436</v>
      </c>
      <c r="K359">
        <v>22539.08</v>
      </c>
      <c r="L359">
        <v>43321</v>
      </c>
      <c r="M359" t="s">
        <v>17</v>
      </c>
      <c r="N359" t="s">
        <v>15</v>
      </c>
      <c r="O359" s="2">
        <v>43852</v>
      </c>
    </row>
    <row r="360" spans="1:15" x14ac:dyDescent="0.35">
      <c r="A360" t="s">
        <v>468</v>
      </c>
      <c r="B360" t="s">
        <v>234</v>
      </c>
      <c r="C360" t="s">
        <v>14</v>
      </c>
      <c r="D360" s="2">
        <v>43447</v>
      </c>
      <c r="E360" s="2">
        <v>44359</v>
      </c>
      <c r="F360" t="s">
        <v>28</v>
      </c>
      <c r="G360" t="s">
        <v>482</v>
      </c>
      <c r="H360" t="s">
        <v>32</v>
      </c>
      <c r="I360" t="s">
        <v>39</v>
      </c>
      <c r="J360" t="s">
        <v>436</v>
      </c>
      <c r="K360">
        <v>24072.23</v>
      </c>
      <c r="L360">
        <v>43812</v>
      </c>
      <c r="M360" t="s">
        <v>17</v>
      </c>
      <c r="N360" t="s">
        <v>15</v>
      </c>
      <c r="O360" s="2">
        <v>43852</v>
      </c>
    </row>
    <row r="361" spans="1:15" x14ac:dyDescent="0.35">
      <c r="A361" t="s">
        <v>468</v>
      </c>
      <c r="B361" t="s">
        <v>234</v>
      </c>
      <c r="C361" t="s">
        <v>14</v>
      </c>
      <c r="D361" s="2">
        <v>43447</v>
      </c>
      <c r="E361" s="2">
        <v>44359</v>
      </c>
      <c r="F361" t="s">
        <v>28</v>
      </c>
      <c r="G361" t="s">
        <v>482</v>
      </c>
      <c r="H361" t="s">
        <v>32</v>
      </c>
      <c r="I361" t="s">
        <v>39</v>
      </c>
      <c r="J361" t="s">
        <v>436</v>
      </c>
      <c r="K361">
        <v>24072.23</v>
      </c>
      <c r="L361">
        <v>43903</v>
      </c>
      <c r="M361" t="s">
        <v>17</v>
      </c>
      <c r="N361" t="s">
        <v>15</v>
      </c>
      <c r="O361" s="2">
        <v>43852</v>
      </c>
    </row>
    <row r="362" spans="1:15" x14ac:dyDescent="0.35">
      <c r="A362" t="s">
        <v>468</v>
      </c>
      <c r="B362" t="s">
        <v>234</v>
      </c>
      <c r="C362" t="s">
        <v>14</v>
      </c>
      <c r="D362" s="2">
        <v>43447</v>
      </c>
      <c r="E362" s="2">
        <v>44359</v>
      </c>
      <c r="F362" t="s">
        <v>28</v>
      </c>
      <c r="G362" t="s">
        <v>482</v>
      </c>
      <c r="H362" t="s">
        <v>32</v>
      </c>
      <c r="I362" t="s">
        <v>39</v>
      </c>
      <c r="J362" t="s">
        <v>436</v>
      </c>
      <c r="K362">
        <v>24072.23</v>
      </c>
      <c r="L362">
        <v>43995</v>
      </c>
      <c r="M362" t="s">
        <v>17</v>
      </c>
      <c r="N362" t="s">
        <v>15</v>
      </c>
      <c r="O362" s="2">
        <v>43852</v>
      </c>
    </row>
    <row r="363" spans="1:15" x14ac:dyDescent="0.35">
      <c r="A363" t="s">
        <v>468</v>
      </c>
      <c r="B363" t="s">
        <v>234</v>
      </c>
      <c r="C363" t="s">
        <v>14</v>
      </c>
      <c r="D363" s="2">
        <v>43447</v>
      </c>
      <c r="E363" s="2">
        <v>44359</v>
      </c>
      <c r="F363" t="s">
        <v>28</v>
      </c>
      <c r="G363" t="s">
        <v>482</v>
      </c>
      <c r="H363" t="s">
        <v>32</v>
      </c>
      <c r="I363" t="s">
        <v>39</v>
      </c>
      <c r="J363" t="s">
        <v>436</v>
      </c>
      <c r="K363">
        <v>24072.23</v>
      </c>
      <c r="L363">
        <v>44087</v>
      </c>
      <c r="M363" t="s">
        <v>17</v>
      </c>
      <c r="N363" t="s">
        <v>15</v>
      </c>
      <c r="O363" s="2">
        <v>43852</v>
      </c>
    </row>
    <row r="364" spans="1:15" x14ac:dyDescent="0.35">
      <c r="A364" t="s">
        <v>468</v>
      </c>
      <c r="B364" t="s">
        <v>234</v>
      </c>
      <c r="C364" t="s">
        <v>14</v>
      </c>
      <c r="D364" s="2">
        <v>43447</v>
      </c>
      <c r="E364" s="2">
        <v>44359</v>
      </c>
      <c r="F364" t="s">
        <v>28</v>
      </c>
      <c r="G364" t="s">
        <v>482</v>
      </c>
      <c r="H364" t="s">
        <v>32</v>
      </c>
      <c r="I364" t="s">
        <v>39</v>
      </c>
      <c r="J364" t="s">
        <v>436</v>
      </c>
      <c r="K364">
        <v>24072.23</v>
      </c>
      <c r="L364">
        <v>44178</v>
      </c>
      <c r="M364" t="s">
        <v>17</v>
      </c>
      <c r="N364" t="s">
        <v>15</v>
      </c>
      <c r="O364" s="2">
        <v>43852</v>
      </c>
    </row>
    <row r="365" spans="1:15" x14ac:dyDescent="0.35">
      <c r="A365" t="s">
        <v>468</v>
      </c>
      <c r="B365" t="s">
        <v>234</v>
      </c>
      <c r="C365" t="s">
        <v>14</v>
      </c>
      <c r="D365" s="2">
        <v>43447</v>
      </c>
      <c r="E365" s="2">
        <v>44359</v>
      </c>
      <c r="F365" t="s">
        <v>28</v>
      </c>
      <c r="G365" t="s">
        <v>482</v>
      </c>
      <c r="H365" t="s">
        <v>32</v>
      </c>
      <c r="I365" t="s">
        <v>39</v>
      </c>
      <c r="J365" t="s">
        <v>436</v>
      </c>
      <c r="K365">
        <v>24072.23</v>
      </c>
      <c r="L365">
        <v>43629</v>
      </c>
      <c r="M365" t="s">
        <v>17</v>
      </c>
      <c r="N365" t="s">
        <v>15</v>
      </c>
      <c r="O365" s="2">
        <v>43852</v>
      </c>
    </row>
    <row r="366" spans="1:15" x14ac:dyDescent="0.35">
      <c r="A366" t="s">
        <v>468</v>
      </c>
      <c r="B366" t="s">
        <v>234</v>
      </c>
      <c r="C366" t="s">
        <v>14</v>
      </c>
      <c r="D366" s="2">
        <v>43447</v>
      </c>
      <c r="E366" s="2">
        <v>44359</v>
      </c>
      <c r="F366" t="s">
        <v>28</v>
      </c>
      <c r="G366" t="s">
        <v>482</v>
      </c>
      <c r="H366" t="s">
        <v>32</v>
      </c>
      <c r="I366" t="s">
        <v>39</v>
      </c>
      <c r="J366" t="s">
        <v>436</v>
      </c>
      <c r="K366">
        <v>24072.23</v>
      </c>
      <c r="L366">
        <v>43721</v>
      </c>
      <c r="M366" t="s">
        <v>17</v>
      </c>
      <c r="N366" t="s">
        <v>15</v>
      </c>
      <c r="O366" s="2">
        <v>43852</v>
      </c>
    </row>
    <row r="367" spans="1:15" x14ac:dyDescent="0.35">
      <c r="A367" t="s">
        <v>468</v>
      </c>
      <c r="B367" t="s">
        <v>234</v>
      </c>
      <c r="C367" t="s">
        <v>14</v>
      </c>
      <c r="D367" s="2">
        <v>43447</v>
      </c>
      <c r="E367" s="2">
        <v>44359</v>
      </c>
      <c r="F367" t="s">
        <v>28</v>
      </c>
      <c r="G367" t="s">
        <v>482</v>
      </c>
      <c r="H367" t="s">
        <v>32</v>
      </c>
      <c r="I367" t="s">
        <v>39</v>
      </c>
      <c r="J367" t="s">
        <v>436</v>
      </c>
      <c r="K367">
        <v>24072.26</v>
      </c>
      <c r="L367">
        <v>43537</v>
      </c>
      <c r="M367" t="s">
        <v>17</v>
      </c>
      <c r="N367" t="s">
        <v>15</v>
      </c>
      <c r="O367" s="2">
        <v>43852</v>
      </c>
    </row>
    <row r="368" spans="1:15" x14ac:dyDescent="0.35">
      <c r="A368" t="s">
        <v>468</v>
      </c>
      <c r="B368" t="s">
        <v>234</v>
      </c>
      <c r="C368" t="s">
        <v>14</v>
      </c>
      <c r="D368" s="2">
        <v>43447</v>
      </c>
      <c r="E368" s="2">
        <v>44359</v>
      </c>
      <c r="F368" t="s">
        <v>28</v>
      </c>
      <c r="G368" t="s">
        <v>482</v>
      </c>
      <c r="H368" t="s">
        <v>32</v>
      </c>
      <c r="I368" t="s">
        <v>39</v>
      </c>
      <c r="J368" t="s">
        <v>436</v>
      </c>
      <c r="K368">
        <v>24072.26</v>
      </c>
      <c r="L368">
        <v>43537</v>
      </c>
      <c r="M368" t="s">
        <v>17</v>
      </c>
      <c r="N368" t="s">
        <v>15</v>
      </c>
      <c r="O368" s="2">
        <v>43852</v>
      </c>
    </row>
    <row r="369" spans="1:15" x14ac:dyDescent="0.35">
      <c r="A369" t="s">
        <v>468</v>
      </c>
      <c r="B369" t="s">
        <v>234</v>
      </c>
      <c r="C369" t="s">
        <v>14</v>
      </c>
      <c r="D369" s="2">
        <v>43447</v>
      </c>
      <c r="E369" s="2">
        <v>44359</v>
      </c>
      <c r="F369" t="s">
        <v>28</v>
      </c>
      <c r="G369" t="s">
        <v>482</v>
      </c>
      <c r="H369" t="s">
        <v>32</v>
      </c>
      <c r="I369" t="s">
        <v>39</v>
      </c>
      <c r="J369" t="s">
        <v>436</v>
      </c>
      <c r="K369">
        <v>35521.53</v>
      </c>
      <c r="L369">
        <v>43447</v>
      </c>
      <c r="M369" t="s">
        <v>17</v>
      </c>
      <c r="N369" t="s">
        <v>15</v>
      </c>
      <c r="O369" s="2">
        <v>43852</v>
      </c>
    </row>
    <row r="370" spans="1:15" x14ac:dyDescent="0.35">
      <c r="A370" t="s">
        <v>468</v>
      </c>
      <c r="B370" t="s">
        <v>235</v>
      </c>
      <c r="C370" t="s">
        <v>14</v>
      </c>
      <c r="D370" s="2">
        <v>43445</v>
      </c>
      <c r="E370" s="2">
        <v>44357</v>
      </c>
      <c r="F370" t="s">
        <v>28</v>
      </c>
      <c r="G370" t="s">
        <v>482</v>
      </c>
      <c r="H370" t="s">
        <v>32</v>
      </c>
      <c r="I370" t="s">
        <v>39</v>
      </c>
      <c r="J370" t="s">
        <v>436</v>
      </c>
      <c r="K370">
        <v>31816.79</v>
      </c>
      <c r="L370">
        <v>43810</v>
      </c>
      <c r="M370" t="s">
        <v>17</v>
      </c>
      <c r="N370" t="s">
        <v>15</v>
      </c>
      <c r="O370" s="2">
        <v>43852</v>
      </c>
    </row>
    <row r="371" spans="1:15" x14ac:dyDescent="0.35">
      <c r="A371" t="s">
        <v>468</v>
      </c>
      <c r="B371" t="s">
        <v>235</v>
      </c>
      <c r="C371" t="s">
        <v>14</v>
      </c>
      <c r="D371" s="2">
        <v>43445</v>
      </c>
      <c r="E371" s="2">
        <v>44357</v>
      </c>
      <c r="F371" t="s">
        <v>28</v>
      </c>
      <c r="G371" t="s">
        <v>482</v>
      </c>
      <c r="H371" t="s">
        <v>32</v>
      </c>
      <c r="I371" t="s">
        <v>39</v>
      </c>
      <c r="J371" t="s">
        <v>436</v>
      </c>
      <c r="K371">
        <v>31816.79</v>
      </c>
      <c r="L371">
        <v>43901</v>
      </c>
      <c r="M371" t="s">
        <v>17</v>
      </c>
      <c r="N371" t="s">
        <v>15</v>
      </c>
      <c r="O371" s="2">
        <v>43852</v>
      </c>
    </row>
    <row r="372" spans="1:15" x14ac:dyDescent="0.35">
      <c r="A372" t="s">
        <v>468</v>
      </c>
      <c r="B372" t="s">
        <v>235</v>
      </c>
      <c r="C372" t="s">
        <v>14</v>
      </c>
      <c r="D372" s="2">
        <v>43445</v>
      </c>
      <c r="E372" s="2">
        <v>44357</v>
      </c>
      <c r="F372" t="s">
        <v>28</v>
      </c>
      <c r="G372" t="s">
        <v>482</v>
      </c>
      <c r="H372" t="s">
        <v>32</v>
      </c>
      <c r="I372" t="s">
        <v>39</v>
      </c>
      <c r="J372" t="s">
        <v>436</v>
      </c>
      <c r="K372">
        <v>31816.79</v>
      </c>
      <c r="L372">
        <v>43993</v>
      </c>
      <c r="M372" t="s">
        <v>17</v>
      </c>
      <c r="N372" t="s">
        <v>15</v>
      </c>
      <c r="O372" s="2">
        <v>43852</v>
      </c>
    </row>
    <row r="373" spans="1:15" x14ac:dyDescent="0.35">
      <c r="A373" t="s">
        <v>468</v>
      </c>
      <c r="B373" t="s">
        <v>235</v>
      </c>
      <c r="C373" t="s">
        <v>14</v>
      </c>
      <c r="D373" s="2">
        <v>43445</v>
      </c>
      <c r="E373" s="2">
        <v>44357</v>
      </c>
      <c r="F373" t="s">
        <v>28</v>
      </c>
      <c r="G373" t="s">
        <v>482</v>
      </c>
      <c r="H373" t="s">
        <v>32</v>
      </c>
      <c r="I373" t="s">
        <v>39</v>
      </c>
      <c r="J373" t="s">
        <v>436</v>
      </c>
      <c r="K373">
        <v>31816.79</v>
      </c>
      <c r="L373">
        <v>44085</v>
      </c>
      <c r="M373" t="s">
        <v>17</v>
      </c>
      <c r="N373" t="s">
        <v>15</v>
      </c>
      <c r="O373" s="2">
        <v>43852</v>
      </c>
    </row>
    <row r="374" spans="1:15" x14ac:dyDescent="0.35">
      <c r="A374" t="s">
        <v>468</v>
      </c>
      <c r="B374" t="s">
        <v>235</v>
      </c>
      <c r="C374" t="s">
        <v>14</v>
      </c>
      <c r="D374" s="2">
        <v>43445</v>
      </c>
      <c r="E374" s="2">
        <v>44357</v>
      </c>
      <c r="F374" t="s">
        <v>28</v>
      </c>
      <c r="G374" t="s">
        <v>482</v>
      </c>
      <c r="H374" t="s">
        <v>32</v>
      </c>
      <c r="I374" t="s">
        <v>39</v>
      </c>
      <c r="J374" t="s">
        <v>436</v>
      </c>
      <c r="K374">
        <v>31816.79</v>
      </c>
      <c r="L374">
        <v>44176</v>
      </c>
      <c r="M374" t="s">
        <v>17</v>
      </c>
      <c r="N374" t="s">
        <v>15</v>
      </c>
      <c r="O374" s="2">
        <v>43852</v>
      </c>
    </row>
    <row r="375" spans="1:15" x14ac:dyDescent="0.35">
      <c r="A375" t="s">
        <v>468</v>
      </c>
      <c r="B375" t="s">
        <v>235</v>
      </c>
      <c r="C375" t="s">
        <v>14</v>
      </c>
      <c r="D375" s="2">
        <v>43445</v>
      </c>
      <c r="E375" s="2">
        <v>44357</v>
      </c>
      <c r="F375" t="s">
        <v>28</v>
      </c>
      <c r="G375" t="s">
        <v>482</v>
      </c>
      <c r="H375" t="s">
        <v>32</v>
      </c>
      <c r="I375" t="s">
        <v>39</v>
      </c>
      <c r="J375" t="s">
        <v>436</v>
      </c>
      <c r="K375">
        <v>31816.79</v>
      </c>
      <c r="L375">
        <v>43719</v>
      </c>
      <c r="M375" t="s">
        <v>17</v>
      </c>
      <c r="N375" t="s">
        <v>15</v>
      </c>
      <c r="O375" s="2">
        <v>43852</v>
      </c>
    </row>
    <row r="376" spans="1:15" x14ac:dyDescent="0.35">
      <c r="A376" t="s">
        <v>468</v>
      </c>
      <c r="B376" t="s">
        <v>235</v>
      </c>
      <c r="C376" t="s">
        <v>14</v>
      </c>
      <c r="D376" s="2">
        <v>43445</v>
      </c>
      <c r="E376" s="2">
        <v>44357</v>
      </c>
      <c r="F376" t="s">
        <v>28</v>
      </c>
      <c r="G376" t="s">
        <v>482</v>
      </c>
      <c r="H376" t="s">
        <v>32</v>
      </c>
      <c r="I376" t="s">
        <v>39</v>
      </c>
      <c r="J376" t="s">
        <v>436</v>
      </c>
      <c r="K376">
        <v>31816.79</v>
      </c>
      <c r="L376">
        <v>43719</v>
      </c>
      <c r="M376" t="s">
        <v>17</v>
      </c>
      <c r="N376" t="s">
        <v>15</v>
      </c>
      <c r="O376" s="2">
        <v>43852</v>
      </c>
    </row>
    <row r="377" spans="1:15" x14ac:dyDescent="0.35">
      <c r="A377" t="s">
        <v>468</v>
      </c>
      <c r="B377" t="s">
        <v>235</v>
      </c>
      <c r="C377" t="s">
        <v>14</v>
      </c>
      <c r="D377" s="2">
        <v>43445</v>
      </c>
      <c r="E377" s="2">
        <v>44357</v>
      </c>
      <c r="F377" t="s">
        <v>28</v>
      </c>
      <c r="G377" t="s">
        <v>482</v>
      </c>
      <c r="H377" t="s">
        <v>32</v>
      </c>
      <c r="I377" t="s">
        <v>39</v>
      </c>
      <c r="J377" t="s">
        <v>436</v>
      </c>
      <c r="K377">
        <v>31816.83</v>
      </c>
      <c r="L377">
        <v>43535</v>
      </c>
      <c r="M377" t="s">
        <v>17</v>
      </c>
      <c r="N377" t="s">
        <v>15</v>
      </c>
      <c r="O377" s="2">
        <v>43852</v>
      </c>
    </row>
    <row r="378" spans="1:15" x14ac:dyDescent="0.35">
      <c r="A378" t="s">
        <v>468</v>
      </c>
      <c r="B378" t="s">
        <v>235</v>
      </c>
      <c r="C378" t="s">
        <v>14</v>
      </c>
      <c r="D378" s="2">
        <v>43445</v>
      </c>
      <c r="E378" s="2">
        <v>44357</v>
      </c>
      <c r="F378" t="s">
        <v>28</v>
      </c>
      <c r="G378" t="s">
        <v>482</v>
      </c>
      <c r="H378" t="s">
        <v>32</v>
      </c>
      <c r="I378" t="s">
        <v>39</v>
      </c>
      <c r="J378" t="s">
        <v>436</v>
      </c>
      <c r="K378">
        <v>31816.83</v>
      </c>
      <c r="L378">
        <v>43535</v>
      </c>
      <c r="M378" t="s">
        <v>17</v>
      </c>
      <c r="N378" t="s">
        <v>15</v>
      </c>
      <c r="O378" s="2">
        <v>43852</v>
      </c>
    </row>
    <row r="379" spans="1:15" x14ac:dyDescent="0.35">
      <c r="A379" t="s">
        <v>468</v>
      </c>
      <c r="B379" t="s">
        <v>235</v>
      </c>
      <c r="C379" t="s">
        <v>14</v>
      </c>
      <c r="D379" s="2">
        <v>43445</v>
      </c>
      <c r="E379" s="2">
        <v>44357</v>
      </c>
      <c r="F379" t="s">
        <v>28</v>
      </c>
      <c r="G379" t="s">
        <v>482</v>
      </c>
      <c r="H379" t="s">
        <v>32</v>
      </c>
      <c r="I379" t="s">
        <v>39</v>
      </c>
      <c r="J379" t="s">
        <v>436</v>
      </c>
      <c r="K379">
        <v>31816.83</v>
      </c>
      <c r="L379">
        <v>43535</v>
      </c>
      <c r="M379" t="s">
        <v>17</v>
      </c>
      <c r="N379" t="s">
        <v>15</v>
      </c>
      <c r="O379" s="2">
        <v>43852</v>
      </c>
    </row>
    <row r="380" spans="1:15" x14ac:dyDescent="0.35">
      <c r="A380" t="s">
        <v>468</v>
      </c>
      <c r="B380" t="s">
        <v>235</v>
      </c>
      <c r="C380" t="s">
        <v>14</v>
      </c>
      <c r="D380" s="2">
        <v>43445</v>
      </c>
      <c r="E380" s="2">
        <v>44357</v>
      </c>
      <c r="F380" t="s">
        <v>28</v>
      </c>
      <c r="G380" t="s">
        <v>482</v>
      </c>
      <c r="H380" t="s">
        <v>32</v>
      </c>
      <c r="I380" t="s">
        <v>39</v>
      </c>
      <c r="J380" t="s">
        <v>436</v>
      </c>
      <c r="K380">
        <v>31816.83</v>
      </c>
      <c r="L380">
        <v>43627</v>
      </c>
      <c r="M380" t="s">
        <v>17</v>
      </c>
      <c r="N380" t="s">
        <v>15</v>
      </c>
      <c r="O380" s="2">
        <v>43852</v>
      </c>
    </row>
    <row r="381" spans="1:15" x14ac:dyDescent="0.35">
      <c r="A381" t="s">
        <v>468</v>
      </c>
      <c r="B381" t="s">
        <v>235</v>
      </c>
      <c r="C381" t="s">
        <v>14</v>
      </c>
      <c r="D381" s="2">
        <v>43445</v>
      </c>
      <c r="E381" s="2">
        <v>44357</v>
      </c>
      <c r="F381" t="s">
        <v>28</v>
      </c>
      <c r="G381" t="s">
        <v>482</v>
      </c>
      <c r="H381" t="s">
        <v>32</v>
      </c>
      <c r="I381" t="s">
        <v>39</v>
      </c>
      <c r="J381" t="s">
        <v>436</v>
      </c>
      <c r="K381">
        <v>31816.83</v>
      </c>
      <c r="L381">
        <v>43627</v>
      </c>
      <c r="M381" t="s">
        <v>17</v>
      </c>
      <c r="N381" t="s">
        <v>15</v>
      </c>
      <c r="O381" s="2">
        <v>43852</v>
      </c>
    </row>
    <row r="382" spans="1:15" x14ac:dyDescent="0.35">
      <c r="A382" t="s">
        <v>468</v>
      </c>
      <c r="B382" t="s">
        <v>235</v>
      </c>
      <c r="C382" t="s">
        <v>14</v>
      </c>
      <c r="D382" s="2">
        <v>43445</v>
      </c>
      <c r="E382" s="2">
        <v>44357</v>
      </c>
      <c r="F382" t="s">
        <v>28</v>
      </c>
      <c r="G382" t="s">
        <v>482</v>
      </c>
      <c r="H382" t="s">
        <v>32</v>
      </c>
      <c r="I382" t="s">
        <v>39</v>
      </c>
      <c r="J382" t="s">
        <v>436</v>
      </c>
      <c r="K382">
        <v>46888.34</v>
      </c>
      <c r="L382">
        <v>43445</v>
      </c>
      <c r="M382" t="s">
        <v>17</v>
      </c>
      <c r="N382" t="s">
        <v>15</v>
      </c>
      <c r="O382" s="2">
        <v>43852</v>
      </c>
    </row>
    <row r="383" spans="1:15" x14ac:dyDescent="0.35">
      <c r="A383" t="s">
        <v>468</v>
      </c>
      <c r="B383" t="s">
        <v>235</v>
      </c>
      <c r="C383" t="s">
        <v>14</v>
      </c>
      <c r="D383" s="2">
        <v>43445</v>
      </c>
      <c r="E383" s="2">
        <v>44357</v>
      </c>
      <c r="F383" t="s">
        <v>28</v>
      </c>
      <c r="G383" t="s">
        <v>482</v>
      </c>
      <c r="H383" t="s">
        <v>32</v>
      </c>
      <c r="I383" t="s">
        <v>39</v>
      </c>
      <c r="J383" t="s">
        <v>436</v>
      </c>
      <c r="K383">
        <v>46888.34</v>
      </c>
      <c r="L383">
        <v>43445</v>
      </c>
      <c r="M383" t="s">
        <v>17</v>
      </c>
      <c r="N383" t="s">
        <v>15</v>
      </c>
      <c r="O383" s="2">
        <v>43852</v>
      </c>
    </row>
    <row r="384" spans="1:15" x14ac:dyDescent="0.35">
      <c r="A384" t="s">
        <v>468</v>
      </c>
      <c r="B384" t="s">
        <v>235</v>
      </c>
      <c r="C384" t="s">
        <v>14</v>
      </c>
      <c r="D384" s="2">
        <v>43445</v>
      </c>
      <c r="E384" s="2">
        <v>44357</v>
      </c>
      <c r="F384" t="s">
        <v>28</v>
      </c>
      <c r="G384" t="s">
        <v>482</v>
      </c>
      <c r="H384" t="s">
        <v>32</v>
      </c>
      <c r="I384" t="s">
        <v>39</v>
      </c>
      <c r="J384" t="s">
        <v>436</v>
      </c>
      <c r="K384">
        <v>46888.34</v>
      </c>
      <c r="L384">
        <v>43445</v>
      </c>
      <c r="M384" t="s">
        <v>17</v>
      </c>
      <c r="N384" t="s">
        <v>15</v>
      </c>
      <c r="O384" s="2">
        <v>43852</v>
      </c>
    </row>
    <row r="385" spans="1:15" x14ac:dyDescent="0.35">
      <c r="A385" t="s">
        <v>468</v>
      </c>
      <c r="B385" t="s">
        <v>235</v>
      </c>
      <c r="C385" t="s">
        <v>14</v>
      </c>
      <c r="D385" s="2">
        <v>43445</v>
      </c>
      <c r="E385" s="2">
        <v>44357</v>
      </c>
      <c r="F385" t="s">
        <v>28</v>
      </c>
      <c r="G385" t="s">
        <v>482</v>
      </c>
      <c r="H385" t="s">
        <v>32</v>
      </c>
      <c r="I385" t="s">
        <v>39</v>
      </c>
      <c r="J385" t="s">
        <v>436</v>
      </c>
      <c r="K385">
        <v>46888.34</v>
      </c>
      <c r="L385">
        <v>43445</v>
      </c>
      <c r="M385" t="s">
        <v>17</v>
      </c>
      <c r="N385" t="s">
        <v>15</v>
      </c>
      <c r="O385" s="2">
        <v>43852</v>
      </c>
    </row>
    <row r="386" spans="1:15" x14ac:dyDescent="0.35">
      <c r="A386" t="s">
        <v>468</v>
      </c>
      <c r="B386" t="s">
        <v>236</v>
      </c>
      <c r="C386" t="s">
        <v>14</v>
      </c>
      <c r="D386" s="2">
        <v>43295</v>
      </c>
      <c r="E386" s="2">
        <v>44574</v>
      </c>
      <c r="F386" t="s">
        <v>28</v>
      </c>
      <c r="G386" t="s">
        <v>482</v>
      </c>
      <c r="H386" t="s">
        <v>32</v>
      </c>
      <c r="I386" t="s">
        <v>39</v>
      </c>
      <c r="J386" t="s">
        <v>436</v>
      </c>
      <c r="K386">
        <v>5712.04</v>
      </c>
      <c r="L386">
        <v>43752</v>
      </c>
      <c r="M386" t="s">
        <v>17</v>
      </c>
      <c r="N386" t="s">
        <v>15</v>
      </c>
      <c r="O386" s="2">
        <v>43852</v>
      </c>
    </row>
    <row r="387" spans="1:15" x14ac:dyDescent="0.35">
      <c r="A387" t="s">
        <v>468</v>
      </c>
      <c r="B387" t="s">
        <v>236</v>
      </c>
      <c r="C387" t="s">
        <v>14</v>
      </c>
      <c r="D387" s="2">
        <v>43295</v>
      </c>
      <c r="E387" s="2">
        <v>44574</v>
      </c>
      <c r="F387" t="s">
        <v>28</v>
      </c>
      <c r="G387" t="s">
        <v>482</v>
      </c>
      <c r="H387" t="s">
        <v>32</v>
      </c>
      <c r="I387" t="s">
        <v>39</v>
      </c>
      <c r="J387" t="s">
        <v>436</v>
      </c>
      <c r="K387">
        <v>5712.04</v>
      </c>
      <c r="L387">
        <v>43844</v>
      </c>
      <c r="M387" t="s">
        <v>17</v>
      </c>
      <c r="N387" t="s">
        <v>15</v>
      </c>
      <c r="O387" s="2">
        <v>43852</v>
      </c>
    </row>
    <row r="388" spans="1:15" x14ac:dyDescent="0.35">
      <c r="A388" t="s">
        <v>468</v>
      </c>
      <c r="B388" t="s">
        <v>236</v>
      </c>
      <c r="C388" t="s">
        <v>14</v>
      </c>
      <c r="D388" s="2">
        <v>43295</v>
      </c>
      <c r="E388" s="2">
        <v>44574</v>
      </c>
      <c r="F388" t="s">
        <v>28</v>
      </c>
      <c r="G388" t="s">
        <v>482</v>
      </c>
      <c r="H388" t="s">
        <v>32</v>
      </c>
      <c r="I388" t="s">
        <v>39</v>
      </c>
      <c r="J388" t="s">
        <v>436</v>
      </c>
      <c r="K388">
        <v>5712.04</v>
      </c>
      <c r="L388">
        <v>43935</v>
      </c>
      <c r="M388" t="s">
        <v>17</v>
      </c>
      <c r="N388" t="s">
        <v>15</v>
      </c>
      <c r="O388" s="2">
        <v>43852</v>
      </c>
    </row>
    <row r="389" spans="1:15" x14ac:dyDescent="0.35">
      <c r="A389" t="s">
        <v>468</v>
      </c>
      <c r="B389" t="s">
        <v>236</v>
      </c>
      <c r="C389" t="s">
        <v>14</v>
      </c>
      <c r="D389" s="2">
        <v>43295</v>
      </c>
      <c r="E389" s="2">
        <v>44574</v>
      </c>
      <c r="F389" t="s">
        <v>28</v>
      </c>
      <c r="G389" t="s">
        <v>482</v>
      </c>
      <c r="H389" t="s">
        <v>32</v>
      </c>
      <c r="I389" t="s">
        <v>39</v>
      </c>
      <c r="J389" t="s">
        <v>436</v>
      </c>
      <c r="K389">
        <v>5712.04</v>
      </c>
      <c r="L389">
        <v>44026</v>
      </c>
      <c r="M389" t="s">
        <v>17</v>
      </c>
      <c r="N389" t="s">
        <v>15</v>
      </c>
      <c r="O389" s="2">
        <v>43852</v>
      </c>
    </row>
    <row r="390" spans="1:15" x14ac:dyDescent="0.35">
      <c r="A390" t="s">
        <v>468</v>
      </c>
      <c r="B390" t="s">
        <v>236</v>
      </c>
      <c r="C390" t="s">
        <v>14</v>
      </c>
      <c r="D390" s="2">
        <v>43295</v>
      </c>
      <c r="E390" s="2">
        <v>44574</v>
      </c>
      <c r="F390" t="s">
        <v>28</v>
      </c>
      <c r="G390" t="s">
        <v>482</v>
      </c>
      <c r="H390" t="s">
        <v>32</v>
      </c>
      <c r="I390" t="s">
        <v>39</v>
      </c>
      <c r="J390" t="s">
        <v>436</v>
      </c>
      <c r="K390">
        <v>5712.04</v>
      </c>
      <c r="L390">
        <v>44118</v>
      </c>
      <c r="M390" t="s">
        <v>17</v>
      </c>
      <c r="N390" t="s">
        <v>15</v>
      </c>
      <c r="O390" s="2">
        <v>43852</v>
      </c>
    </row>
    <row r="391" spans="1:15" x14ac:dyDescent="0.35">
      <c r="A391" t="s">
        <v>468</v>
      </c>
      <c r="B391" t="s">
        <v>236</v>
      </c>
      <c r="C391" t="s">
        <v>14</v>
      </c>
      <c r="D391" s="2">
        <v>43295</v>
      </c>
      <c r="E391" s="2">
        <v>44574</v>
      </c>
      <c r="F391" t="s">
        <v>28</v>
      </c>
      <c r="G391" t="s">
        <v>482</v>
      </c>
      <c r="H391" t="s">
        <v>32</v>
      </c>
      <c r="I391" t="s">
        <v>39</v>
      </c>
      <c r="J391" t="s">
        <v>436</v>
      </c>
      <c r="K391">
        <v>5712.04</v>
      </c>
      <c r="L391">
        <v>44210</v>
      </c>
      <c r="M391" t="s">
        <v>17</v>
      </c>
      <c r="N391" t="s">
        <v>15</v>
      </c>
      <c r="O391" s="2">
        <v>43852</v>
      </c>
    </row>
    <row r="392" spans="1:15" x14ac:dyDescent="0.35">
      <c r="A392" t="s">
        <v>468</v>
      </c>
      <c r="B392" t="s">
        <v>236</v>
      </c>
      <c r="C392" t="s">
        <v>14</v>
      </c>
      <c r="D392" s="2">
        <v>43295</v>
      </c>
      <c r="E392" s="2">
        <v>44574</v>
      </c>
      <c r="F392" t="s">
        <v>28</v>
      </c>
      <c r="G392" t="s">
        <v>482</v>
      </c>
      <c r="H392" t="s">
        <v>32</v>
      </c>
      <c r="I392" t="s">
        <v>39</v>
      </c>
      <c r="J392" t="s">
        <v>436</v>
      </c>
      <c r="K392">
        <v>5712.04</v>
      </c>
      <c r="L392">
        <v>44300</v>
      </c>
      <c r="M392" t="s">
        <v>17</v>
      </c>
      <c r="N392" t="s">
        <v>15</v>
      </c>
      <c r="O392" s="2">
        <v>43852</v>
      </c>
    </row>
    <row r="393" spans="1:15" x14ac:dyDescent="0.35">
      <c r="A393" t="s">
        <v>468</v>
      </c>
      <c r="B393" t="s">
        <v>236</v>
      </c>
      <c r="C393" t="s">
        <v>14</v>
      </c>
      <c r="D393" s="2">
        <v>43295</v>
      </c>
      <c r="E393" s="2">
        <v>44574</v>
      </c>
      <c r="F393" t="s">
        <v>28</v>
      </c>
      <c r="G393" t="s">
        <v>482</v>
      </c>
      <c r="H393" t="s">
        <v>32</v>
      </c>
      <c r="I393" t="s">
        <v>39</v>
      </c>
      <c r="J393" t="s">
        <v>436</v>
      </c>
      <c r="K393">
        <v>5712.04</v>
      </c>
      <c r="L393">
        <v>44391</v>
      </c>
      <c r="M393" t="s">
        <v>17</v>
      </c>
      <c r="N393" t="s">
        <v>15</v>
      </c>
      <c r="O393" s="2">
        <v>43852</v>
      </c>
    </row>
    <row r="394" spans="1:15" x14ac:dyDescent="0.35">
      <c r="A394" t="s">
        <v>468</v>
      </c>
      <c r="B394" t="s">
        <v>236</v>
      </c>
      <c r="C394" t="s">
        <v>14</v>
      </c>
      <c r="D394" s="2">
        <v>43295</v>
      </c>
      <c r="E394" s="2">
        <v>44574</v>
      </c>
      <c r="F394" t="s">
        <v>28</v>
      </c>
      <c r="G394" t="s">
        <v>482</v>
      </c>
      <c r="H394" t="s">
        <v>32</v>
      </c>
      <c r="I394" t="s">
        <v>39</v>
      </c>
      <c r="J394" t="s">
        <v>436</v>
      </c>
      <c r="K394">
        <v>5712.04</v>
      </c>
      <c r="L394">
        <v>44391</v>
      </c>
      <c r="M394" t="s">
        <v>17</v>
      </c>
      <c r="N394" t="s">
        <v>15</v>
      </c>
      <c r="O394" s="2">
        <v>43852</v>
      </c>
    </row>
    <row r="395" spans="1:15" x14ac:dyDescent="0.35">
      <c r="A395" t="s">
        <v>468</v>
      </c>
      <c r="B395" t="s">
        <v>236</v>
      </c>
      <c r="C395" t="s">
        <v>14</v>
      </c>
      <c r="D395" s="2">
        <v>43295</v>
      </c>
      <c r="E395" s="2">
        <v>44574</v>
      </c>
      <c r="F395" t="s">
        <v>28</v>
      </c>
      <c r="G395" t="s">
        <v>482</v>
      </c>
      <c r="H395" t="s">
        <v>32</v>
      </c>
      <c r="I395" t="s">
        <v>39</v>
      </c>
      <c r="J395" t="s">
        <v>436</v>
      </c>
      <c r="K395">
        <v>5712.04</v>
      </c>
      <c r="L395">
        <v>44391</v>
      </c>
      <c r="M395" t="s">
        <v>17</v>
      </c>
      <c r="N395" t="s">
        <v>15</v>
      </c>
      <c r="O395" s="2">
        <v>43852</v>
      </c>
    </row>
    <row r="396" spans="1:15" x14ac:dyDescent="0.35">
      <c r="A396" t="s">
        <v>468</v>
      </c>
      <c r="B396" t="s">
        <v>236</v>
      </c>
      <c r="C396" t="s">
        <v>14</v>
      </c>
      <c r="D396" s="2">
        <v>43295</v>
      </c>
      <c r="E396" s="2">
        <v>44574</v>
      </c>
      <c r="F396" t="s">
        <v>28</v>
      </c>
      <c r="G396" t="s">
        <v>482</v>
      </c>
      <c r="H396" t="s">
        <v>32</v>
      </c>
      <c r="I396" t="s">
        <v>39</v>
      </c>
      <c r="J396" t="s">
        <v>436</v>
      </c>
      <c r="K396">
        <v>5712.04</v>
      </c>
      <c r="L396">
        <v>44391</v>
      </c>
      <c r="M396" t="s">
        <v>17</v>
      </c>
      <c r="N396" t="s">
        <v>15</v>
      </c>
      <c r="O396" s="2">
        <v>43852</v>
      </c>
    </row>
    <row r="397" spans="1:15" x14ac:dyDescent="0.35">
      <c r="A397" t="s">
        <v>468</v>
      </c>
      <c r="B397" t="s">
        <v>236</v>
      </c>
      <c r="C397" t="s">
        <v>14</v>
      </c>
      <c r="D397" s="2">
        <v>43295</v>
      </c>
      <c r="E397" s="2">
        <v>44574</v>
      </c>
      <c r="F397" t="s">
        <v>28</v>
      </c>
      <c r="G397" t="s">
        <v>482</v>
      </c>
      <c r="H397" t="s">
        <v>32</v>
      </c>
      <c r="I397" t="s">
        <v>39</v>
      </c>
      <c r="J397" t="s">
        <v>436</v>
      </c>
      <c r="K397">
        <v>5712.04</v>
      </c>
      <c r="L397">
        <v>43387</v>
      </c>
      <c r="M397" t="s">
        <v>17</v>
      </c>
      <c r="N397" t="s">
        <v>15</v>
      </c>
      <c r="O397" s="2">
        <v>43852</v>
      </c>
    </row>
    <row r="398" spans="1:15" x14ac:dyDescent="0.35">
      <c r="A398" t="s">
        <v>468</v>
      </c>
      <c r="B398" t="s">
        <v>236</v>
      </c>
      <c r="C398" t="s">
        <v>14</v>
      </c>
      <c r="D398" s="2">
        <v>43295</v>
      </c>
      <c r="E398" s="2">
        <v>44574</v>
      </c>
      <c r="F398" t="s">
        <v>28</v>
      </c>
      <c r="G398" t="s">
        <v>482</v>
      </c>
      <c r="H398" t="s">
        <v>32</v>
      </c>
      <c r="I398" t="s">
        <v>39</v>
      </c>
      <c r="J398" t="s">
        <v>436</v>
      </c>
      <c r="K398">
        <v>5712.04</v>
      </c>
      <c r="L398">
        <v>43479</v>
      </c>
      <c r="M398" t="s">
        <v>17</v>
      </c>
      <c r="N398" t="s">
        <v>15</v>
      </c>
      <c r="O398" s="2">
        <v>43852</v>
      </c>
    </row>
    <row r="399" spans="1:15" x14ac:dyDescent="0.35">
      <c r="A399" t="s">
        <v>468</v>
      </c>
      <c r="B399" t="s">
        <v>236</v>
      </c>
      <c r="C399" t="s">
        <v>14</v>
      </c>
      <c r="D399" s="2">
        <v>43295</v>
      </c>
      <c r="E399" s="2">
        <v>44574</v>
      </c>
      <c r="F399" t="s">
        <v>28</v>
      </c>
      <c r="G399" t="s">
        <v>482</v>
      </c>
      <c r="H399" t="s">
        <v>32</v>
      </c>
      <c r="I399" t="s">
        <v>39</v>
      </c>
      <c r="J399" t="s">
        <v>436</v>
      </c>
      <c r="K399">
        <v>5712.04</v>
      </c>
      <c r="L399">
        <v>43569</v>
      </c>
      <c r="M399" t="s">
        <v>17</v>
      </c>
      <c r="N399" t="s">
        <v>15</v>
      </c>
      <c r="O399" s="2">
        <v>43852</v>
      </c>
    </row>
    <row r="400" spans="1:15" x14ac:dyDescent="0.35">
      <c r="A400" t="s">
        <v>468</v>
      </c>
      <c r="B400" t="s">
        <v>236</v>
      </c>
      <c r="C400" t="s">
        <v>14</v>
      </c>
      <c r="D400" s="2">
        <v>43295</v>
      </c>
      <c r="E400" s="2">
        <v>44574</v>
      </c>
      <c r="F400" t="s">
        <v>28</v>
      </c>
      <c r="G400" t="s">
        <v>482</v>
      </c>
      <c r="H400" t="s">
        <v>32</v>
      </c>
      <c r="I400" t="s">
        <v>39</v>
      </c>
      <c r="J400" t="s">
        <v>436</v>
      </c>
      <c r="K400">
        <v>5712.04</v>
      </c>
      <c r="L400">
        <v>43660</v>
      </c>
      <c r="M400" t="s">
        <v>17</v>
      </c>
      <c r="N400" t="s">
        <v>15</v>
      </c>
      <c r="O400" s="2">
        <v>43852</v>
      </c>
    </row>
    <row r="401" spans="1:15" x14ac:dyDescent="0.35">
      <c r="A401" t="s">
        <v>468</v>
      </c>
      <c r="B401" t="s">
        <v>236</v>
      </c>
      <c r="C401" t="s">
        <v>14</v>
      </c>
      <c r="D401" s="2">
        <v>43295</v>
      </c>
      <c r="E401" s="2">
        <v>44574</v>
      </c>
      <c r="F401" t="s">
        <v>28</v>
      </c>
      <c r="G401" t="s">
        <v>482</v>
      </c>
      <c r="H401" t="s">
        <v>32</v>
      </c>
      <c r="I401" t="s">
        <v>39</v>
      </c>
      <c r="J401" t="s">
        <v>436</v>
      </c>
      <c r="K401">
        <v>15832.08</v>
      </c>
      <c r="L401">
        <v>43295</v>
      </c>
      <c r="M401" t="s">
        <v>17</v>
      </c>
      <c r="N401" t="s">
        <v>15</v>
      </c>
      <c r="O401" s="2">
        <v>43852</v>
      </c>
    </row>
    <row r="402" spans="1:15" x14ac:dyDescent="0.35">
      <c r="A402" t="s">
        <v>468</v>
      </c>
      <c r="B402" t="s">
        <v>237</v>
      </c>
      <c r="C402" t="s">
        <v>14</v>
      </c>
      <c r="D402" s="2">
        <v>43295</v>
      </c>
      <c r="E402" s="2">
        <v>44574</v>
      </c>
      <c r="F402" t="s">
        <v>28</v>
      </c>
      <c r="G402" t="s">
        <v>482</v>
      </c>
      <c r="H402" t="s">
        <v>32</v>
      </c>
      <c r="I402" t="s">
        <v>39</v>
      </c>
      <c r="J402" t="s">
        <v>436</v>
      </c>
      <c r="K402">
        <v>11198.33</v>
      </c>
      <c r="L402">
        <v>44391</v>
      </c>
      <c r="M402" t="s">
        <v>17</v>
      </c>
      <c r="N402" t="s">
        <v>15</v>
      </c>
      <c r="O402" s="2">
        <v>43852</v>
      </c>
    </row>
    <row r="403" spans="1:15" x14ac:dyDescent="0.35">
      <c r="A403" t="s">
        <v>468</v>
      </c>
      <c r="B403" t="s">
        <v>237</v>
      </c>
      <c r="C403" t="s">
        <v>14</v>
      </c>
      <c r="D403" s="2">
        <v>43295</v>
      </c>
      <c r="E403" s="2">
        <v>44574</v>
      </c>
      <c r="F403" t="s">
        <v>28</v>
      </c>
      <c r="G403" t="s">
        <v>482</v>
      </c>
      <c r="H403" t="s">
        <v>32</v>
      </c>
      <c r="I403" t="s">
        <v>39</v>
      </c>
      <c r="J403" t="s">
        <v>436</v>
      </c>
      <c r="K403">
        <v>11279.55</v>
      </c>
      <c r="L403">
        <v>43844</v>
      </c>
      <c r="M403" t="s">
        <v>17</v>
      </c>
      <c r="N403" t="s">
        <v>15</v>
      </c>
      <c r="O403" s="2">
        <v>43852</v>
      </c>
    </row>
    <row r="404" spans="1:15" x14ac:dyDescent="0.35">
      <c r="A404" t="s">
        <v>468</v>
      </c>
      <c r="B404" t="s">
        <v>237</v>
      </c>
      <c r="C404" t="s">
        <v>14</v>
      </c>
      <c r="D404" s="2">
        <v>43295</v>
      </c>
      <c r="E404" s="2">
        <v>44574</v>
      </c>
      <c r="F404" t="s">
        <v>28</v>
      </c>
      <c r="G404" t="s">
        <v>482</v>
      </c>
      <c r="H404" t="s">
        <v>32</v>
      </c>
      <c r="I404" t="s">
        <v>39</v>
      </c>
      <c r="J404" t="s">
        <v>436</v>
      </c>
      <c r="K404">
        <v>11279.55</v>
      </c>
      <c r="L404">
        <v>43935</v>
      </c>
      <c r="M404" t="s">
        <v>17</v>
      </c>
      <c r="N404" t="s">
        <v>15</v>
      </c>
      <c r="O404" s="2">
        <v>43852</v>
      </c>
    </row>
    <row r="405" spans="1:15" x14ac:dyDescent="0.35">
      <c r="A405" t="s">
        <v>468</v>
      </c>
      <c r="B405" t="s">
        <v>237</v>
      </c>
      <c r="C405" t="s">
        <v>14</v>
      </c>
      <c r="D405" s="2">
        <v>43295</v>
      </c>
      <c r="E405" s="2">
        <v>44574</v>
      </c>
      <c r="F405" t="s">
        <v>28</v>
      </c>
      <c r="G405" t="s">
        <v>482</v>
      </c>
      <c r="H405" t="s">
        <v>32</v>
      </c>
      <c r="I405" t="s">
        <v>39</v>
      </c>
      <c r="J405" t="s">
        <v>436</v>
      </c>
      <c r="K405">
        <v>11279.55</v>
      </c>
      <c r="L405">
        <v>44026</v>
      </c>
      <c r="M405" t="s">
        <v>17</v>
      </c>
      <c r="N405" t="s">
        <v>15</v>
      </c>
      <c r="O405" s="2">
        <v>43852</v>
      </c>
    </row>
    <row r="406" spans="1:15" x14ac:dyDescent="0.35">
      <c r="A406" t="s">
        <v>468</v>
      </c>
      <c r="B406" t="s">
        <v>237</v>
      </c>
      <c r="C406" t="s">
        <v>14</v>
      </c>
      <c r="D406" s="2">
        <v>43295</v>
      </c>
      <c r="E406" s="2">
        <v>44574</v>
      </c>
      <c r="F406" t="s">
        <v>28</v>
      </c>
      <c r="G406" t="s">
        <v>482</v>
      </c>
      <c r="H406" t="s">
        <v>32</v>
      </c>
      <c r="I406" t="s">
        <v>39</v>
      </c>
      <c r="J406" t="s">
        <v>436</v>
      </c>
      <c r="K406">
        <v>11279.55</v>
      </c>
      <c r="L406">
        <v>44118</v>
      </c>
      <c r="M406" t="s">
        <v>17</v>
      </c>
      <c r="N406" t="s">
        <v>15</v>
      </c>
      <c r="O406" s="2">
        <v>43852</v>
      </c>
    </row>
    <row r="407" spans="1:15" x14ac:dyDescent="0.35">
      <c r="A407" t="s">
        <v>468</v>
      </c>
      <c r="B407" t="s">
        <v>237</v>
      </c>
      <c r="C407" t="s">
        <v>14</v>
      </c>
      <c r="D407" s="2">
        <v>43295</v>
      </c>
      <c r="E407" s="2">
        <v>44574</v>
      </c>
      <c r="F407" t="s">
        <v>28</v>
      </c>
      <c r="G407" t="s">
        <v>482</v>
      </c>
      <c r="H407" t="s">
        <v>32</v>
      </c>
      <c r="I407" t="s">
        <v>39</v>
      </c>
      <c r="J407" t="s">
        <v>436</v>
      </c>
      <c r="K407">
        <v>11279.55</v>
      </c>
      <c r="L407">
        <v>44210</v>
      </c>
      <c r="M407" t="s">
        <v>17</v>
      </c>
      <c r="N407" t="s">
        <v>15</v>
      </c>
      <c r="O407" s="2">
        <v>43852</v>
      </c>
    </row>
    <row r="408" spans="1:15" x14ac:dyDescent="0.35">
      <c r="A408" t="s">
        <v>468</v>
      </c>
      <c r="B408" t="s">
        <v>237</v>
      </c>
      <c r="C408" t="s">
        <v>14</v>
      </c>
      <c r="D408" s="2">
        <v>43295</v>
      </c>
      <c r="E408" s="2">
        <v>44574</v>
      </c>
      <c r="F408" t="s">
        <v>28</v>
      </c>
      <c r="G408" t="s">
        <v>482</v>
      </c>
      <c r="H408" t="s">
        <v>32</v>
      </c>
      <c r="I408" t="s">
        <v>39</v>
      </c>
      <c r="J408" t="s">
        <v>436</v>
      </c>
      <c r="K408">
        <v>11279.55</v>
      </c>
      <c r="L408">
        <v>44300</v>
      </c>
      <c r="M408" t="s">
        <v>17</v>
      </c>
      <c r="N408" t="s">
        <v>15</v>
      </c>
      <c r="O408" s="2">
        <v>43852</v>
      </c>
    </row>
    <row r="409" spans="1:15" x14ac:dyDescent="0.35">
      <c r="A409" t="s">
        <v>468</v>
      </c>
      <c r="B409" t="s">
        <v>237</v>
      </c>
      <c r="C409" t="s">
        <v>14</v>
      </c>
      <c r="D409" s="2">
        <v>43295</v>
      </c>
      <c r="E409" s="2">
        <v>44574</v>
      </c>
      <c r="F409" t="s">
        <v>28</v>
      </c>
      <c r="G409" t="s">
        <v>482</v>
      </c>
      <c r="H409" t="s">
        <v>32</v>
      </c>
      <c r="I409" t="s">
        <v>39</v>
      </c>
      <c r="J409" t="s">
        <v>436</v>
      </c>
      <c r="K409">
        <v>11279.55</v>
      </c>
      <c r="L409">
        <v>43387</v>
      </c>
      <c r="M409" t="s">
        <v>17</v>
      </c>
      <c r="N409" t="s">
        <v>15</v>
      </c>
      <c r="O409" s="2">
        <v>43852</v>
      </c>
    </row>
    <row r="410" spans="1:15" x14ac:dyDescent="0.35">
      <c r="A410" t="s">
        <v>468</v>
      </c>
      <c r="B410" t="s">
        <v>237</v>
      </c>
      <c r="C410" t="s">
        <v>14</v>
      </c>
      <c r="D410" s="2">
        <v>43295</v>
      </c>
      <c r="E410" s="2">
        <v>44574</v>
      </c>
      <c r="F410" t="s">
        <v>28</v>
      </c>
      <c r="G410" t="s">
        <v>482</v>
      </c>
      <c r="H410" t="s">
        <v>32</v>
      </c>
      <c r="I410" t="s">
        <v>39</v>
      </c>
      <c r="J410" t="s">
        <v>436</v>
      </c>
      <c r="K410">
        <v>11279.55</v>
      </c>
      <c r="L410">
        <v>43479</v>
      </c>
      <c r="M410" t="s">
        <v>17</v>
      </c>
      <c r="N410" t="s">
        <v>15</v>
      </c>
      <c r="O410" s="2">
        <v>43852</v>
      </c>
    </row>
    <row r="411" spans="1:15" x14ac:dyDescent="0.35">
      <c r="A411" t="s">
        <v>468</v>
      </c>
      <c r="B411" t="s">
        <v>237</v>
      </c>
      <c r="C411" t="s">
        <v>14</v>
      </c>
      <c r="D411" s="2">
        <v>43295</v>
      </c>
      <c r="E411" s="2">
        <v>44574</v>
      </c>
      <c r="F411" t="s">
        <v>28</v>
      </c>
      <c r="G411" t="s">
        <v>482</v>
      </c>
      <c r="H411" t="s">
        <v>32</v>
      </c>
      <c r="I411" t="s">
        <v>39</v>
      </c>
      <c r="J411" t="s">
        <v>436</v>
      </c>
      <c r="K411">
        <v>11279.55</v>
      </c>
      <c r="L411">
        <v>43569</v>
      </c>
      <c r="M411" t="s">
        <v>17</v>
      </c>
      <c r="N411" t="s">
        <v>15</v>
      </c>
      <c r="O411" s="2">
        <v>43852</v>
      </c>
    </row>
    <row r="412" spans="1:15" x14ac:dyDescent="0.35">
      <c r="A412" t="s">
        <v>468</v>
      </c>
      <c r="B412" t="s">
        <v>237</v>
      </c>
      <c r="C412" t="s">
        <v>14</v>
      </c>
      <c r="D412" s="2">
        <v>43295</v>
      </c>
      <c r="E412" s="2">
        <v>44574</v>
      </c>
      <c r="F412" t="s">
        <v>28</v>
      </c>
      <c r="G412" t="s">
        <v>482</v>
      </c>
      <c r="H412" t="s">
        <v>32</v>
      </c>
      <c r="I412" t="s">
        <v>39</v>
      </c>
      <c r="J412" t="s">
        <v>436</v>
      </c>
      <c r="K412">
        <v>11279.55</v>
      </c>
      <c r="L412">
        <v>43660</v>
      </c>
      <c r="M412" t="s">
        <v>17</v>
      </c>
      <c r="N412" t="s">
        <v>15</v>
      </c>
      <c r="O412" s="2">
        <v>43852</v>
      </c>
    </row>
    <row r="413" spans="1:15" x14ac:dyDescent="0.35">
      <c r="A413" t="s">
        <v>468</v>
      </c>
      <c r="B413" t="s">
        <v>237</v>
      </c>
      <c r="C413" t="s">
        <v>14</v>
      </c>
      <c r="D413" s="2">
        <v>43295</v>
      </c>
      <c r="E413" s="2">
        <v>44574</v>
      </c>
      <c r="F413" t="s">
        <v>28</v>
      </c>
      <c r="G413" t="s">
        <v>482</v>
      </c>
      <c r="H413" t="s">
        <v>32</v>
      </c>
      <c r="I413" t="s">
        <v>39</v>
      </c>
      <c r="J413" t="s">
        <v>436</v>
      </c>
      <c r="K413">
        <v>11279.55</v>
      </c>
      <c r="L413">
        <v>43752</v>
      </c>
      <c r="M413" t="s">
        <v>17</v>
      </c>
      <c r="N413" t="s">
        <v>15</v>
      </c>
      <c r="O413" s="2">
        <v>43852</v>
      </c>
    </row>
    <row r="414" spans="1:15" x14ac:dyDescent="0.35">
      <c r="A414" t="s">
        <v>468</v>
      </c>
      <c r="B414" t="s">
        <v>237</v>
      </c>
      <c r="C414" t="s">
        <v>14</v>
      </c>
      <c r="D414" s="2">
        <v>43295</v>
      </c>
      <c r="E414" s="2">
        <v>44574</v>
      </c>
      <c r="F414" t="s">
        <v>28</v>
      </c>
      <c r="G414" t="s">
        <v>482</v>
      </c>
      <c r="H414" t="s">
        <v>32</v>
      </c>
      <c r="I414" t="s">
        <v>39</v>
      </c>
      <c r="J414" t="s">
        <v>436</v>
      </c>
      <c r="K414">
        <v>27256.2</v>
      </c>
      <c r="L414">
        <v>43295</v>
      </c>
      <c r="M414" t="s">
        <v>17</v>
      </c>
      <c r="N414" t="s">
        <v>15</v>
      </c>
      <c r="O414" s="2">
        <v>43852</v>
      </c>
    </row>
    <row r="415" spans="1:15" x14ac:dyDescent="0.35">
      <c r="A415" t="s">
        <v>468</v>
      </c>
      <c r="B415" t="s">
        <v>238</v>
      </c>
      <c r="C415" t="s">
        <v>14</v>
      </c>
      <c r="D415" s="2">
        <v>43448</v>
      </c>
      <c r="E415" s="2">
        <v>44360</v>
      </c>
      <c r="F415" t="s">
        <v>28</v>
      </c>
      <c r="G415" t="s">
        <v>482</v>
      </c>
      <c r="H415" t="s">
        <v>32</v>
      </c>
      <c r="I415" t="s">
        <v>39</v>
      </c>
      <c r="J415" t="s">
        <v>436</v>
      </c>
      <c r="K415">
        <v>2426.0300000000002</v>
      </c>
      <c r="L415">
        <v>44179</v>
      </c>
      <c r="M415" t="s">
        <v>17</v>
      </c>
      <c r="N415" t="s">
        <v>15</v>
      </c>
      <c r="O415" s="2">
        <v>43852</v>
      </c>
    </row>
    <row r="416" spans="1:15" x14ac:dyDescent="0.35">
      <c r="A416" t="s">
        <v>468</v>
      </c>
      <c r="B416" t="s">
        <v>238</v>
      </c>
      <c r="C416" t="s">
        <v>14</v>
      </c>
      <c r="D416" s="2">
        <v>43448</v>
      </c>
      <c r="E416" s="2">
        <v>44360</v>
      </c>
      <c r="F416" t="s">
        <v>28</v>
      </c>
      <c r="G416" t="s">
        <v>482</v>
      </c>
      <c r="H416" t="s">
        <v>32</v>
      </c>
      <c r="I416" t="s">
        <v>39</v>
      </c>
      <c r="J416" t="s">
        <v>436</v>
      </c>
      <c r="K416">
        <v>2426.06</v>
      </c>
      <c r="L416">
        <v>43813</v>
      </c>
      <c r="M416" t="s">
        <v>17</v>
      </c>
      <c r="N416" t="s">
        <v>15</v>
      </c>
      <c r="O416" s="2">
        <v>43852</v>
      </c>
    </row>
    <row r="417" spans="1:15" x14ac:dyDescent="0.35">
      <c r="A417" t="s">
        <v>468</v>
      </c>
      <c r="B417" t="s">
        <v>238</v>
      </c>
      <c r="C417" t="s">
        <v>14</v>
      </c>
      <c r="D417" s="2">
        <v>43448</v>
      </c>
      <c r="E417" s="2">
        <v>44360</v>
      </c>
      <c r="F417" t="s">
        <v>28</v>
      </c>
      <c r="G417" t="s">
        <v>482</v>
      </c>
      <c r="H417" t="s">
        <v>32</v>
      </c>
      <c r="I417" t="s">
        <v>39</v>
      </c>
      <c r="J417" t="s">
        <v>436</v>
      </c>
      <c r="K417">
        <v>2426.06</v>
      </c>
      <c r="L417">
        <v>43904</v>
      </c>
      <c r="M417" t="s">
        <v>17</v>
      </c>
      <c r="N417" t="s">
        <v>15</v>
      </c>
      <c r="O417" s="2">
        <v>43852</v>
      </c>
    </row>
    <row r="418" spans="1:15" x14ac:dyDescent="0.35">
      <c r="A418" t="s">
        <v>468</v>
      </c>
      <c r="B418" t="s">
        <v>238</v>
      </c>
      <c r="C418" t="s">
        <v>14</v>
      </c>
      <c r="D418" s="2">
        <v>43448</v>
      </c>
      <c r="E418" s="2">
        <v>44360</v>
      </c>
      <c r="F418" t="s">
        <v>28</v>
      </c>
      <c r="G418" t="s">
        <v>482</v>
      </c>
      <c r="H418" t="s">
        <v>32</v>
      </c>
      <c r="I418" t="s">
        <v>39</v>
      </c>
      <c r="J418" t="s">
        <v>436</v>
      </c>
      <c r="K418">
        <v>2426.06</v>
      </c>
      <c r="L418">
        <v>43996</v>
      </c>
      <c r="M418" t="s">
        <v>17</v>
      </c>
      <c r="N418" t="s">
        <v>15</v>
      </c>
      <c r="O418" s="2">
        <v>43852</v>
      </c>
    </row>
    <row r="419" spans="1:15" x14ac:dyDescent="0.35">
      <c r="A419" t="s">
        <v>468</v>
      </c>
      <c r="B419" t="s">
        <v>238</v>
      </c>
      <c r="C419" t="s">
        <v>14</v>
      </c>
      <c r="D419" s="2">
        <v>43448</v>
      </c>
      <c r="E419" s="2">
        <v>44360</v>
      </c>
      <c r="F419" t="s">
        <v>28</v>
      </c>
      <c r="G419" t="s">
        <v>482</v>
      </c>
      <c r="H419" t="s">
        <v>32</v>
      </c>
      <c r="I419" t="s">
        <v>39</v>
      </c>
      <c r="J419" t="s">
        <v>436</v>
      </c>
      <c r="K419">
        <v>2426.06</v>
      </c>
      <c r="L419">
        <v>44088</v>
      </c>
      <c r="M419" t="s">
        <v>17</v>
      </c>
      <c r="N419" t="s">
        <v>15</v>
      </c>
      <c r="O419" s="2">
        <v>43852</v>
      </c>
    </row>
    <row r="420" spans="1:15" x14ac:dyDescent="0.35">
      <c r="A420" t="s">
        <v>468</v>
      </c>
      <c r="B420" t="s">
        <v>238</v>
      </c>
      <c r="C420" t="s">
        <v>14</v>
      </c>
      <c r="D420" s="2">
        <v>43448</v>
      </c>
      <c r="E420" s="2">
        <v>44360</v>
      </c>
      <c r="F420" t="s">
        <v>28</v>
      </c>
      <c r="G420" t="s">
        <v>482</v>
      </c>
      <c r="H420" t="s">
        <v>32</v>
      </c>
      <c r="I420" t="s">
        <v>39</v>
      </c>
      <c r="J420" t="s">
        <v>436</v>
      </c>
      <c r="K420">
        <v>2426.06</v>
      </c>
      <c r="L420">
        <v>43538</v>
      </c>
      <c r="M420" t="s">
        <v>17</v>
      </c>
      <c r="N420" t="s">
        <v>15</v>
      </c>
      <c r="O420" s="2">
        <v>43852</v>
      </c>
    </row>
    <row r="421" spans="1:15" x14ac:dyDescent="0.35">
      <c r="A421" t="s">
        <v>468</v>
      </c>
      <c r="B421" t="s">
        <v>238</v>
      </c>
      <c r="C421" t="s">
        <v>14</v>
      </c>
      <c r="D421" s="2">
        <v>43448</v>
      </c>
      <c r="E421" s="2">
        <v>44360</v>
      </c>
      <c r="F421" t="s">
        <v>28</v>
      </c>
      <c r="G421" t="s">
        <v>482</v>
      </c>
      <c r="H421" t="s">
        <v>32</v>
      </c>
      <c r="I421" t="s">
        <v>39</v>
      </c>
      <c r="J421" t="s">
        <v>436</v>
      </c>
      <c r="K421">
        <v>2426.06</v>
      </c>
      <c r="L421">
        <v>43630</v>
      </c>
      <c r="M421" t="s">
        <v>17</v>
      </c>
      <c r="N421" t="s">
        <v>15</v>
      </c>
      <c r="O421" s="2">
        <v>43852</v>
      </c>
    </row>
    <row r="422" spans="1:15" x14ac:dyDescent="0.35">
      <c r="A422" t="s">
        <v>468</v>
      </c>
      <c r="B422" t="s">
        <v>238</v>
      </c>
      <c r="C422" t="s">
        <v>14</v>
      </c>
      <c r="D422" s="2">
        <v>43448</v>
      </c>
      <c r="E422" s="2">
        <v>44360</v>
      </c>
      <c r="F422" t="s">
        <v>28</v>
      </c>
      <c r="G422" t="s">
        <v>482</v>
      </c>
      <c r="H422" t="s">
        <v>32</v>
      </c>
      <c r="I422" t="s">
        <v>39</v>
      </c>
      <c r="J422" t="s">
        <v>436</v>
      </c>
      <c r="K422">
        <v>2426.06</v>
      </c>
      <c r="L422">
        <v>43722</v>
      </c>
      <c r="M422" t="s">
        <v>17</v>
      </c>
      <c r="N422" t="s">
        <v>15</v>
      </c>
      <c r="O422" s="2">
        <v>43852</v>
      </c>
    </row>
    <row r="423" spans="1:15" x14ac:dyDescent="0.35">
      <c r="A423" t="s">
        <v>468</v>
      </c>
      <c r="B423" t="s">
        <v>238</v>
      </c>
      <c r="C423" t="s">
        <v>14</v>
      </c>
      <c r="D423" s="2">
        <v>43448</v>
      </c>
      <c r="E423" s="2">
        <v>44360</v>
      </c>
      <c r="F423" t="s">
        <v>28</v>
      </c>
      <c r="G423" t="s">
        <v>482</v>
      </c>
      <c r="H423" t="s">
        <v>32</v>
      </c>
      <c r="I423" t="s">
        <v>39</v>
      </c>
      <c r="J423" t="s">
        <v>436</v>
      </c>
      <c r="K423">
        <v>6203.49</v>
      </c>
      <c r="L423">
        <v>43448</v>
      </c>
      <c r="M423" t="s">
        <v>17</v>
      </c>
      <c r="N423" t="s">
        <v>15</v>
      </c>
      <c r="O423" s="2">
        <v>43852</v>
      </c>
    </row>
    <row r="424" spans="1:15" x14ac:dyDescent="0.35">
      <c r="A424" t="s">
        <v>468</v>
      </c>
      <c r="B424" t="s">
        <v>239</v>
      </c>
      <c r="C424" t="s">
        <v>14</v>
      </c>
      <c r="D424" s="2">
        <v>43642</v>
      </c>
      <c r="E424" s="2">
        <v>44007</v>
      </c>
      <c r="F424" t="s">
        <v>24</v>
      </c>
      <c r="G424" t="s">
        <v>478</v>
      </c>
      <c r="H424" t="s">
        <v>32</v>
      </c>
      <c r="I424" t="s">
        <v>39</v>
      </c>
      <c r="J424" t="s">
        <v>436</v>
      </c>
      <c r="K424">
        <v>137712.39000000001</v>
      </c>
      <c r="L424">
        <v>43642</v>
      </c>
      <c r="M424" t="s">
        <v>17</v>
      </c>
      <c r="N424" t="s">
        <v>15</v>
      </c>
      <c r="O424" s="2">
        <v>43852</v>
      </c>
    </row>
    <row r="425" spans="1:15" x14ac:dyDescent="0.35">
      <c r="A425" t="s">
        <v>468</v>
      </c>
      <c r="B425" t="s">
        <v>240</v>
      </c>
      <c r="C425" t="s">
        <v>14</v>
      </c>
      <c r="D425" s="2">
        <v>43524</v>
      </c>
      <c r="E425" s="2">
        <v>43612</v>
      </c>
      <c r="F425" t="s">
        <v>28</v>
      </c>
      <c r="G425" t="s">
        <v>482</v>
      </c>
      <c r="H425" t="s">
        <v>32</v>
      </c>
      <c r="I425" t="s">
        <v>39</v>
      </c>
      <c r="J425" t="s">
        <v>436</v>
      </c>
      <c r="K425">
        <v>21929.45</v>
      </c>
      <c r="L425">
        <v>43525</v>
      </c>
      <c r="M425" t="s">
        <v>17</v>
      </c>
      <c r="N425" t="s">
        <v>27</v>
      </c>
      <c r="O425" s="2">
        <v>43852</v>
      </c>
    </row>
    <row r="426" spans="1:15" x14ac:dyDescent="0.35">
      <c r="A426" t="s">
        <v>468</v>
      </c>
      <c r="B426" t="s">
        <v>241</v>
      </c>
      <c r="C426" t="s">
        <v>18</v>
      </c>
      <c r="D426" s="2">
        <v>42611</v>
      </c>
      <c r="E426" s="2">
        <v>43524</v>
      </c>
      <c r="F426" t="s">
        <v>28</v>
      </c>
      <c r="G426" t="s">
        <v>482</v>
      </c>
      <c r="H426" t="s">
        <v>32</v>
      </c>
      <c r="I426" t="s">
        <v>39</v>
      </c>
      <c r="J426" t="s">
        <v>436</v>
      </c>
      <c r="K426">
        <v>55777.3</v>
      </c>
      <c r="L426">
        <v>42611</v>
      </c>
      <c r="M426" t="s">
        <v>17</v>
      </c>
      <c r="N426" t="s">
        <v>15</v>
      </c>
      <c r="O426" s="2">
        <v>43852</v>
      </c>
    </row>
    <row r="427" spans="1:15" x14ac:dyDescent="0.35">
      <c r="A427" t="s">
        <v>468</v>
      </c>
      <c r="B427" t="s">
        <v>242</v>
      </c>
      <c r="C427" t="s">
        <v>18</v>
      </c>
      <c r="D427" s="2">
        <v>42608</v>
      </c>
      <c r="E427" s="2">
        <v>43337</v>
      </c>
      <c r="F427" t="s">
        <v>28</v>
      </c>
      <c r="G427" t="s">
        <v>482</v>
      </c>
      <c r="H427" t="s">
        <v>32</v>
      </c>
      <c r="I427" t="s">
        <v>39</v>
      </c>
      <c r="J427" t="s">
        <v>436</v>
      </c>
      <c r="K427">
        <v>101109.75</v>
      </c>
      <c r="L427">
        <v>43337</v>
      </c>
      <c r="M427" t="s">
        <v>17</v>
      </c>
      <c r="N427" t="s">
        <v>21</v>
      </c>
      <c r="O427" s="2">
        <v>43852</v>
      </c>
    </row>
    <row r="428" spans="1:15" x14ac:dyDescent="0.35">
      <c r="A428" t="s">
        <v>468</v>
      </c>
      <c r="B428" t="s">
        <v>243</v>
      </c>
      <c r="C428" t="s">
        <v>14</v>
      </c>
      <c r="D428" s="2">
        <v>42636</v>
      </c>
      <c r="E428" s="2">
        <v>43730</v>
      </c>
      <c r="F428" t="s">
        <v>28</v>
      </c>
      <c r="G428" t="s">
        <v>482</v>
      </c>
      <c r="H428" t="s">
        <v>32</v>
      </c>
      <c r="I428" t="s">
        <v>39</v>
      </c>
      <c r="J428" t="s">
        <v>435</v>
      </c>
      <c r="K428">
        <v>31589.25</v>
      </c>
      <c r="L428">
        <v>43092</v>
      </c>
      <c r="M428" t="s">
        <v>17</v>
      </c>
      <c r="N428" t="s">
        <v>35</v>
      </c>
      <c r="O428" s="2">
        <v>43852</v>
      </c>
    </row>
    <row r="429" spans="1:15" x14ac:dyDescent="0.35">
      <c r="A429" t="s">
        <v>468</v>
      </c>
      <c r="B429" t="s">
        <v>243</v>
      </c>
      <c r="C429" t="s">
        <v>14</v>
      </c>
      <c r="D429" s="2">
        <v>42636</v>
      </c>
      <c r="E429" s="2">
        <v>43730</v>
      </c>
      <c r="F429" t="s">
        <v>28</v>
      </c>
      <c r="G429" t="s">
        <v>482</v>
      </c>
      <c r="H429" t="s">
        <v>32</v>
      </c>
      <c r="I429" t="s">
        <v>39</v>
      </c>
      <c r="J429" t="s">
        <v>435</v>
      </c>
      <c r="K429">
        <v>31589.25</v>
      </c>
      <c r="L429">
        <v>43182</v>
      </c>
      <c r="M429" t="s">
        <v>17</v>
      </c>
      <c r="N429" t="s">
        <v>35</v>
      </c>
      <c r="O429" s="2">
        <v>43852</v>
      </c>
    </row>
    <row r="430" spans="1:15" x14ac:dyDescent="0.35">
      <c r="A430" t="s">
        <v>468</v>
      </c>
      <c r="B430" t="s">
        <v>243</v>
      </c>
      <c r="C430" t="s">
        <v>14</v>
      </c>
      <c r="D430" s="2">
        <v>42636</v>
      </c>
      <c r="E430" s="2">
        <v>43730</v>
      </c>
      <c r="F430" t="s">
        <v>28</v>
      </c>
      <c r="G430" t="s">
        <v>482</v>
      </c>
      <c r="H430" t="s">
        <v>32</v>
      </c>
      <c r="I430" t="s">
        <v>39</v>
      </c>
      <c r="J430" t="s">
        <v>435</v>
      </c>
      <c r="K430">
        <v>31589.25</v>
      </c>
      <c r="L430">
        <v>43274</v>
      </c>
      <c r="M430" t="s">
        <v>17</v>
      </c>
      <c r="N430" t="s">
        <v>35</v>
      </c>
      <c r="O430" s="2">
        <v>43852</v>
      </c>
    </row>
    <row r="431" spans="1:15" x14ac:dyDescent="0.35">
      <c r="A431" t="s">
        <v>468</v>
      </c>
      <c r="B431" t="s">
        <v>243</v>
      </c>
      <c r="C431" t="s">
        <v>14</v>
      </c>
      <c r="D431" s="2">
        <v>42636</v>
      </c>
      <c r="E431" s="2">
        <v>43730</v>
      </c>
      <c r="F431" t="s">
        <v>28</v>
      </c>
      <c r="G431" t="s">
        <v>482</v>
      </c>
      <c r="H431" t="s">
        <v>32</v>
      </c>
      <c r="I431" t="s">
        <v>39</v>
      </c>
      <c r="J431" t="s">
        <v>435</v>
      </c>
      <c r="K431">
        <v>31589.25</v>
      </c>
      <c r="L431">
        <v>43366</v>
      </c>
      <c r="M431" t="s">
        <v>17</v>
      </c>
      <c r="N431" t="s">
        <v>35</v>
      </c>
      <c r="O431" s="2">
        <v>43852</v>
      </c>
    </row>
    <row r="432" spans="1:15" x14ac:dyDescent="0.35">
      <c r="A432" t="s">
        <v>468</v>
      </c>
      <c r="B432" t="s">
        <v>243</v>
      </c>
      <c r="C432" t="s">
        <v>14</v>
      </c>
      <c r="D432" s="2">
        <v>42636</v>
      </c>
      <c r="E432" s="2">
        <v>43730</v>
      </c>
      <c r="F432" t="s">
        <v>28</v>
      </c>
      <c r="G432" t="s">
        <v>482</v>
      </c>
      <c r="H432" t="s">
        <v>32</v>
      </c>
      <c r="I432" t="s">
        <v>39</v>
      </c>
      <c r="J432" t="s">
        <v>435</v>
      </c>
      <c r="K432">
        <v>31589.25</v>
      </c>
      <c r="L432">
        <v>43457</v>
      </c>
      <c r="M432" t="s">
        <v>17</v>
      </c>
      <c r="N432" t="s">
        <v>35</v>
      </c>
      <c r="O432" s="2">
        <v>43852</v>
      </c>
    </row>
    <row r="433" spans="1:15" x14ac:dyDescent="0.35">
      <c r="A433" t="s">
        <v>468</v>
      </c>
      <c r="B433" t="s">
        <v>243</v>
      </c>
      <c r="C433" t="s">
        <v>14</v>
      </c>
      <c r="D433" s="2">
        <v>42636</v>
      </c>
      <c r="E433" s="2">
        <v>43730</v>
      </c>
      <c r="F433" t="s">
        <v>28</v>
      </c>
      <c r="G433" t="s">
        <v>482</v>
      </c>
      <c r="H433" t="s">
        <v>32</v>
      </c>
      <c r="I433" t="s">
        <v>39</v>
      </c>
      <c r="J433" t="s">
        <v>435</v>
      </c>
      <c r="K433">
        <v>31589.25</v>
      </c>
      <c r="L433">
        <v>43547</v>
      </c>
      <c r="M433" t="s">
        <v>17</v>
      </c>
      <c r="N433" t="s">
        <v>35</v>
      </c>
      <c r="O433" s="2">
        <v>43852</v>
      </c>
    </row>
    <row r="434" spans="1:15" x14ac:dyDescent="0.35">
      <c r="A434" t="s">
        <v>468</v>
      </c>
      <c r="B434" t="s">
        <v>243</v>
      </c>
      <c r="C434" t="s">
        <v>14</v>
      </c>
      <c r="D434" s="2">
        <v>42636</v>
      </c>
      <c r="E434" s="2">
        <v>43730</v>
      </c>
      <c r="F434" t="s">
        <v>28</v>
      </c>
      <c r="G434" t="s">
        <v>482</v>
      </c>
      <c r="H434" t="s">
        <v>32</v>
      </c>
      <c r="I434" t="s">
        <v>39</v>
      </c>
      <c r="J434" t="s">
        <v>435</v>
      </c>
      <c r="K434">
        <v>31589.3</v>
      </c>
      <c r="L434">
        <v>42727</v>
      </c>
      <c r="M434" t="s">
        <v>17</v>
      </c>
      <c r="N434" t="s">
        <v>35</v>
      </c>
      <c r="O434" s="2">
        <v>43852</v>
      </c>
    </row>
    <row r="435" spans="1:15" x14ac:dyDescent="0.35">
      <c r="A435" t="s">
        <v>468</v>
      </c>
      <c r="B435" t="s">
        <v>243</v>
      </c>
      <c r="C435" t="s">
        <v>14</v>
      </c>
      <c r="D435" s="2">
        <v>42636</v>
      </c>
      <c r="E435" s="2">
        <v>43730</v>
      </c>
      <c r="F435" t="s">
        <v>28</v>
      </c>
      <c r="G435" t="s">
        <v>482</v>
      </c>
      <c r="H435" t="s">
        <v>32</v>
      </c>
      <c r="I435" t="s">
        <v>39</v>
      </c>
      <c r="J435" t="s">
        <v>435</v>
      </c>
      <c r="K435">
        <v>31589.3</v>
      </c>
      <c r="L435">
        <v>42817</v>
      </c>
      <c r="M435" t="s">
        <v>17</v>
      </c>
      <c r="N435" t="s">
        <v>35</v>
      </c>
      <c r="O435" s="2">
        <v>43852</v>
      </c>
    </row>
    <row r="436" spans="1:15" x14ac:dyDescent="0.35">
      <c r="A436" t="s">
        <v>468</v>
      </c>
      <c r="B436" t="s">
        <v>243</v>
      </c>
      <c r="C436" t="s">
        <v>14</v>
      </c>
      <c r="D436" s="2">
        <v>42636</v>
      </c>
      <c r="E436" s="2">
        <v>43730</v>
      </c>
      <c r="F436" t="s">
        <v>28</v>
      </c>
      <c r="G436" t="s">
        <v>482</v>
      </c>
      <c r="H436" t="s">
        <v>32</v>
      </c>
      <c r="I436" t="s">
        <v>39</v>
      </c>
      <c r="J436" t="s">
        <v>435</v>
      </c>
      <c r="K436">
        <v>31589.3</v>
      </c>
      <c r="L436">
        <v>42909</v>
      </c>
      <c r="M436" t="s">
        <v>17</v>
      </c>
      <c r="N436" t="s">
        <v>35</v>
      </c>
      <c r="O436" s="2">
        <v>43852</v>
      </c>
    </row>
    <row r="437" spans="1:15" x14ac:dyDescent="0.35">
      <c r="A437" t="s">
        <v>468</v>
      </c>
      <c r="B437" t="s">
        <v>243</v>
      </c>
      <c r="C437" t="s">
        <v>14</v>
      </c>
      <c r="D437" s="2">
        <v>42636</v>
      </c>
      <c r="E437" s="2">
        <v>43730</v>
      </c>
      <c r="F437" t="s">
        <v>28</v>
      </c>
      <c r="G437" t="s">
        <v>482</v>
      </c>
      <c r="H437" t="s">
        <v>32</v>
      </c>
      <c r="I437" t="s">
        <v>39</v>
      </c>
      <c r="J437" t="s">
        <v>435</v>
      </c>
      <c r="K437">
        <v>31589.3</v>
      </c>
      <c r="L437">
        <v>43001</v>
      </c>
      <c r="M437" t="s">
        <v>17</v>
      </c>
      <c r="N437" t="s">
        <v>35</v>
      </c>
      <c r="O437" s="2">
        <v>43852</v>
      </c>
    </row>
    <row r="438" spans="1:15" x14ac:dyDescent="0.35">
      <c r="A438" t="s">
        <v>468</v>
      </c>
      <c r="B438" t="s">
        <v>243</v>
      </c>
      <c r="C438" t="s">
        <v>14</v>
      </c>
      <c r="D438" s="2">
        <v>42636</v>
      </c>
      <c r="E438" s="2">
        <v>43730</v>
      </c>
      <c r="F438" t="s">
        <v>28</v>
      </c>
      <c r="G438" t="s">
        <v>482</v>
      </c>
      <c r="H438" t="s">
        <v>32</v>
      </c>
      <c r="I438" t="s">
        <v>39</v>
      </c>
      <c r="J438" t="s">
        <v>435</v>
      </c>
      <c r="K438">
        <v>183374.9</v>
      </c>
      <c r="L438">
        <v>42636</v>
      </c>
      <c r="M438" t="s">
        <v>17</v>
      </c>
      <c r="N438" t="s">
        <v>35</v>
      </c>
      <c r="O438" s="2">
        <v>43852</v>
      </c>
    </row>
    <row r="439" spans="1:15" x14ac:dyDescent="0.35">
      <c r="A439" t="s">
        <v>468</v>
      </c>
      <c r="B439" t="s">
        <v>243</v>
      </c>
      <c r="C439" t="s">
        <v>14</v>
      </c>
      <c r="D439" s="2">
        <v>42636</v>
      </c>
      <c r="E439" s="2">
        <v>43730</v>
      </c>
      <c r="F439" t="s">
        <v>28</v>
      </c>
      <c r="G439" t="s">
        <v>482</v>
      </c>
      <c r="H439" t="s">
        <v>32</v>
      </c>
      <c r="I439" t="s">
        <v>39</v>
      </c>
      <c r="J439" t="s">
        <v>435</v>
      </c>
      <c r="K439">
        <v>0</v>
      </c>
      <c r="M439" t="s">
        <v>36</v>
      </c>
      <c r="N439" t="s">
        <v>35</v>
      </c>
      <c r="O439" s="2">
        <v>43852</v>
      </c>
    </row>
    <row r="440" spans="1:15" x14ac:dyDescent="0.35">
      <c r="A440" t="s">
        <v>468</v>
      </c>
      <c r="B440" t="s">
        <v>243</v>
      </c>
      <c r="C440" t="s">
        <v>14</v>
      </c>
      <c r="D440" s="2">
        <v>42636</v>
      </c>
      <c r="E440" s="2">
        <v>43730</v>
      </c>
      <c r="F440" t="s">
        <v>28</v>
      </c>
      <c r="G440" t="s">
        <v>482</v>
      </c>
      <c r="H440" t="s">
        <v>32</v>
      </c>
      <c r="I440" t="s">
        <v>39</v>
      </c>
      <c r="J440" t="s">
        <v>435</v>
      </c>
      <c r="K440">
        <v>0</v>
      </c>
      <c r="M440" t="s">
        <v>36</v>
      </c>
      <c r="N440" t="s">
        <v>35</v>
      </c>
      <c r="O440" s="2">
        <v>43852</v>
      </c>
    </row>
    <row r="441" spans="1:15" x14ac:dyDescent="0.35">
      <c r="A441" t="s">
        <v>468</v>
      </c>
      <c r="B441" t="s">
        <v>243</v>
      </c>
      <c r="C441" t="s">
        <v>14</v>
      </c>
      <c r="D441" s="2">
        <v>42636</v>
      </c>
      <c r="E441" s="2">
        <v>43730</v>
      </c>
      <c r="F441" t="s">
        <v>28</v>
      </c>
      <c r="G441" t="s">
        <v>482</v>
      </c>
      <c r="H441" t="s">
        <v>32</v>
      </c>
      <c r="I441" t="s">
        <v>39</v>
      </c>
      <c r="J441" t="s">
        <v>435</v>
      </c>
      <c r="K441">
        <v>0</v>
      </c>
      <c r="M441" t="s">
        <v>36</v>
      </c>
      <c r="N441" t="s">
        <v>35</v>
      </c>
      <c r="O441" s="2">
        <v>43852</v>
      </c>
    </row>
    <row r="442" spans="1:15" x14ac:dyDescent="0.35">
      <c r="A442" t="s">
        <v>468</v>
      </c>
      <c r="B442" t="s">
        <v>244</v>
      </c>
      <c r="C442" t="s">
        <v>14</v>
      </c>
      <c r="D442" s="2">
        <v>43029</v>
      </c>
      <c r="E442" s="2">
        <v>43393</v>
      </c>
      <c r="F442" t="s">
        <v>24</v>
      </c>
      <c r="G442" t="s">
        <v>482</v>
      </c>
      <c r="H442" t="s">
        <v>32</v>
      </c>
      <c r="I442" t="s">
        <v>39</v>
      </c>
      <c r="J442" t="s">
        <v>436</v>
      </c>
      <c r="K442">
        <v>10118.39</v>
      </c>
      <c r="L442">
        <v>43029</v>
      </c>
      <c r="M442" t="s">
        <v>17</v>
      </c>
      <c r="N442" t="s">
        <v>15</v>
      </c>
      <c r="O442" s="2">
        <v>43852</v>
      </c>
    </row>
    <row r="443" spans="1:15" x14ac:dyDescent="0.35">
      <c r="A443" t="s">
        <v>468</v>
      </c>
      <c r="B443" t="s">
        <v>245</v>
      </c>
      <c r="C443" t="s">
        <v>14</v>
      </c>
      <c r="D443" s="2">
        <v>43029</v>
      </c>
      <c r="E443" s="2">
        <v>43393</v>
      </c>
      <c r="F443" t="s">
        <v>26</v>
      </c>
      <c r="G443" t="s">
        <v>482</v>
      </c>
      <c r="H443" t="s">
        <v>32</v>
      </c>
      <c r="I443" t="s">
        <v>39</v>
      </c>
      <c r="J443" t="s">
        <v>436</v>
      </c>
      <c r="K443">
        <v>2254.63</v>
      </c>
      <c r="L443">
        <v>43029</v>
      </c>
      <c r="M443" t="s">
        <v>17</v>
      </c>
      <c r="N443" t="s">
        <v>15</v>
      </c>
      <c r="O443" s="2">
        <v>43852</v>
      </c>
    </row>
    <row r="444" spans="1:15" x14ac:dyDescent="0.35">
      <c r="A444" t="s">
        <v>468</v>
      </c>
      <c r="B444" t="s">
        <v>246</v>
      </c>
      <c r="C444" t="s">
        <v>14</v>
      </c>
      <c r="D444" s="2">
        <v>42290</v>
      </c>
      <c r="E444" s="2">
        <v>43750</v>
      </c>
      <c r="F444" t="s">
        <v>28</v>
      </c>
      <c r="G444" t="s">
        <v>478</v>
      </c>
      <c r="H444" t="s">
        <v>32</v>
      </c>
      <c r="I444" t="s">
        <v>39</v>
      </c>
      <c r="J444" t="s">
        <v>436</v>
      </c>
      <c r="K444">
        <v>0</v>
      </c>
      <c r="L444">
        <v>42290</v>
      </c>
      <c r="M444" t="s">
        <v>17</v>
      </c>
      <c r="N444" t="s">
        <v>15</v>
      </c>
      <c r="O444" s="2">
        <v>43852</v>
      </c>
    </row>
    <row r="445" spans="1:15" x14ac:dyDescent="0.35">
      <c r="A445" t="s">
        <v>468</v>
      </c>
      <c r="B445" t="s">
        <v>247</v>
      </c>
      <c r="C445" t="s">
        <v>14</v>
      </c>
      <c r="D445" s="2">
        <v>42874</v>
      </c>
      <c r="E445" s="2">
        <v>43787</v>
      </c>
      <c r="F445" t="s">
        <v>28</v>
      </c>
      <c r="G445" t="s">
        <v>478</v>
      </c>
      <c r="H445" t="s">
        <v>32</v>
      </c>
      <c r="I445" t="s">
        <v>39</v>
      </c>
      <c r="J445" t="s">
        <v>436</v>
      </c>
      <c r="K445">
        <v>0</v>
      </c>
      <c r="L445">
        <v>42874</v>
      </c>
      <c r="M445" t="s">
        <v>17</v>
      </c>
      <c r="N445" t="s">
        <v>15</v>
      </c>
      <c r="O445" s="2">
        <v>43852</v>
      </c>
    </row>
    <row r="446" spans="1:15" x14ac:dyDescent="0.35">
      <c r="A446" t="s">
        <v>468</v>
      </c>
      <c r="B446">
        <v>2309003004</v>
      </c>
      <c r="C446" t="s">
        <v>14</v>
      </c>
      <c r="D446" s="2">
        <v>43249</v>
      </c>
      <c r="E446" s="2">
        <v>46535</v>
      </c>
      <c r="F446" t="s">
        <v>16</v>
      </c>
      <c r="G446" t="s">
        <v>482</v>
      </c>
      <c r="H446" t="s">
        <v>32</v>
      </c>
      <c r="I446" t="s">
        <v>16</v>
      </c>
      <c r="J446" t="s">
        <v>436</v>
      </c>
      <c r="K446">
        <v>118750</v>
      </c>
      <c r="L446">
        <v>43249</v>
      </c>
      <c r="M446" t="s">
        <v>17</v>
      </c>
      <c r="N446" t="s">
        <v>15</v>
      </c>
      <c r="O446" s="2">
        <v>43852</v>
      </c>
    </row>
    <row r="447" spans="1:15" x14ac:dyDescent="0.35">
      <c r="A447" t="s">
        <v>468</v>
      </c>
      <c r="B447" t="s">
        <v>248</v>
      </c>
      <c r="C447" t="s">
        <v>14</v>
      </c>
      <c r="D447" s="2">
        <v>43340</v>
      </c>
      <c r="E447" s="2">
        <v>44066</v>
      </c>
      <c r="F447" t="s">
        <v>28</v>
      </c>
      <c r="G447" t="s">
        <v>482</v>
      </c>
      <c r="H447" t="s">
        <v>32</v>
      </c>
      <c r="I447" t="s">
        <v>39</v>
      </c>
      <c r="J447" t="s">
        <v>435</v>
      </c>
      <c r="K447">
        <v>93516.75</v>
      </c>
      <c r="L447">
        <v>43958</v>
      </c>
      <c r="M447" t="s">
        <v>17</v>
      </c>
      <c r="N447" t="s">
        <v>15</v>
      </c>
      <c r="O447" s="2">
        <v>43852</v>
      </c>
    </row>
    <row r="448" spans="1:15" x14ac:dyDescent="0.35">
      <c r="A448" t="s">
        <v>468</v>
      </c>
      <c r="B448" t="s">
        <v>248</v>
      </c>
      <c r="C448" t="s">
        <v>14</v>
      </c>
      <c r="D448" s="2">
        <v>43340</v>
      </c>
      <c r="E448" s="2">
        <v>44066</v>
      </c>
      <c r="F448" t="s">
        <v>28</v>
      </c>
      <c r="G448" t="s">
        <v>482</v>
      </c>
      <c r="H448" t="s">
        <v>32</v>
      </c>
      <c r="I448" t="s">
        <v>39</v>
      </c>
      <c r="J448" t="s">
        <v>435</v>
      </c>
      <c r="K448">
        <v>93516.75</v>
      </c>
      <c r="L448">
        <v>43958</v>
      </c>
      <c r="M448" t="s">
        <v>17</v>
      </c>
      <c r="N448" t="s">
        <v>15</v>
      </c>
      <c r="O448" s="2">
        <v>43852</v>
      </c>
    </row>
    <row r="449" spans="1:15" x14ac:dyDescent="0.35">
      <c r="A449" t="s">
        <v>468</v>
      </c>
      <c r="B449" t="s">
        <v>248</v>
      </c>
      <c r="C449" t="s">
        <v>14</v>
      </c>
      <c r="D449" s="2">
        <v>43340</v>
      </c>
      <c r="E449" s="2">
        <v>44066</v>
      </c>
      <c r="F449" t="s">
        <v>28</v>
      </c>
      <c r="G449" t="s">
        <v>482</v>
      </c>
      <c r="H449" t="s">
        <v>32</v>
      </c>
      <c r="I449" t="s">
        <v>39</v>
      </c>
      <c r="J449" t="s">
        <v>435</v>
      </c>
      <c r="K449">
        <v>93516.75</v>
      </c>
      <c r="L449">
        <v>43958</v>
      </c>
      <c r="M449" t="s">
        <v>17</v>
      </c>
      <c r="N449" t="s">
        <v>15</v>
      </c>
      <c r="O449" s="2">
        <v>43852</v>
      </c>
    </row>
    <row r="450" spans="1:15" x14ac:dyDescent="0.35">
      <c r="A450" t="s">
        <v>468</v>
      </c>
      <c r="B450" t="s">
        <v>248</v>
      </c>
      <c r="C450" t="s">
        <v>14</v>
      </c>
      <c r="D450" s="2">
        <v>43340</v>
      </c>
      <c r="E450" s="2">
        <v>44066</v>
      </c>
      <c r="F450" t="s">
        <v>28</v>
      </c>
      <c r="G450" t="s">
        <v>482</v>
      </c>
      <c r="H450" t="s">
        <v>32</v>
      </c>
      <c r="I450" t="s">
        <v>39</v>
      </c>
      <c r="J450" t="s">
        <v>435</v>
      </c>
      <c r="K450">
        <v>93517.25</v>
      </c>
      <c r="L450">
        <v>43855</v>
      </c>
      <c r="M450" t="s">
        <v>17</v>
      </c>
      <c r="N450" t="s">
        <v>15</v>
      </c>
      <c r="O450" s="2">
        <v>43852</v>
      </c>
    </row>
    <row r="451" spans="1:15" x14ac:dyDescent="0.35">
      <c r="A451" t="s">
        <v>468</v>
      </c>
      <c r="B451" t="s">
        <v>248</v>
      </c>
      <c r="C451" t="s">
        <v>14</v>
      </c>
      <c r="D451" s="2">
        <v>43340</v>
      </c>
      <c r="E451" s="2">
        <v>44066</v>
      </c>
      <c r="F451" t="s">
        <v>28</v>
      </c>
      <c r="G451" t="s">
        <v>482</v>
      </c>
      <c r="H451" t="s">
        <v>32</v>
      </c>
      <c r="I451" t="s">
        <v>39</v>
      </c>
      <c r="J451" t="s">
        <v>435</v>
      </c>
      <c r="K451">
        <v>100710.88</v>
      </c>
      <c r="L451">
        <v>43443</v>
      </c>
      <c r="M451" t="s">
        <v>17</v>
      </c>
      <c r="N451" t="s">
        <v>15</v>
      </c>
      <c r="O451" s="2">
        <v>43852</v>
      </c>
    </row>
    <row r="452" spans="1:15" x14ac:dyDescent="0.35">
      <c r="A452" t="s">
        <v>468</v>
      </c>
      <c r="B452" t="s">
        <v>248</v>
      </c>
      <c r="C452" t="s">
        <v>14</v>
      </c>
      <c r="D452" s="2">
        <v>43340</v>
      </c>
      <c r="E452" s="2">
        <v>44066</v>
      </c>
      <c r="F452" t="s">
        <v>28</v>
      </c>
      <c r="G452" t="s">
        <v>482</v>
      </c>
      <c r="H452" t="s">
        <v>32</v>
      </c>
      <c r="I452" t="s">
        <v>39</v>
      </c>
      <c r="J452" t="s">
        <v>435</v>
      </c>
      <c r="K452">
        <v>100710.88</v>
      </c>
      <c r="L452">
        <v>43546</v>
      </c>
      <c r="M452" t="s">
        <v>17</v>
      </c>
      <c r="N452" t="s">
        <v>15</v>
      </c>
      <c r="O452" s="2">
        <v>43852</v>
      </c>
    </row>
    <row r="453" spans="1:15" x14ac:dyDescent="0.35">
      <c r="A453" t="s">
        <v>468</v>
      </c>
      <c r="B453" t="s">
        <v>248</v>
      </c>
      <c r="C453" t="s">
        <v>14</v>
      </c>
      <c r="D453" s="2">
        <v>43340</v>
      </c>
      <c r="E453" s="2">
        <v>44066</v>
      </c>
      <c r="F453" t="s">
        <v>28</v>
      </c>
      <c r="G453" t="s">
        <v>482</v>
      </c>
      <c r="H453" t="s">
        <v>32</v>
      </c>
      <c r="I453" t="s">
        <v>39</v>
      </c>
      <c r="J453" t="s">
        <v>435</v>
      </c>
      <c r="K453">
        <v>100710.88</v>
      </c>
      <c r="L453">
        <v>43649</v>
      </c>
      <c r="M453" t="s">
        <v>17</v>
      </c>
      <c r="N453" t="s">
        <v>15</v>
      </c>
      <c r="O453" s="2">
        <v>43852</v>
      </c>
    </row>
    <row r="454" spans="1:15" x14ac:dyDescent="0.35">
      <c r="A454" t="s">
        <v>468</v>
      </c>
      <c r="B454" t="s">
        <v>248</v>
      </c>
      <c r="C454" t="s">
        <v>14</v>
      </c>
      <c r="D454" s="2">
        <v>43340</v>
      </c>
      <c r="E454" s="2">
        <v>44066</v>
      </c>
      <c r="F454" t="s">
        <v>28</v>
      </c>
      <c r="G454" t="s">
        <v>482</v>
      </c>
      <c r="H454" t="s">
        <v>32</v>
      </c>
      <c r="I454" t="s">
        <v>39</v>
      </c>
      <c r="J454" t="s">
        <v>435</v>
      </c>
      <c r="K454">
        <v>100710.88</v>
      </c>
      <c r="L454">
        <v>43752</v>
      </c>
      <c r="M454" t="s">
        <v>17</v>
      </c>
      <c r="N454" t="s">
        <v>15</v>
      </c>
      <c r="O454" s="2">
        <v>43852</v>
      </c>
    </row>
    <row r="455" spans="1:15" x14ac:dyDescent="0.35">
      <c r="A455" t="s">
        <v>468</v>
      </c>
      <c r="B455" t="s">
        <v>248</v>
      </c>
      <c r="C455" t="s">
        <v>14</v>
      </c>
      <c r="D455" s="2">
        <v>43340</v>
      </c>
      <c r="E455" s="2">
        <v>44066</v>
      </c>
      <c r="F455" t="s">
        <v>28</v>
      </c>
      <c r="G455" t="s">
        <v>482</v>
      </c>
      <c r="H455" t="s">
        <v>32</v>
      </c>
      <c r="I455" t="s">
        <v>39</v>
      </c>
      <c r="J455" t="s">
        <v>435</v>
      </c>
      <c r="K455">
        <v>129485.38</v>
      </c>
      <c r="L455">
        <v>43340</v>
      </c>
      <c r="M455" t="s">
        <v>17</v>
      </c>
      <c r="N455" t="s">
        <v>15</v>
      </c>
      <c r="O455" s="2">
        <v>43852</v>
      </c>
    </row>
    <row r="456" spans="1:15" x14ac:dyDescent="0.35">
      <c r="A456" t="s">
        <v>468</v>
      </c>
      <c r="B456" t="s">
        <v>249</v>
      </c>
      <c r="C456" t="s">
        <v>14</v>
      </c>
      <c r="D456" s="2">
        <v>43440</v>
      </c>
      <c r="E456" s="2">
        <v>43804</v>
      </c>
      <c r="F456" t="s">
        <v>28</v>
      </c>
      <c r="G456" t="s">
        <v>482</v>
      </c>
      <c r="H456" t="s">
        <v>32</v>
      </c>
      <c r="I456" t="s">
        <v>39</v>
      </c>
      <c r="J456" t="s">
        <v>436</v>
      </c>
      <c r="K456">
        <v>53711</v>
      </c>
      <c r="L456">
        <v>43440</v>
      </c>
      <c r="M456" t="s">
        <v>17</v>
      </c>
      <c r="N456" t="s">
        <v>15</v>
      </c>
      <c r="O456" s="2">
        <v>43852</v>
      </c>
    </row>
    <row r="457" spans="1:15" x14ac:dyDescent="0.35">
      <c r="A457" t="s">
        <v>468</v>
      </c>
      <c r="B457" t="s">
        <v>250</v>
      </c>
      <c r="C457" t="s">
        <v>14</v>
      </c>
      <c r="D457" s="2">
        <v>43550</v>
      </c>
      <c r="E457" s="2">
        <v>44099</v>
      </c>
      <c r="F457" t="s">
        <v>28</v>
      </c>
      <c r="G457" t="s">
        <v>482</v>
      </c>
      <c r="H457" t="s">
        <v>32</v>
      </c>
      <c r="I457" t="s">
        <v>39</v>
      </c>
      <c r="J457" t="s">
        <v>436</v>
      </c>
      <c r="K457">
        <v>49576</v>
      </c>
      <c r="L457">
        <v>43550</v>
      </c>
      <c r="M457" t="s">
        <v>17</v>
      </c>
      <c r="N457" t="s">
        <v>15</v>
      </c>
      <c r="O457" s="2">
        <v>43852</v>
      </c>
    </row>
    <row r="458" spans="1:15" x14ac:dyDescent="0.35">
      <c r="A458" t="s">
        <v>468</v>
      </c>
      <c r="B458" t="s">
        <v>251</v>
      </c>
      <c r="C458" t="s">
        <v>14</v>
      </c>
      <c r="D458" s="2">
        <v>42634</v>
      </c>
      <c r="E458" s="2">
        <v>44002</v>
      </c>
      <c r="F458" t="s">
        <v>28</v>
      </c>
      <c r="G458" t="s">
        <v>482</v>
      </c>
      <c r="H458" t="s">
        <v>32</v>
      </c>
      <c r="I458" t="s">
        <v>39</v>
      </c>
      <c r="J458" t="s">
        <v>436</v>
      </c>
      <c r="K458">
        <v>0</v>
      </c>
      <c r="L458">
        <v>42634</v>
      </c>
      <c r="M458" t="s">
        <v>17</v>
      </c>
      <c r="N458" t="s">
        <v>35</v>
      </c>
      <c r="O458" s="2">
        <v>43852</v>
      </c>
    </row>
    <row r="459" spans="1:15" x14ac:dyDescent="0.35">
      <c r="A459" t="s">
        <v>468</v>
      </c>
      <c r="B459" t="s">
        <v>251</v>
      </c>
      <c r="C459" t="s">
        <v>14</v>
      </c>
      <c r="D459" s="2">
        <v>42634</v>
      </c>
      <c r="E459" s="2">
        <v>44002</v>
      </c>
      <c r="F459" t="s">
        <v>28</v>
      </c>
      <c r="G459" t="s">
        <v>482</v>
      </c>
      <c r="H459" t="s">
        <v>32</v>
      </c>
      <c r="I459" t="s">
        <v>39</v>
      </c>
      <c r="J459" t="s">
        <v>436</v>
      </c>
      <c r="L459">
        <v>43364</v>
      </c>
      <c r="M459" t="s">
        <v>36</v>
      </c>
      <c r="N459" t="s">
        <v>35</v>
      </c>
      <c r="O459" s="2">
        <v>43852</v>
      </c>
    </row>
    <row r="460" spans="1:15" x14ac:dyDescent="0.35">
      <c r="A460" t="s">
        <v>468</v>
      </c>
      <c r="B460" t="s">
        <v>251</v>
      </c>
      <c r="C460" t="s">
        <v>14</v>
      </c>
      <c r="D460" s="2">
        <v>42634</v>
      </c>
      <c r="E460" s="2">
        <v>44002</v>
      </c>
      <c r="F460" t="s">
        <v>28</v>
      </c>
      <c r="G460" t="s">
        <v>482</v>
      </c>
      <c r="H460" t="s">
        <v>32</v>
      </c>
      <c r="I460" t="s">
        <v>39</v>
      </c>
      <c r="J460" t="s">
        <v>436</v>
      </c>
      <c r="L460">
        <v>43455</v>
      </c>
      <c r="M460" t="s">
        <v>36</v>
      </c>
      <c r="N460" t="s">
        <v>35</v>
      </c>
      <c r="O460" s="2">
        <v>43852</v>
      </c>
    </row>
    <row r="461" spans="1:15" x14ac:dyDescent="0.35">
      <c r="A461" t="s">
        <v>468</v>
      </c>
      <c r="B461" t="s">
        <v>252</v>
      </c>
      <c r="C461" t="s">
        <v>14</v>
      </c>
      <c r="D461" s="2">
        <v>42887</v>
      </c>
      <c r="E461" s="2">
        <v>43616</v>
      </c>
      <c r="F461" t="s">
        <v>28</v>
      </c>
      <c r="G461" t="s">
        <v>482</v>
      </c>
      <c r="H461" t="s">
        <v>32</v>
      </c>
      <c r="I461" t="s">
        <v>39</v>
      </c>
      <c r="J461" t="s">
        <v>436</v>
      </c>
      <c r="K461">
        <v>64971</v>
      </c>
      <c r="L461">
        <v>43435</v>
      </c>
      <c r="M461" t="s">
        <v>17</v>
      </c>
      <c r="N461" t="s">
        <v>15</v>
      </c>
      <c r="O461" s="2">
        <v>43852</v>
      </c>
    </row>
    <row r="462" spans="1:15" x14ac:dyDescent="0.35">
      <c r="A462" t="s">
        <v>467</v>
      </c>
      <c r="B462" t="s">
        <v>253</v>
      </c>
      <c r="C462" t="s">
        <v>14</v>
      </c>
      <c r="D462" s="2">
        <v>43646</v>
      </c>
      <c r="E462" s="2">
        <v>44011</v>
      </c>
      <c r="F462" t="s">
        <v>23</v>
      </c>
      <c r="G462" t="s">
        <v>482</v>
      </c>
      <c r="H462" t="s">
        <v>32</v>
      </c>
      <c r="I462" t="s">
        <v>23</v>
      </c>
      <c r="J462" t="s">
        <v>27</v>
      </c>
      <c r="K462">
        <v>66188.759999999995</v>
      </c>
      <c r="L462">
        <v>43646</v>
      </c>
      <c r="M462" t="s">
        <v>17</v>
      </c>
      <c r="N462" t="s">
        <v>27</v>
      </c>
      <c r="O462" s="2">
        <v>43852</v>
      </c>
    </row>
    <row r="463" spans="1:15" x14ac:dyDescent="0.35">
      <c r="A463" t="s">
        <v>467</v>
      </c>
      <c r="B463" t="s">
        <v>254</v>
      </c>
      <c r="C463" t="s">
        <v>14</v>
      </c>
      <c r="D463" s="2">
        <v>42916</v>
      </c>
      <c r="E463" s="2">
        <v>43280</v>
      </c>
      <c r="F463" t="s">
        <v>23</v>
      </c>
      <c r="G463" t="s">
        <v>482</v>
      </c>
      <c r="H463" t="s">
        <v>32</v>
      </c>
      <c r="I463" t="s">
        <v>23</v>
      </c>
      <c r="J463" t="s">
        <v>436</v>
      </c>
      <c r="K463">
        <v>37754.15</v>
      </c>
      <c r="L463">
        <v>43281</v>
      </c>
      <c r="M463" t="s">
        <v>17</v>
      </c>
      <c r="N463" t="s">
        <v>15</v>
      </c>
      <c r="O463" s="2">
        <v>43852</v>
      </c>
    </row>
    <row r="464" spans="1:15" x14ac:dyDescent="0.35">
      <c r="A464" t="s">
        <v>467</v>
      </c>
      <c r="B464" t="s">
        <v>255</v>
      </c>
      <c r="C464" t="s">
        <v>14</v>
      </c>
      <c r="D464" s="2">
        <v>43709</v>
      </c>
      <c r="E464" s="2">
        <v>44074</v>
      </c>
      <c r="F464" t="s">
        <v>24</v>
      </c>
      <c r="G464" t="s">
        <v>482</v>
      </c>
      <c r="H464" t="s">
        <v>32</v>
      </c>
      <c r="I464" t="s">
        <v>25</v>
      </c>
      <c r="J464" t="s">
        <v>27</v>
      </c>
      <c r="K464">
        <v>48325.760000000002</v>
      </c>
      <c r="L464">
        <v>43709</v>
      </c>
      <c r="M464" t="s">
        <v>17</v>
      </c>
      <c r="N464" t="s">
        <v>27</v>
      </c>
      <c r="O464" s="2">
        <v>43852</v>
      </c>
    </row>
    <row r="465" spans="1:15" x14ac:dyDescent="0.35">
      <c r="A465" t="s">
        <v>467</v>
      </c>
      <c r="B465">
        <v>3.1030411181E+17</v>
      </c>
      <c r="C465" t="s">
        <v>14</v>
      </c>
      <c r="D465" s="2">
        <v>43344</v>
      </c>
      <c r="E465" s="2">
        <v>43708</v>
      </c>
      <c r="F465" t="s">
        <v>24</v>
      </c>
      <c r="G465" t="s">
        <v>482</v>
      </c>
      <c r="H465" t="s">
        <v>32</v>
      </c>
      <c r="I465" t="s">
        <v>25</v>
      </c>
      <c r="J465" t="s">
        <v>27</v>
      </c>
      <c r="K465">
        <v>5763.57</v>
      </c>
      <c r="L465">
        <v>43344</v>
      </c>
      <c r="M465" t="s">
        <v>17</v>
      </c>
      <c r="N465" t="s">
        <v>15</v>
      </c>
      <c r="O465" s="2">
        <v>43852</v>
      </c>
    </row>
    <row r="466" spans="1:15" x14ac:dyDescent="0.35">
      <c r="A466" t="s">
        <v>467</v>
      </c>
      <c r="B466">
        <v>3.1030411181E+17</v>
      </c>
      <c r="C466" t="s">
        <v>18</v>
      </c>
      <c r="D466" s="2">
        <v>43344</v>
      </c>
      <c r="E466" s="2">
        <v>43708</v>
      </c>
      <c r="F466" t="s">
        <v>24</v>
      </c>
      <c r="G466" t="s">
        <v>482</v>
      </c>
      <c r="H466" t="s">
        <v>32</v>
      </c>
      <c r="I466" t="s">
        <v>25</v>
      </c>
      <c r="J466" t="s">
        <v>27</v>
      </c>
      <c r="K466">
        <v>5721.71</v>
      </c>
      <c r="L466">
        <v>43344</v>
      </c>
      <c r="M466" t="s">
        <v>17</v>
      </c>
      <c r="N466" t="s">
        <v>15</v>
      </c>
      <c r="O466" s="2">
        <v>43852</v>
      </c>
    </row>
    <row r="467" spans="1:15" x14ac:dyDescent="0.35">
      <c r="A467" t="s">
        <v>467</v>
      </c>
      <c r="B467" t="s">
        <v>256</v>
      </c>
      <c r="C467" t="s">
        <v>18</v>
      </c>
      <c r="D467" s="2">
        <v>43281</v>
      </c>
      <c r="E467" s="2">
        <v>43645</v>
      </c>
      <c r="F467" t="s">
        <v>23</v>
      </c>
      <c r="G467" t="s">
        <v>477</v>
      </c>
      <c r="H467" t="s">
        <v>32</v>
      </c>
      <c r="I467" t="s">
        <v>23</v>
      </c>
      <c r="J467" t="s">
        <v>27</v>
      </c>
      <c r="K467">
        <v>50101.73</v>
      </c>
      <c r="L467">
        <v>43281</v>
      </c>
      <c r="M467" t="s">
        <v>17</v>
      </c>
      <c r="N467" t="s">
        <v>15</v>
      </c>
      <c r="O467" s="2">
        <v>43852</v>
      </c>
    </row>
    <row r="468" spans="1:15" x14ac:dyDescent="0.35">
      <c r="A468" t="s">
        <v>467</v>
      </c>
      <c r="B468" t="s">
        <v>257</v>
      </c>
      <c r="C468" t="s">
        <v>18</v>
      </c>
      <c r="D468" s="2">
        <v>43112</v>
      </c>
      <c r="E468" s="2">
        <v>43476</v>
      </c>
      <c r="F468" t="s">
        <v>26</v>
      </c>
      <c r="G468" t="s">
        <v>482</v>
      </c>
      <c r="H468" t="s">
        <v>32</v>
      </c>
      <c r="I468" t="s">
        <v>82</v>
      </c>
      <c r="J468" t="s">
        <v>27</v>
      </c>
      <c r="K468">
        <v>2940.49</v>
      </c>
      <c r="L468">
        <v>43112</v>
      </c>
      <c r="M468" t="s">
        <v>17</v>
      </c>
      <c r="N468" t="s">
        <v>21</v>
      </c>
      <c r="O468" s="2">
        <v>43852</v>
      </c>
    </row>
    <row r="469" spans="1:15" x14ac:dyDescent="0.35">
      <c r="A469" t="s">
        <v>467</v>
      </c>
      <c r="B469" t="s">
        <v>258</v>
      </c>
      <c r="C469" t="s">
        <v>14</v>
      </c>
      <c r="D469" s="2">
        <v>43477</v>
      </c>
      <c r="E469" s="2">
        <v>43841</v>
      </c>
      <c r="F469" t="s">
        <v>26</v>
      </c>
      <c r="G469" t="s">
        <v>482</v>
      </c>
      <c r="H469" t="s">
        <v>32</v>
      </c>
      <c r="I469" t="s">
        <v>82</v>
      </c>
      <c r="J469" t="s">
        <v>27</v>
      </c>
      <c r="K469">
        <v>3073.94</v>
      </c>
      <c r="L469">
        <v>43477</v>
      </c>
      <c r="M469" t="s">
        <v>17</v>
      </c>
      <c r="N469" t="s">
        <v>27</v>
      </c>
      <c r="O469" s="2">
        <v>43852</v>
      </c>
    </row>
    <row r="470" spans="1:15" x14ac:dyDescent="0.35">
      <c r="A470" t="s">
        <v>467</v>
      </c>
      <c r="B470" t="s">
        <v>259</v>
      </c>
      <c r="C470" t="s">
        <v>18</v>
      </c>
      <c r="D470" s="2">
        <v>43116</v>
      </c>
      <c r="E470" s="2">
        <v>43480</v>
      </c>
      <c r="F470" t="s">
        <v>23</v>
      </c>
      <c r="G470" t="s">
        <v>482</v>
      </c>
      <c r="H470" t="s">
        <v>32</v>
      </c>
      <c r="I470" t="s">
        <v>23</v>
      </c>
      <c r="J470" t="s">
        <v>436</v>
      </c>
      <c r="K470">
        <v>330</v>
      </c>
      <c r="L470">
        <v>43116</v>
      </c>
      <c r="M470" t="s">
        <v>17</v>
      </c>
      <c r="N470" t="s">
        <v>21</v>
      </c>
      <c r="O470" s="2">
        <v>43852</v>
      </c>
    </row>
    <row r="471" spans="1:15" x14ac:dyDescent="0.35">
      <c r="A471" t="s">
        <v>467</v>
      </c>
      <c r="B471" t="s">
        <v>260</v>
      </c>
      <c r="C471" t="s">
        <v>14</v>
      </c>
      <c r="D471" s="2">
        <v>43709</v>
      </c>
      <c r="E471" s="2">
        <v>44074</v>
      </c>
      <c r="F471" t="s">
        <v>24</v>
      </c>
      <c r="G471" t="s">
        <v>482</v>
      </c>
      <c r="H471" t="s">
        <v>32</v>
      </c>
      <c r="I471" t="s">
        <v>25</v>
      </c>
      <c r="J471" t="s">
        <v>27</v>
      </c>
      <c r="K471">
        <v>20327.63</v>
      </c>
      <c r="L471">
        <v>43709</v>
      </c>
      <c r="M471" t="s">
        <v>17</v>
      </c>
      <c r="N471" t="s">
        <v>27</v>
      </c>
      <c r="O471" s="2">
        <v>43852</v>
      </c>
    </row>
    <row r="472" spans="1:15" x14ac:dyDescent="0.35">
      <c r="A472" t="s">
        <v>467</v>
      </c>
      <c r="B472">
        <v>3.1030411181E+17</v>
      </c>
      <c r="C472" t="s">
        <v>18</v>
      </c>
      <c r="D472" s="2">
        <v>43344</v>
      </c>
      <c r="E472" s="2">
        <v>43708</v>
      </c>
      <c r="F472" t="s">
        <v>24</v>
      </c>
      <c r="G472" t="s">
        <v>482</v>
      </c>
      <c r="H472" t="s">
        <v>32</v>
      </c>
      <c r="I472" t="s">
        <v>25</v>
      </c>
      <c r="J472" t="s">
        <v>27</v>
      </c>
      <c r="K472">
        <v>2164.3000000000002</v>
      </c>
      <c r="L472">
        <v>43344</v>
      </c>
      <c r="M472" t="s">
        <v>17</v>
      </c>
      <c r="N472" t="s">
        <v>15</v>
      </c>
      <c r="O472" s="2">
        <v>43852</v>
      </c>
    </row>
    <row r="473" spans="1:15" x14ac:dyDescent="0.35">
      <c r="A473" t="s">
        <v>467</v>
      </c>
      <c r="B473" t="s">
        <v>261</v>
      </c>
      <c r="C473" t="s">
        <v>14</v>
      </c>
      <c r="D473" s="2">
        <v>43709</v>
      </c>
      <c r="E473" s="2">
        <v>44074</v>
      </c>
      <c r="F473" t="s">
        <v>24</v>
      </c>
      <c r="G473" t="s">
        <v>482</v>
      </c>
      <c r="H473" t="s">
        <v>32</v>
      </c>
      <c r="I473" t="s">
        <v>25</v>
      </c>
      <c r="J473" t="s">
        <v>27</v>
      </c>
      <c r="K473">
        <v>27258.799999999999</v>
      </c>
      <c r="L473">
        <v>43709</v>
      </c>
      <c r="M473" t="s">
        <v>17</v>
      </c>
      <c r="N473" t="s">
        <v>27</v>
      </c>
      <c r="O473" s="2">
        <v>43852</v>
      </c>
    </row>
    <row r="474" spans="1:15" x14ac:dyDescent="0.35">
      <c r="A474" t="s">
        <v>467</v>
      </c>
      <c r="B474">
        <v>3.1030411181E+17</v>
      </c>
      <c r="C474" t="s">
        <v>18</v>
      </c>
      <c r="D474" s="2">
        <v>43344</v>
      </c>
      <c r="E474" s="2">
        <v>43708</v>
      </c>
      <c r="F474" t="s">
        <v>24</v>
      </c>
      <c r="G474" t="s">
        <v>482</v>
      </c>
      <c r="H474" t="s">
        <v>32</v>
      </c>
      <c r="I474" t="s">
        <v>25</v>
      </c>
      <c r="J474" t="s">
        <v>27</v>
      </c>
      <c r="K474">
        <v>5105.2</v>
      </c>
      <c r="L474">
        <v>43344</v>
      </c>
      <c r="M474" t="s">
        <v>17</v>
      </c>
      <c r="N474" t="s">
        <v>15</v>
      </c>
      <c r="O474" s="2">
        <v>43852</v>
      </c>
    </row>
    <row r="475" spans="1:15" x14ac:dyDescent="0.35">
      <c r="A475" t="s">
        <v>467</v>
      </c>
      <c r="B475" t="s">
        <v>262</v>
      </c>
      <c r="C475" t="s">
        <v>14</v>
      </c>
      <c r="D475" s="2">
        <v>43847</v>
      </c>
      <c r="E475" s="2">
        <v>43852</v>
      </c>
      <c r="F475" t="s">
        <v>19</v>
      </c>
      <c r="G475" t="s">
        <v>482</v>
      </c>
      <c r="H475" t="s">
        <v>32</v>
      </c>
      <c r="I475" t="s">
        <v>44</v>
      </c>
      <c r="J475" t="s">
        <v>436</v>
      </c>
      <c r="K475">
        <v>95.85</v>
      </c>
      <c r="L475">
        <v>43847</v>
      </c>
      <c r="M475" t="s">
        <v>17</v>
      </c>
      <c r="N475" t="s">
        <v>15</v>
      </c>
      <c r="O475" s="2">
        <v>43852</v>
      </c>
    </row>
    <row r="476" spans="1:15" x14ac:dyDescent="0.35">
      <c r="A476" t="s">
        <v>467</v>
      </c>
      <c r="B476">
        <v>3.1030411181E+17</v>
      </c>
      <c r="C476" t="s">
        <v>14</v>
      </c>
      <c r="D476" s="2">
        <v>43344</v>
      </c>
      <c r="E476" s="2">
        <v>43708</v>
      </c>
      <c r="F476" t="s">
        <v>24</v>
      </c>
      <c r="G476" t="s">
        <v>482</v>
      </c>
      <c r="H476" t="s">
        <v>32</v>
      </c>
      <c r="I476" t="s">
        <v>25</v>
      </c>
      <c r="J476" t="s">
        <v>27</v>
      </c>
      <c r="K476">
        <v>153.76</v>
      </c>
      <c r="L476">
        <v>43344</v>
      </c>
      <c r="M476" t="s">
        <v>17</v>
      </c>
      <c r="N476" t="s">
        <v>15</v>
      </c>
      <c r="O476" s="2">
        <v>43852</v>
      </c>
    </row>
    <row r="477" spans="1:15" x14ac:dyDescent="0.35">
      <c r="A477" t="s">
        <v>467</v>
      </c>
      <c r="B477">
        <v>3.1030411181E+17</v>
      </c>
      <c r="C477" t="s">
        <v>14</v>
      </c>
      <c r="D477" s="2">
        <v>43344</v>
      </c>
      <c r="E477" s="2">
        <v>43708</v>
      </c>
      <c r="F477" t="s">
        <v>24</v>
      </c>
      <c r="G477" t="s">
        <v>482</v>
      </c>
      <c r="H477" t="s">
        <v>32</v>
      </c>
      <c r="I477" t="s">
        <v>25</v>
      </c>
      <c r="J477" t="s">
        <v>27</v>
      </c>
      <c r="K477">
        <v>3842.38</v>
      </c>
      <c r="L477">
        <v>43344</v>
      </c>
      <c r="M477" t="s">
        <v>17</v>
      </c>
      <c r="N477" t="s">
        <v>15</v>
      </c>
      <c r="O477" s="2">
        <v>43852</v>
      </c>
    </row>
    <row r="478" spans="1:15" x14ac:dyDescent="0.35">
      <c r="A478" t="s">
        <v>467</v>
      </c>
      <c r="B478" t="s">
        <v>263</v>
      </c>
      <c r="C478" t="s">
        <v>14</v>
      </c>
      <c r="D478" s="2">
        <v>43720</v>
      </c>
      <c r="E478" s="2">
        <v>44085</v>
      </c>
      <c r="F478" t="s">
        <v>23</v>
      </c>
      <c r="G478" t="s">
        <v>482</v>
      </c>
      <c r="H478" t="s">
        <v>32</v>
      </c>
      <c r="I478" t="s">
        <v>44</v>
      </c>
      <c r="J478" t="s">
        <v>27</v>
      </c>
      <c r="K478">
        <v>3300</v>
      </c>
      <c r="L478">
        <v>43720</v>
      </c>
      <c r="M478" t="s">
        <v>17</v>
      </c>
      <c r="N478" t="s">
        <v>15</v>
      </c>
      <c r="O478" s="2">
        <v>43852</v>
      </c>
    </row>
    <row r="479" spans="1:15" x14ac:dyDescent="0.35">
      <c r="A479" t="s">
        <v>467</v>
      </c>
      <c r="B479" t="s">
        <v>264</v>
      </c>
      <c r="C479" t="s">
        <v>14</v>
      </c>
      <c r="D479" s="2">
        <v>43405</v>
      </c>
      <c r="E479" s="2">
        <v>43769</v>
      </c>
      <c r="F479" t="s">
        <v>23</v>
      </c>
      <c r="G479" t="s">
        <v>482</v>
      </c>
      <c r="H479" t="s">
        <v>32</v>
      </c>
      <c r="I479" t="s">
        <v>23</v>
      </c>
      <c r="J479" t="s">
        <v>27</v>
      </c>
      <c r="K479">
        <v>7424.84</v>
      </c>
      <c r="L479">
        <v>43405</v>
      </c>
      <c r="M479" t="s">
        <v>17</v>
      </c>
      <c r="N479" t="s">
        <v>27</v>
      </c>
      <c r="O479" s="2">
        <v>43852</v>
      </c>
    </row>
    <row r="480" spans="1:15" x14ac:dyDescent="0.35">
      <c r="A480" t="s">
        <v>467</v>
      </c>
      <c r="B480">
        <v>22214171</v>
      </c>
      <c r="C480" t="s">
        <v>18</v>
      </c>
      <c r="D480" s="2">
        <v>43040</v>
      </c>
      <c r="E480" s="2">
        <v>43404</v>
      </c>
      <c r="F480" t="s">
        <v>23</v>
      </c>
      <c r="G480" t="s">
        <v>482</v>
      </c>
      <c r="H480" t="s">
        <v>32</v>
      </c>
      <c r="I480" t="s">
        <v>23</v>
      </c>
      <c r="J480" t="s">
        <v>27</v>
      </c>
      <c r="K480">
        <v>55687.5</v>
      </c>
      <c r="L480">
        <v>43040</v>
      </c>
      <c r="M480" t="s">
        <v>17</v>
      </c>
      <c r="N480" t="s">
        <v>21</v>
      </c>
      <c r="O480" s="2">
        <v>43852</v>
      </c>
    </row>
    <row r="481" spans="1:15" x14ac:dyDescent="0.35">
      <c r="A481" t="s">
        <v>467</v>
      </c>
      <c r="B481">
        <v>22341873</v>
      </c>
      <c r="C481" t="s">
        <v>14</v>
      </c>
      <c r="D481" s="2">
        <v>43355</v>
      </c>
      <c r="E481" s="2">
        <v>43719</v>
      </c>
      <c r="F481" t="s">
        <v>23</v>
      </c>
      <c r="G481" t="s">
        <v>477</v>
      </c>
      <c r="H481" t="s">
        <v>32</v>
      </c>
      <c r="I481" t="s">
        <v>23</v>
      </c>
      <c r="J481" t="s">
        <v>27</v>
      </c>
      <c r="K481">
        <v>8745.18</v>
      </c>
      <c r="L481">
        <v>43355</v>
      </c>
      <c r="M481" t="s">
        <v>17</v>
      </c>
      <c r="N481" t="s">
        <v>15</v>
      </c>
      <c r="O481" s="2">
        <v>43852</v>
      </c>
    </row>
    <row r="482" spans="1:15" x14ac:dyDescent="0.35">
      <c r="A482" t="s">
        <v>467</v>
      </c>
      <c r="B482" t="s">
        <v>265</v>
      </c>
      <c r="C482" t="s">
        <v>14</v>
      </c>
      <c r="D482" s="2">
        <v>43511</v>
      </c>
      <c r="E482" s="2">
        <v>43875</v>
      </c>
      <c r="F482" t="s">
        <v>48</v>
      </c>
      <c r="G482" t="s">
        <v>480</v>
      </c>
      <c r="H482" t="s">
        <v>32</v>
      </c>
      <c r="I482" t="s">
        <v>48</v>
      </c>
      <c r="J482" t="s">
        <v>436</v>
      </c>
      <c r="K482">
        <v>10578.39</v>
      </c>
      <c r="L482">
        <v>43511</v>
      </c>
      <c r="M482" t="s">
        <v>17</v>
      </c>
      <c r="N482" t="s">
        <v>15</v>
      </c>
      <c r="O482" s="2">
        <v>43852</v>
      </c>
    </row>
    <row r="483" spans="1:15" x14ac:dyDescent="0.35">
      <c r="A483" t="s">
        <v>467</v>
      </c>
      <c r="B483" t="s">
        <v>266</v>
      </c>
      <c r="C483" t="s">
        <v>14</v>
      </c>
      <c r="D483" s="2">
        <v>43709</v>
      </c>
      <c r="E483" s="2">
        <v>44074</v>
      </c>
      <c r="F483" t="s">
        <v>24</v>
      </c>
      <c r="G483" t="s">
        <v>482</v>
      </c>
      <c r="H483" t="s">
        <v>32</v>
      </c>
      <c r="I483" t="s">
        <v>25</v>
      </c>
      <c r="J483" t="s">
        <v>27</v>
      </c>
      <c r="K483">
        <v>10279.51</v>
      </c>
      <c r="L483">
        <v>43709</v>
      </c>
      <c r="M483" t="s">
        <v>17</v>
      </c>
      <c r="N483" t="s">
        <v>27</v>
      </c>
      <c r="O483" s="2">
        <v>43852</v>
      </c>
    </row>
    <row r="484" spans="1:15" x14ac:dyDescent="0.35">
      <c r="A484" t="s">
        <v>467</v>
      </c>
      <c r="B484">
        <v>3.1030411181E+17</v>
      </c>
      <c r="C484" t="s">
        <v>18</v>
      </c>
      <c r="D484" s="2">
        <v>43344</v>
      </c>
      <c r="E484" s="2">
        <v>43708</v>
      </c>
      <c r="F484" t="s">
        <v>24</v>
      </c>
      <c r="G484" t="s">
        <v>482</v>
      </c>
      <c r="H484" t="s">
        <v>32</v>
      </c>
      <c r="I484" t="s">
        <v>25</v>
      </c>
      <c r="J484" t="s">
        <v>27</v>
      </c>
      <c r="K484">
        <v>610.77</v>
      </c>
      <c r="L484">
        <v>43344</v>
      </c>
      <c r="M484" t="s">
        <v>17</v>
      </c>
      <c r="N484" t="s">
        <v>15</v>
      </c>
      <c r="O484" s="2">
        <v>43852</v>
      </c>
    </row>
    <row r="485" spans="1:15" x14ac:dyDescent="0.35">
      <c r="A485" t="s">
        <v>467</v>
      </c>
      <c r="B485">
        <v>301004265</v>
      </c>
      <c r="C485" t="s">
        <v>18</v>
      </c>
      <c r="D485" s="2">
        <v>43168</v>
      </c>
      <c r="E485" s="2">
        <v>43532</v>
      </c>
      <c r="F485" t="s">
        <v>16</v>
      </c>
      <c r="G485" t="s">
        <v>472</v>
      </c>
      <c r="H485" t="s">
        <v>32</v>
      </c>
      <c r="I485" t="s">
        <v>29</v>
      </c>
      <c r="J485" t="s">
        <v>27</v>
      </c>
      <c r="K485">
        <v>25000</v>
      </c>
      <c r="L485">
        <v>43168</v>
      </c>
      <c r="M485" t="s">
        <v>17</v>
      </c>
      <c r="N485" t="s">
        <v>15</v>
      </c>
      <c r="O485" s="2">
        <v>43852</v>
      </c>
    </row>
    <row r="486" spans="1:15" x14ac:dyDescent="0.35">
      <c r="A486" t="s">
        <v>467</v>
      </c>
      <c r="B486" t="s">
        <v>267</v>
      </c>
      <c r="C486" t="s">
        <v>14</v>
      </c>
      <c r="D486" s="2">
        <v>43533</v>
      </c>
      <c r="E486" s="2">
        <v>43898</v>
      </c>
      <c r="F486" t="s">
        <v>16</v>
      </c>
      <c r="G486" t="s">
        <v>474</v>
      </c>
      <c r="H486" t="s">
        <v>32</v>
      </c>
      <c r="I486" t="s">
        <v>29</v>
      </c>
      <c r="J486" t="s">
        <v>27</v>
      </c>
      <c r="K486">
        <v>23750</v>
      </c>
      <c r="L486">
        <v>43533</v>
      </c>
      <c r="M486" t="s">
        <v>17</v>
      </c>
      <c r="N486" t="s">
        <v>27</v>
      </c>
      <c r="O486" s="2">
        <v>43852</v>
      </c>
    </row>
    <row r="487" spans="1:15" x14ac:dyDescent="0.35">
      <c r="A487" t="s">
        <v>467</v>
      </c>
      <c r="B487">
        <v>195269000000</v>
      </c>
      <c r="C487" t="s">
        <v>18</v>
      </c>
      <c r="D487" s="2">
        <v>43414</v>
      </c>
      <c r="E487" s="2">
        <v>43778</v>
      </c>
      <c r="F487" t="s">
        <v>19</v>
      </c>
      <c r="G487" t="s">
        <v>481</v>
      </c>
      <c r="H487" t="s">
        <v>32</v>
      </c>
      <c r="I487" t="s">
        <v>20</v>
      </c>
      <c r="J487" t="s">
        <v>436</v>
      </c>
      <c r="K487">
        <v>0</v>
      </c>
      <c r="L487">
        <v>43414</v>
      </c>
      <c r="M487" t="s">
        <v>17</v>
      </c>
      <c r="N487" t="s">
        <v>15</v>
      </c>
      <c r="O487" s="2">
        <v>43852</v>
      </c>
    </row>
    <row r="488" spans="1:15" x14ac:dyDescent="0.35">
      <c r="A488" t="s">
        <v>467</v>
      </c>
      <c r="B488">
        <v>2.4122020718290002E+18</v>
      </c>
      <c r="C488" t="s">
        <v>18</v>
      </c>
      <c r="D488" s="2">
        <v>43112</v>
      </c>
      <c r="E488" s="2">
        <v>43476</v>
      </c>
      <c r="F488" t="s">
        <v>23</v>
      </c>
      <c r="G488" t="s">
        <v>481</v>
      </c>
      <c r="H488" t="s">
        <v>32</v>
      </c>
      <c r="I488" t="s">
        <v>23</v>
      </c>
      <c r="J488" t="s">
        <v>436</v>
      </c>
      <c r="K488">
        <v>10395</v>
      </c>
      <c r="L488">
        <v>43112</v>
      </c>
      <c r="M488" t="s">
        <v>17</v>
      </c>
      <c r="N488" t="s">
        <v>35</v>
      </c>
      <c r="O488" s="2">
        <v>43852</v>
      </c>
    </row>
    <row r="489" spans="1:15" x14ac:dyDescent="0.35">
      <c r="A489" t="s">
        <v>467</v>
      </c>
      <c r="B489">
        <v>2.4122020718290002E+18</v>
      </c>
      <c r="C489" t="s">
        <v>18</v>
      </c>
      <c r="D489" s="2">
        <v>43112</v>
      </c>
      <c r="E489" s="2">
        <v>43476</v>
      </c>
      <c r="F489" t="s">
        <v>23</v>
      </c>
      <c r="G489" t="s">
        <v>481</v>
      </c>
      <c r="H489" t="s">
        <v>32</v>
      </c>
      <c r="I489" t="s">
        <v>23</v>
      </c>
      <c r="J489" t="s">
        <v>436</v>
      </c>
      <c r="K489">
        <v>0</v>
      </c>
      <c r="M489" t="s">
        <v>36</v>
      </c>
      <c r="N489" t="s">
        <v>35</v>
      </c>
      <c r="O489" s="2">
        <v>43852</v>
      </c>
    </row>
    <row r="490" spans="1:15" x14ac:dyDescent="0.35">
      <c r="A490" t="s">
        <v>467</v>
      </c>
      <c r="B490" t="s">
        <v>268</v>
      </c>
      <c r="C490" t="s">
        <v>18</v>
      </c>
      <c r="D490" s="2">
        <v>43477</v>
      </c>
      <c r="E490" s="2">
        <v>43841</v>
      </c>
      <c r="F490" t="s">
        <v>23</v>
      </c>
      <c r="G490" t="s">
        <v>481</v>
      </c>
      <c r="H490" t="s">
        <v>32</v>
      </c>
      <c r="I490" t="s">
        <v>23</v>
      </c>
      <c r="J490" t="s">
        <v>436</v>
      </c>
      <c r="K490">
        <v>15592.5</v>
      </c>
      <c r="L490">
        <v>43477</v>
      </c>
      <c r="M490" t="s">
        <v>17</v>
      </c>
      <c r="N490" t="s">
        <v>27</v>
      </c>
      <c r="O490" s="2">
        <v>43852</v>
      </c>
    </row>
    <row r="491" spans="1:15" x14ac:dyDescent="0.35">
      <c r="A491" t="s">
        <v>467</v>
      </c>
      <c r="B491">
        <v>2.4122020718290002E+18</v>
      </c>
      <c r="C491" t="s">
        <v>14</v>
      </c>
      <c r="D491" s="2">
        <v>43842</v>
      </c>
      <c r="E491" s="2">
        <v>44207</v>
      </c>
      <c r="F491" t="s">
        <v>23</v>
      </c>
      <c r="G491" t="s">
        <v>481</v>
      </c>
      <c r="H491" t="s">
        <v>32</v>
      </c>
      <c r="I491" t="s">
        <v>23</v>
      </c>
      <c r="J491" t="s">
        <v>436</v>
      </c>
      <c r="K491">
        <v>11310.75</v>
      </c>
      <c r="L491">
        <v>43842</v>
      </c>
      <c r="M491" t="s">
        <v>17</v>
      </c>
      <c r="N491" t="s">
        <v>27</v>
      </c>
      <c r="O491" s="2">
        <v>43852</v>
      </c>
    </row>
    <row r="492" spans="1:15" x14ac:dyDescent="0.35">
      <c r="A492" t="s">
        <v>467</v>
      </c>
      <c r="B492" t="s">
        <v>269</v>
      </c>
      <c r="C492" t="s">
        <v>14</v>
      </c>
      <c r="D492" s="2">
        <v>43779</v>
      </c>
      <c r="E492" s="2">
        <v>44144</v>
      </c>
      <c r="F492" t="s">
        <v>19</v>
      </c>
      <c r="G492" t="s">
        <v>481</v>
      </c>
      <c r="H492" t="s">
        <v>32</v>
      </c>
      <c r="I492" t="s">
        <v>20</v>
      </c>
      <c r="J492" t="s">
        <v>27</v>
      </c>
      <c r="K492">
        <v>48928.73</v>
      </c>
      <c r="L492">
        <v>43779</v>
      </c>
      <c r="M492" t="s">
        <v>17</v>
      </c>
      <c r="N492" t="s">
        <v>27</v>
      </c>
      <c r="O492" s="2">
        <v>43852</v>
      </c>
    </row>
    <row r="493" spans="1:15" x14ac:dyDescent="0.35">
      <c r="A493" t="s">
        <v>467</v>
      </c>
      <c r="B493">
        <v>41050127</v>
      </c>
      <c r="C493" t="s">
        <v>14</v>
      </c>
      <c r="D493" s="2">
        <v>43794</v>
      </c>
      <c r="E493" s="2">
        <v>44159</v>
      </c>
      <c r="F493" t="s">
        <v>16</v>
      </c>
      <c r="G493" t="s">
        <v>481</v>
      </c>
      <c r="H493" t="s">
        <v>32</v>
      </c>
      <c r="I493" t="s">
        <v>16</v>
      </c>
      <c r="J493" t="s">
        <v>27</v>
      </c>
      <c r="K493">
        <v>18975</v>
      </c>
      <c r="L493">
        <v>43794</v>
      </c>
      <c r="M493" t="s">
        <v>17</v>
      </c>
      <c r="N493" t="s">
        <v>15</v>
      </c>
      <c r="O493" s="2">
        <v>43852</v>
      </c>
    </row>
    <row r="494" spans="1:15" x14ac:dyDescent="0.35">
      <c r="A494" t="s">
        <v>467</v>
      </c>
      <c r="B494">
        <v>43169018</v>
      </c>
      <c r="C494" t="s">
        <v>18</v>
      </c>
      <c r="D494" s="2">
        <v>43292</v>
      </c>
      <c r="E494" s="2">
        <v>43656</v>
      </c>
      <c r="F494" t="s">
        <v>26</v>
      </c>
      <c r="G494" t="s">
        <v>481</v>
      </c>
      <c r="H494" t="s">
        <v>32</v>
      </c>
      <c r="I494" t="s">
        <v>16</v>
      </c>
      <c r="J494" t="s">
        <v>436</v>
      </c>
      <c r="K494">
        <v>16170</v>
      </c>
      <c r="L494">
        <v>43292</v>
      </c>
      <c r="M494" t="s">
        <v>17</v>
      </c>
      <c r="N494" t="s">
        <v>21</v>
      </c>
      <c r="O494" s="2">
        <v>43852</v>
      </c>
    </row>
    <row r="495" spans="1:15" x14ac:dyDescent="0.35">
      <c r="A495" t="s">
        <v>467</v>
      </c>
      <c r="B495">
        <v>54522170</v>
      </c>
      <c r="C495" t="s">
        <v>14</v>
      </c>
      <c r="D495" s="2">
        <v>43655</v>
      </c>
      <c r="E495" s="2">
        <v>44020</v>
      </c>
      <c r="F495" t="s">
        <v>19</v>
      </c>
      <c r="G495" t="s">
        <v>481</v>
      </c>
      <c r="H495" t="s">
        <v>32</v>
      </c>
      <c r="I495" t="s">
        <v>20</v>
      </c>
      <c r="J495" t="s">
        <v>436</v>
      </c>
      <c r="K495">
        <v>9056.48</v>
      </c>
      <c r="L495">
        <v>43655</v>
      </c>
      <c r="M495" t="s">
        <v>17</v>
      </c>
      <c r="N495" t="s">
        <v>15</v>
      </c>
      <c r="O495" s="2">
        <v>43852</v>
      </c>
    </row>
    <row r="496" spans="1:15" x14ac:dyDescent="0.35">
      <c r="A496" t="s">
        <v>467</v>
      </c>
      <c r="B496" t="s">
        <v>270</v>
      </c>
      <c r="C496" t="s">
        <v>18</v>
      </c>
      <c r="D496" s="2">
        <v>43291</v>
      </c>
      <c r="E496" s="2">
        <v>43655</v>
      </c>
      <c r="F496" t="s">
        <v>24</v>
      </c>
      <c r="G496" t="s">
        <v>481</v>
      </c>
      <c r="H496" t="s">
        <v>32</v>
      </c>
      <c r="I496" t="s">
        <v>25</v>
      </c>
      <c r="J496" t="s">
        <v>436</v>
      </c>
      <c r="K496">
        <v>18357</v>
      </c>
      <c r="L496">
        <v>43291</v>
      </c>
      <c r="M496" t="s">
        <v>17</v>
      </c>
      <c r="N496" t="s">
        <v>21</v>
      </c>
      <c r="O496" s="2">
        <v>43852</v>
      </c>
    </row>
    <row r="497" spans="1:15" x14ac:dyDescent="0.35">
      <c r="A497" t="s">
        <v>467</v>
      </c>
      <c r="B497" t="s">
        <v>271</v>
      </c>
      <c r="C497" t="s">
        <v>18</v>
      </c>
      <c r="D497" s="2">
        <v>43291</v>
      </c>
      <c r="E497" s="2">
        <v>43655</v>
      </c>
      <c r="F497" t="s">
        <v>24</v>
      </c>
      <c r="G497" t="s">
        <v>481</v>
      </c>
      <c r="H497" t="s">
        <v>32</v>
      </c>
      <c r="I497" t="s">
        <v>25</v>
      </c>
      <c r="J497" t="s">
        <v>436</v>
      </c>
      <c r="K497">
        <v>10416.75</v>
      </c>
      <c r="L497">
        <v>43291</v>
      </c>
      <c r="M497" t="s">
        <v>17</v>
      </c>
      <c r="N497" t="s">
        <v>15</v>
      </c>
      <c r="O497" s="2">
        <v>43852</v>
      </c>
    </row>
    <row r="498" spans="1:15" x14ac:dyDescent="0.35">
      <c r="A498" t="s">
        <v>467</v>
      </c>
      <c r="B498" t="s">
        <v>272</v>
      </c>
      <c r="C498" t="s">
        <v>18</v>
      </c>
      <c r="D498" s="2">
        <v>43291</v>
      </c>
      <c r="E498" s="2">
        <v>43655</v>
      </c>
      <c r="F498" t="s">
        <v>26</v>
      </c>
      <c r="G498" t="s">
        <v>481</v>
      </c>
      <c r="H498" t="s">
        <v>32</v>
      </c>
      <c r="I498" t="s">
        <v>25</v>
      </c>
      <c r="J498" t="s">
        <v>436</v>
      </c>
      <c r="K498">
        <v>1232</v>
      </c>
      <c r="L498">
        <v>43291</v>
      </c>
      <c r="M498" t="s">
        <v>17</v>
      </c>
      <c r="N498" t="s">
        <v>15</v>
      </c>
      <c r="O498" s="2">
        <v>43852</v>
      </c>
    </row>
    <row r="499" spans="1:15" x14ac:dyDescent="0.35">
      <c r="A499" t="s">
        <v>467</v>
      </c>
      <c r="B499" t="s">
        <v>273</v>
      </c>
      <c r="C499" t="s">
        <v>18</v>
      </c>
      <c r="D499" s="2">
        <v>43291</v>
      </c>
      <c r="E499" s="2">
        <v>43655</v>
      </c>
      <c r="F499" t="s">
        <v>26</v>
      </c>
      <c r="G499" t="s">
        <v>481</v>
      </c>
      <c r="H499" t="s">
        <v>32</v>
      </c>
      <c r="I499" t="s">
        <v>25</v>
      </c>
      <c r="J499" t="s">
        <v>436</v>
      </c>
      <c r="K499">
        <v>242.5</v>
      </c>
      <c r="L499">
        <v>43291</v>
      </c>
      <c r="M499" t="s">
        <v>17</v>
      </c>
      <c r="N499" t="s">
        <v>21</v>
      </c>
      <c r="O499" s="2">
        <v>43852</v>
      </c>
    </row>
    <row r="500" spans="1:15" x14ac:dyDescent="0.35">
      <c r="A500" t="s">
        <v>467</v>
      </c>
      <c r="B500" t="s">
        <v>274</v>
      </c>
      <c r="C500" t="s">
        <v>14</v>
      </c>
      <c r="D500" s="2">
        <v>43474</v>
      </c>
      <c r="E500" s="2">
        <v>43838</v>
      </c>
      <c r="F500" t="s">
        <v>26</v>
      </c>
      <c r="G500" t="s">
        <v>481</v>
      </c>
      <c r="H500" t="s">
        <v>32</v>
      </c>
      <c r="I500" t="s">
        <v>25</v>
      </c>
      <c r="J500" t="s">
        <v>436</v>
      </c>
      <c r="K500">
        <v>643.75</v>
      </c>
      <c r="L500">
        <v>43474</v>
      </c>
      <c r="M500" t="s">
        <v>17</v>
      </c>
      <c r="N500" t="s">
        <v>15</v>
      </c>
      <c r="O500" s="2">
        <v>43852</v>
      </c>
    </row>
    <row r="501" spans="1:15" x14ac:dyDescent="0.35">
      <c r="A501" t="s">
        <v>467</v>
      </c>
      <c r="B501" t="s">
        <v>275</v>
      </c>
      <c r="C501" t="s">
        <v>14</v>
      </c>
      <c r="D501" s="2">
        <v>43601</v>
      </c>
      <c r="E501" s="2">
        <v>43966</v>
      </c>
      <c r="F501" t="s">
        <v>24</v>
      </c>
      <c r="G501" t="s">
        <v>481</v>
      </c>
      <c r="H501" t="s">
        <v>32</v>
      </c>
      <c r="I501" t="s">
        <v>25</v>
      </c>
      <c r="J501" t="s">
        <v>436</v>
      </c>
      <c r="K501">
        <v>4595.75</v>
      </c>
      <c r="L501">
        <v>43601</v>
      </c>
      <c r="M501" t="s">
        <v>17</v>
      </c>
      <c r="N501" t="s">
        <v>15</v>
      </c>
      <c r="O501" s="2">
        <v>43852</v>
      </c>
    </row>
    <row r="502" spans="1:15" x14ac:dyDescent="0.35">
      <c r="A502" t="s">
        <v>467</v>
      </c>
      <c r="B502" t="s">
        <v>276</v>
      </c>
      <c r="C502" t="s">
        <v>14</v>
      </c>
      <c r="D502" s="2">
        <v>43657</v>
      </c>
      <c r="E502" s="2">
        <v>44022</v>
      </c>
      <c r="F502" t="s">
        <v>24</v>
      </c>
      <c r="G502" t="s">
        <v>481</v>
      </c>
      <c r="H502" t="s">
        <v>32</v>
      </c>
      <c r="I502" t="s">
        <v>25</v>
      </c>
      <c r="J502" t="s">
        <v>436</v>
      </c>
      <c r="K502">
        <v>21905.200000000001</v>
      </c>
      <c r="L502">
        <v>43657</v>
      </c>
      <c r="M502" t="s">
        <v>17</v>
      </c>
      <c r="N502" t="s">
        <v>27</v>
      </c>
      <c r="O502" s="2">
        <v>43852</v>
      </c>
    </row>
    <row r="503" spans="1:15" x14ac:dyDescent="0.35">
      <c r="A503" t="s">
        <v>467</v>
      </c>
      <c r="B503" t="s">
        <v>277</v>
      </c>
      <c r="C503" t="s">
        <v>14</v>
      </c>
      <c r="D503" s="2">
        <v>43656</v>
      </c>
      <c r="E503" s="2">
        <v>44021</v>
      </c>
      <c r="F503" t="s">
        <v>26</v>
      </c>
      <c r="G503" t="s">
        <v>481</v>
      </c>
      <c r="H503" t="s">
        <v>32</v>
      </c>
      <c r="I503" t="s">
        <v>25</v>
      </c>
      <c r="J503" t="s">
        <v>436</v>
      </c>
      <c r="K503">
        <v>337.5</v>
      </c>
      <c r="L503">
        <v>43656</v>
      </c>
      <c r="M503" t="s">
        <v>17</v>
      </c>
      <c r="N503" t="s">
        <v>27</v>
      </c>
      <c r="O503" s="2">
        <v>43852</v>
      </c>
    </row>
    <row r="504" spans="1:15" x14ac:dyDescent="0.35">
      <c r="A504" t="s">
        <v>467</v>
      </c>
      <c r="B504" t="s">
        <v>278</v>
      </c>
      <c r="C504" t="s">
        <v>14</v>
      </c>
      <c r="D504" s="2">
        <v>43462</v>
      </c>
      <c r="E504" s="2">
        <v>43826</v>
      </c>
      <c r="F504" t="s">
        <v>23</v>
      </c>
      <c r="G504" t="s">
        <v>482</v>
      </c>
      <c r="H504" t="s">
        <v>32</v>
      </c>
      <c r="I504" t="s">
        <v>23</v>
      </c>
      <c r="J504" t="s">
        <v>436</v>
      </c>
      <c r="K504">
        <v>6112.76</v>
      </c>
      <c r="L504">
        <v>43462</v>
      </c>
      <c r="M504" t="s">
        <v>17</v>
      </c>
      <c r="N504" t="s">
        <v>35</v>
      </c>
      <c r="O504" s="2">
        <v>43852</v>
      </c>
    </row>
    <row r="505" spans="1:15" x14ac:dyDescent="0.35">
      <c r="A505" t="s">
        <v>467</v>
      </c>
      <c r="B505" t="s">
        <v>278</v>
      </c>
      <c r="C505" t="s">
        <v>14</v>
      </c>
      <c r="D505" s="2">
        <v>43462</v>
      </c>
      <c r="E505" s="2">
        <v>43826</v>
      </c>
      <c r="F505" t="s">
        <v>23</v>
      </c>
      <c r="G505" t="s">
        <v>482</v>
      </c>
      <c r="H505" t="s">
        <v>32</v>
      </c>
      <c r="I505" t="s">
        <v>23</v>
      </c>
      <c r="J505" t="s">
        <v>436</v>
      </c>
      <c r="K505">
        <v>0</v>
      </c>
      <c r="M505" t="s">
        <v>36</v>
      </c>
      <c r="N505" t="s">
        <v>35</v>
      </c>
      <c r="O505" s="2">
        <v>43852</v>
      </c>
    </row>
    <row r="506" spans="1:15" x14ac:dyDescent="0.35">
      <c r="A506" t="s">
        <v>467</v>
      </c>
      <c r="B506" t="s">
        <v>279</v>
      </c>
      <c r="C506" t="s">
        <v>14</v>
      </c>
      <c r="D506" s="2">
        <v>43440</v>
      </c>
      <c r="E506" s="2">
        <v>43804</v>
      </c>
      <c r="F506" t="s">
        <v>23</v>
      </c>
      <c r="G506" t="s">
        <v>482</v>
      </c>
      <c r="H506" t="s">
        <v>32</v>
      </c>
      <c r="I506" t="s">
        <v>23</v>
      </c>
      <c r="J506" t="s">
        <v>436</v>
      </c>
      <c r="K506">
        <v>10725</v>
      </c>
      <c r="L506">
        <v>43440</v>
      </c>
      <c r="M506" t="s">
        <v>17</v>
      </c>
      <c r="N506" t="s">
        <v>15</v>
      </c>
      <c r="O506" s="2">
        <v>43852</v>
      </c>
    </row>
    <row r="507" spans="1:15" x14ac:dyDescent="0.35">
      <c r="A507" t="s">
        <v>467</v>
      </c>
      <c r="B507">
        <v>2280014070</v>
      </c>
      <c r="C507" t="s">
        <v>14</v>
      </c>
      <c r="D507" s="2">
        <v>43533</v>
      </c>
      <c r="E507" s="2">
        <v>43898</v>
      </c>
      <c r="F507" t="s">
        <v>16</v>
      </c>
      <c r="G507" t="s">
        <v>483</v>
      </c>
      <c r="H507" t="s">
        <v>32</v>
      </c>
      <c r="I507" t="s">
        <v>16</v>
      </c>
      <c r="J507" t="s">
        <v>436</v>
      </c>
      <c r="K507">
        <v>27530.38</v>
      </c>
      <c r="L507">
        <v>43533</v>
      </c>
      <c r="M507" t="s">
        <v>17</v>
      </c>
      <c r="N507" t="s">
        <v>15</v>
      </c>
      <c r="O507" s="2">
        <v>43852</v>
      </c>
    </row>
    <row r="508" spans="1:15" x14ac:dyDescent="0.35">
      <c r="A508" t="s">
        <v>467</v>
      </c>
      <c r="B508">
        <v>3.1030411181E+17</v>
      </c>
      <c r="C508" t="s">
        <v>18</v>
      </c>
      <c r="D508" s="2">
        <v>43191</v>
      </c>
      <c r="E508" s="2">
        <v>43555</v>
      </c>
      <c r="F508" t="s">
        <v>26</v>
      </c>
      <c r="G508" t="s">
        <v>482</v>
      </c>
      <c r="H508" t="s">
        <v>32</v>
      </c>
      <c r="I508" t="s">
        <v>25</v>
      </c>
      <c r="J508" t="s">
        <v>436</v>
      </c>
      <c r="K508">
        <v>106033.91</v>
      </c>
      <c r="L508">
        <v>43191</v>
      </c>
      <c r="M508" t="s">
        <v>17</v>
      </c>
      <c r="N508" t="s">
        <v>21</v>
      </c>
      <c r="O508" s="2">
        <v>43852</v>
      </c>
    </row>
    <row r="509" spans="1:15" x14ac:dyDescent="0.35">
      <c r="A509" t="s">
        <v>467</v>
      </c>
      <c r="B509">
        <v>3.1030411181E+17</v>
      </c>
      <c r="C509" t="s">
        <v>14</v>
      </c>
      <c r="D509" s="2">
        <v>43473</v>
      </c>
      <c r="E509" s="2">
        <v>43562</v>
      </c>
      <c r="F509" t="s">
        <v>24</v>
      </c>
      <c r="G509" t="s">
        <v>483</v>
      </c>
      <c r="H509" t="s">
        <v>32</v>
      </c>
      <c r="I509" t="s">
        <v>44</v>
      </c>
      <c r="J509" t="s">
        <v>436</v>
      </c>
      <c r="K509">
        <v>3978.77</v>
      </c>
      <c r="L509">
        <v>43473</v>
      </c>
      <c r="M509" t="s">
        <v>17</v>
      </c>
      <c r="N509" t="s">
        <v>15</v>
      </c>
      <c r="O509" s="2">
        <v>43852</v>
      </c>
    </row>
    <row r="510" spans="1:15" x14ac:dyDescent="0.35">
      <c r="A510" t="s">
        <v>467</v>
      </c>
      <c r="B510">
        <v>3.1030411181E+17</v>
      </c>
      <c r="C510" t="s">
        <v>14</v>
      </c>
      <c r="D510" s="2">
        <v>43484</v>
      </c>
      <c r="E510" s="2">
        <v>43573</v>
      </c>
      <c r="F510" t="s">
        <v>24</v>
      </c>
      <c r="G510" t="s">
        <v>483</v>
      </c>
      <c r="H510" t="s">
        <v>32</v>
      </c>
      <c r="I510" t="s">
        <v>44</v>
      </c>
      <c r="J510" t="s">
        <v>436</v>
      </c>
      <c r="K510">
        <v>9453.35</v>
      </c>
      <c r="L510">
        <v>43484</v>
      </c>
      <c r="M510" t="s">
        <v>17</v>
      </c>
      <c r="N510" t="s">
        <v>15</v>
      </c>
      <c r="O510" s="2">
        <v>43852</v>
      </c>
    </row>
    <row r="511" spans="1:15" x14ac:dyDescent="0.35">
      <c r="A511" t="s">
        <v>467</v>
      </c>
      <c r="B511">
        <v>3.1030411181E+17</v>
      </c>
      <c r="C511" t="s">
        <v>14</v>
      </c>
      <c r="D511" s="2">
        <v>43522</v>
      </c>
      <c r="E511" s="2">
        <v>43580</v>
      </c>
      <c r="F511" t="s">
        <v>24</v>
      </c>
      <c r="G511" t="s">
        <v>483</v>
      </c>
      <c r="H511" t="s">
        <v>32</v>
      </c>
      <c r="I511" t="s">
        <v>44</v>
      </c>
      <c r="J511" t="s">
        <v>436</v>
      </c>
      <c r="K511">
        <v>4156.79</v>
      </c>
      <c r="L511">
        <v>43522</v>
      </c>
      <c r="M511" t="s">
        <v>17</v>
      </c>
      <c r="N511" t="s">
        <v>15</v>
      </c>
      <c r="O511" s="2">
        <v>43852</v>
      </c>
    </row>
    <row r="512" spans="1:15" x14ac:dyDescent="0.35">
      <c r="A512" t="s">
        <v>467</v>
      </c>
      <c r="B512">
        <v>43187020</v>
      </c>
      <c r="C512" t="s">
        <v>14</v>
      </c>
      <c r="D512" s="2">
        <v>43577</v>
      </c>
      <c r="E512" s="2">
        <v>43942</v>
      </c>
      <c r="F512" t="s">
        <v>26</v>
      </c>
      <c r="G512" t="s">
        <v>481</v>
      </c>
      <c r="H512" t="s">
        <v>32</v>
      </c>
      <c r="I512" t="s">
        <v>16</v>
      </c>
      <c r="J512" t="s">
        <v>435</v>
      </c>
      <c r="K512">
        <v>7451.24</v>
      </c>
      <c r="L512">
        <v>43577</v>
      </c>
      <c r="M512" t="s">
        <v>17</v>
      </c>
      <c r="N512" t="s">
        <v>15</v>
      </c>
      <c r="O512" s="2">
        <v>43852</v>
      </c>
    </row>
    <row r="513" spans="1:15" x14ac:dyDescent="0.35">
      <c r="A513" t="s">
        <v>469</v>
      </c>
      <c r="B513" t="s">
        <v>280</v>
      </c>
      <c r="C513" t="s">
        <v>14</v>
      </c>
      <c r="D513" s="2">
        <v>43441</v>
      </c>
      <c r="E513" s="2">
        <v>43805</v>
      </c>
      <c r="F513" t="s">
        <v>23</v>
      </c>
      <c r="G513" t="s">
        <v>482</v>
      </c>
      <c r="H513" t="s">
        <v>32</v>
      </c>
      <c r="I513" t="s">
        <v>23</v>
      </c>
      <c r="J513" t="s">
        <v>436</v>
      </c>
      <c r="K513">
        <v>3630</v>
      </c>
      <c r="L513">
        <v>43816</v>
      </c>
      <c r="M513" t="s">
        <v>17</v>
      </c>
      <c r="N513" t="s">
        <v>15</v>
      </c>
      <c r="O513" s="2">
        <v>43852</v>
      </c>
    </row>
    <row r="514" spans="1:15" x14ac:dyDescent="0.35">
      <c r="A514" t="s">
        <v>467</v>
      </c>
      <c r="B514" t="s">
        <v>60</v>
      </c>
      <c r="C514" t="s">
        <v>14</v>
      </c>
      <c r="D514" s="2">
        <v>43354</v>
      </c>
      <c r="E514" s="2">
        <v>43718</v>
      </c>
      <c r="F514" t="s">
        <v>23</v>
      </c>
      <c r="G514" t="s">
        <v>482</v>
      </c>
      <c r="H514" t="s">
        <v>32</v>
      </c>
      <c r="I514" t="s">
        <v>23</v>
      </c>
      <c r="J514" t="s">
        <v>27</v>
      </c>
      <c r="K514">
        <v>1072.5</v>
      </c>
      <c r="L514">
        <v>43719</v>
      </c>
      <c r="M514" t="s">
        <v>17</v>
      </c>
      <c r="N514" t="s">
        <v>15</v>
      </c>
      <c r="O514" s="2">
        <v>43852</v>
      </c>
    </row>
    <row r="515" spans="1:15" x14ac:dyDescent="0.35">
      <c r="A515" t="s">
        <v>469</v>
      </c>
      <c r="B515">
        <v>1.11200441808E+19</v>
      </c>
      <c r="C515" t="s">
        <v>14</v>
      </c>
      <c r="D515" s="2">
        <v>43468</v>
      </c>
      <c r="E515" s="2">
        <v>43740</v>
      </c>
      <c r="F515" t="s">
        <v>28</v>
      </c>
      <c r="G515" t="s">
        <v>474</v>
      </c>
      <c r="H515" t="s">
        <v>32</v>
      </c>
      <c r="I515" t="s">
        <v>29</v>
      </c>
      <c r="J515" t="s">
        <v>436</v>
      </c>
      <c r="K515">
        <v>49401.25</v>
      </c>
      <c r="L515">
        <v>43468</v>
      </c>
      <c r="M515" t="s">
        <v>17</v>
      </c>
      <c r="N515" t="s">
        <v>15</v>
      </c>
      <c r="O515" s="2">
        <v>43852</v>
      </c>
    </row>
    <row r="516" spans="1:15" x14ac:dyDescent="0.35">
      <c r="A516" t="s">
        <v>469</v>
      </c>
      <c r="B516">
        <v>1.11200441808E+19</v>
      </c>
      <c r="C516" t="s">
        <v>14</v>
      </c>
      <c r="D516" s="2">
        <v>43468</v>
      </c>
      <c r="E516" s="2">
        <v>43740</v>
      </c>
      <c r="F516" t="s">
        <v>28</v>
      </c>
      <c r="G516" t="s">
        <v>474</v>
      </c>
      <c r="H516" t="s">
        <v>32</v>
      </c>
      <c r="I516" t="s">
        <v>29</v>
      </c>
      <c r="J516" t="s">
        <v>436</v>
      </c>
      <c r="K516">
        <v>49401.25</v>
      </c>
      <c r="L516">
        <v>43468</v>
      </c>
      <c r="M516" t="s">
        <v>17</v>
      </c>
      <c r="N516" t="s">
        <v>15</v>
      </c>
      <c r="O516" s="2">
        <v>43852</v>
      </c>
    </row>
    <row r="517" spans="1:15" x14ac:dyDescent="0.35">
      <c r="A517" t="s">
        <v>469</v>
      </c>
      <c r="B517">
        <v>1.1120044185899999E+19</v>
      </c>
      <c r="C517" t="s">
        <v>14</v>
      </c>
      <c r="D517" s="2">
        <v>43468</v>
      </c>
      <c r="E517" s="2">
        <v>43740</v>
      </c>
      <c r="F517" t="s">
        <v>28</v>
      </c>
      <c r="G517" t="s">
        <v>474</v>
      </c>
      <c r="H517" t="s">
        <v>32</v>
      </c>
      <c r="I517" t="s">
        <v>29</v>
      </c>
      <c r="J517" t="s">
        <v>436</v>
      </c>
      <c r="K517">
        <v>45000</v>
      </c>
      <c r="L517">
        <v>43468</v>
      </c>
      <c r="M517" t="s">
        <v>17</v>
      </c>
      <c r="N517" t="s">
        <v>15</v>
      </c>
      <c r="O517" s="2">
        <v>43852</v>
      </c>
    </row>
    <row r="518" spans="1:15" x14ac:dyDescent="0.35">
      <c r="A518" t="s">
        <v>469</v>
      </c>
      <c r="B518" t="s">
        <v>281</v>
      </c>
      <c r="C518" t="s">
        <v>18</v>
      </c>
      <c r="D518" s="2">
        <v>43373</v>
      </c>
      <c r="E518" s="2">
        <v>43737</v>
      </c>
      <c r="F518" t="s">
        <v>19</v>
      </c>
      <c r="G518" t="s">
        <v>473</v>
      </c>
      <c r="H518" t="s">
        <v>32</v>
      </c>
      <c r="I518" t="s">
        <v>20</v>
      </c>
      <c r="J518" t="s">
        <v>27</v>
      </c>
      <c r="K518">
        <v>54000</v>
      </c>
      <c r="L518">
        <v>43373</v>
      </c>
      <c r="M518" t="s">
        <v>17</v>
      </c>
      <c r="N518" t="s">
        <v>15</v>
      </c>
      <c r="O518" s="2">
        <v>43852</v>
      </c>
    </row>
    <row r="519" spans="1:15" x14ac:dyDescent="0.35">
      <c r="A519" t="s">
        <v>469</v>
      </c>
      <c r="B519" t="s">
        <v>282</v>
      </c>
      <c r="C519" t="s">
        <v>14</v>
      </c>
      <c r="D519" s="2">
        <v>43448</v>
      </c>
      <c r="E519" s="2">
        <v>43812</v>
      </c>
      <c r="F519" t="s">
        <v>23</v>
      </c>
      <c r="G519" t="s">
        <v>472</v>
      </c>
      <c r="H519" t="s">
        <v>32</v>
      </c>
      <c r="I519" t="s">
        <v>29</v>
      </c>
      <c r="J519" t="s">
        <v>436</v>
      </c>
      <c r="K519">
        <v>5659.5</v>
      </c>
      <c r="L519">
        <v>43448</v>
      </c>
      <c r="M519" t="s">
        <v>17</v>
      </c>
      <c r="N519" t="s">
        <v>15</v>
      </c>
      <c r="O519" s="2">
        <v>43852</v>
      </c>
    </row>
    <row r="520" spans="1:15" x14ac:dyDescent="0.35">
      <c r="A520" t="s">
        <v>469</v>
      </c>
      <c r="B520">
        <v>3.1142027482102001E+18</v>
      </c>
      <c r="C520" t="s">
        <v>14</v>
      </c>
      <c r="D520" s="2">
        <v>43566</v>
      </c>
      <c r="E520" s="2">
        <v>43930</v>
      </c>
      <c r="F520" t="s">
        <v>26</v>
      </c>
      <c r="G520" t="s">
        <v>474</v>
      </c>
      <c r="H520" t="s">
        <v>32</v>
      </c>
      <c r="I520" t="s">
        <v>29</v>
      </c>
      <c r="J520" t="s">
        <v>436</v>
      </c>
      <c r="K520">
        <v>2942.25</v>
      </c>
      <c r="L520">
        <v>43566</v>
      </c>
      <c r="M520" t="s">
        <v>17</v>
      </c>
      <c r="N520" t="s">
        <v>15</v>
      </c>
      <c r="O520" s="2">
        <v>43852</v>
      </c>
    </row>
    <row r="521" spans="1:15" x14ac:dyDescent="0.35">
      <c r="A521" t="s">
        <v>469</v>
      </c>
      <c r="B521" t="s">
        <v>283</v>
      </c>
      <c r="C521" t="s">
        <v>18</v>
      </c>
      <c r="D521" s="2">
        <v>43397</v>
      </c>
      <c r="E521" s="2">
        <v>43761</v>
      </c>
      <c r="F521" t="s">
        <v>26</v>
      </c>
      <c r="G521" t="s">
        <v>474</v>
      </c>
      <c r="H521" t="s">
        <v>32</v>
      </c>
      <c r="I521" t="s">
        <v>29</v>
      </c>
      <c r="J521" t="s">
        <v>27</v>
      </c>
      <c r="K521">
        <v>6335.5</v>
      </c>
      <c r="L521">
        <v>43761</v>
      </c>
      <c r="M521" t="s">
        <v>17</v>
      </c>
      <c r="N521" t="s">
        <v>15</v>
      </c>
      <c r="O521" s="2">
        <v>43852</v>
      </c>
    </row>
    <row r="522" spans="1:15" x14ac:dyDescent="0.35">
      <c r="A522" t="s">
        <v>469</v>
      </c>
      <c r="B522" t="s">
        <v>284</v>
      </c>
      <c r="C522" t="s">
        <v>14</v>
      </c>
      <c r="D522" s="2">
        <v>43764</v>
      </c>
      <c r="E522" s="2">
        <v>44129</v>
      </c>
      <c r="F522" t="s">
        <v>26</v>
      </c>
      <c r="G522" t="s">
        <v>474</v>
      </c>
      <c r="H522" t="s">
        <v>32</v>
      </c>
      <c r="I522" t="s">
        <v>29</v>
      </c>
      <c r="J522" t="s">
        <v>27</v>
      </c>
      <c r="K522">
        <v>2436.75</v>
      </c>
      <c r="L522">
        <v>43764</v>
      </c>
      <c r="M522" t="s">
        <v>17</v>
      </c>
      <c r="N522" t="s">
        <v>27</v>
      </c>
      <c r="O522" s="2">
        <v>43852</v>
      </c>
    </row>
    <row r="523" spans="1:15" x14ac:dyDescent="0.35">
      <c r="A523" t="s">
        <v>469</v>
      </c>
      <c r="B523">
        <v>10619837</v>
      </c>
      <c r="C523" t="s">
        <v>18</v>
      </c>
      <c r="D523" s="2">
        <v>43397</v>
      </c>
      <c r="E523" s="2">
        <v>43761</v>
      </c>
      <c r="F523" t="s">
        <v>24</v>
      </c>
      <c r="G523" t="s">
        <v>474</v>
      </c>
      <c r="H523" t="s">
        <v>32</v>
      </c>
      <c r="I523" t="s">
        <v>29</v>
      </c>
      <c r="J523" t="s">
        <v>27</v>
      </c>
      <c r="K523">
        <v>18321.23</v>
      </c>
      <c r="L523">
        <v>43397</v>
      </c>
      <c r="M523" t="s">
        <v>17</v>
      </c>
      <c r="N523" t="s">
        <v>15</v>
      </c>
      <c r="O523" s="2">
        <v>43852</v>
      </c>
    </row>
    <row r="524" spans="1:15" x14ac:dyDescent="0.35">
      <c r="A524" t="s">
        <v>469</v>
      </c>
      <c r="B524" t="s">
        <v>285</v>
      </c>
      <c r="C524" t="s">
        <v>14</v>
      </c>
      <c r="D524" s="2">
        <v>43763</v>
      </c>
      <c r="E524" s="2">
        <v>44128</v>
      </c>
      <c r="F524" t="s">
        <v>24</v>
      </c>
      <c r="G524" t="s">
        <v>474</v>
      </c>
      <c r="H524" t="s">
        <v>32</v>
      </c>
      <c r="I524" t="s">
        <v>29</v>
      </c>
      <c r="J524" t="s">
        <v>27</v>
      </c>
      <c r="K524">
        <v>26967.39</v>
      </c>
      <c r="L524">
        <v>43763</v>
      </c>
      <c r="M524" t="s">
        <v>17</v>
      </c>
      <c r="N524" t="s">
        <v>27</v>
      </c>
      <c r="O524" s="2">
        <v>43852</v>
      </c>
    </row>
    <row r="525" spans="1:15" x14ac:dyDescent="0.35">
      <c r="A525" t="s">
        <v>469</v>
      </c>
      <c r="B525" t="s">
        <v>286</v>
      </c>
      <c r="C525" t="s">
        <v>14</v>
      </c>
      <c r="D525" s="2">
        <v>43101</v>
      </c>
      <c r="E525" s="2">
        <v>43465</v>
      </c>
      <c r="F525" t="s">
        <v>26</v>
      </c>
      <c r="G525" t="s">
        <v>474</v>
      </c>
      <c r="H525" t="s">
        <v>32</v>
      </c>
      <c r="I525" t="s">
        <v>29</v>
      </c>
      <c r="J525" t="s">
        <v>27</v>
      </c>
      <c r="K525">
        <v>159956.76</v>
      </c>
      <c r="L525">
        <v>43101</v>
      </c>
      <c r="M525" t="s">
        <v>17</v>
      </c>
      <c r="N525" t="s">
        <v>15</v>
      </c>
      <c r="O525" s="2">
        <v>43852</v>
      </c>
    </row>
    <row r="526" spans="1:15" x14ac:dyDescent="0.35">
      <c r="A526" t="s">
        <v>469</v>
      </c>
      <c r="B526" t="s">
        <v>287</v>
      </c>
      <c r="C526" t="s">
        <v>14</v>
      </c>
      <c r="D526" s="2">
        <v>43466</v>
      </c>
      <c r="E526" s="2">
        <v>43830</v>
      </c>
      <c r="F526" t="s">
        <v>24</v>
      </c>
      <c r="G526" t="s">
        <v>474</v>
      </c>
      <c r="H526" t="s">
        <v>32</v>
      </c>
      <c r="I526" t="s">
        <v>29</v>
      </c>
      <c r="J526" t="s">
        <v>27</v>
      </c>
      <c r="K526">
        <v>0</v>
      </c>
      <c r="L526">
        <v>43466</v>
      </c>
      <c r="M526" t="s">
        <v>17</v>
      </c>
      <c r="N526" t="s">
        <v>15</v>
      </c>
      <c r="O526" s="2">
        <v>43852</v>
      </c>
    </row>
    <row r="527" spans="1:15" x14ac:dyDescent="0.35">
      <c r="A527" t="s">
        <v>469</v>
      </c>
      <c r="B527">
        <v>1.60261822110088E+17</v>
      </c>
      <c r="C527" t="s">
        <v>14</v>
      </c>
      <c r="D527" s="2">
        <v>43251</v>
      </c>
      <c r="E527" s="2">
        <v>43373</v>
      </c>
      <c r="F527" t="s">
        <v>28</v>
      </c>
      <c r="G527" t="s">
        <v>474</v>
      </c>
      <c r="H527" t="s">
        <v>32</v>
      </c>
      <c r="I527" t="s">
        <v>29</v>
      </c>
      <c r="J527" t="s">
        <v>27</v>
      </c>
      <c r="K527">
        <v>8268.1299999999992</v>
      </c>
      <c r="L527">
        <v>43373</v>
      </c>
      <c r="M527" t="s">
        <v>17</v>
      </c>
      <c r="N527" t="s">
        <v>15</v>
      </c>
      <c r="O527" s="2">
        <v>43852</v>
      </c>
    </row>
    <row r="528" spans="1:15" x14ac:dyDescent="0.35">
      <c r="A528" t="s">
        <v>469</v>
      </c>
      <c r="B528">
        <v>3.1142029974272998E+18</v>
      </c>
      <c r="C528" t="s">
        <v>14</v>
      </c>
      <c r="D528" s="2">
        <v>43727</v>
      </c>
      <c r="E528" s="2">
        <v>44092</v>
      </c>
      <c r="F528" t="s">
        <v>26</v>
      </c>
      <c r="G528" t="s">
        <v>474</v>
      </c>
      <c r="H528" t="s">
        <v>32</v>
      </c>
      <c r="I528" t="s">
        <v>29</v>
      </c>
      <c r="J528" t="s">
        <v>27</v>
      </c>
      <c r="K528">
        <v>12500.13</v>
      </c>
      <c r="L528">
        <v>43727</v>
      </c>
      <c r="M528" t="s">
        <v>17</v>
      </c>
      <c r="N528" t="s">
        <v>27</v>
      </c>
      <c r="O528" s="2">
        <v>43852</v>
      </c>
    </row>
    <row r="529" spans="1:15" x14ac:dyDescent="0.35">
      <c r="A529" t="s">
        <v>469</v>
      </c>
      <c r="B529">
        <v>3.1242015891005998E+18</v>
      </c>
      <c r="C529" t="s">
        <v>14</v>
      </c>
      <c r="D529" s="2">
        <v>43186</v>
      </c>
      <c r="E529" s="2">
        <v>43550</v>
      </c>
      <c r="F529" t="s">
        <v>26</v>
      </c>
      <c r="G529" t="s">
        <v>474</v>
      </c>
      <c r="H529" t="s">
        <v>32</v>
      </c>
      <c r="I529" t="s">
        <v>29</v>
      </c>
      <c r="J529" t="s">
        <v>27</v>
      </c>
      <c r="K529">
        <v>10584.15</v>
      </c>
      <c r="L529">
        <v>43186</v>
      </c>
      <c r="M529" t="s">
        <v>17</v>
      </c>
      <c r="N529" t="s">
        <v>15</v>
      </c>
      <c r="O529" s="2">
        <v>43852</v>
      </c>
    </row>
    <row r="530" spans="1:15" x14ac:dyDescent="0.35">
      <c r="A530" t="s">
        <v>469</v>
      </c>
      <c r="B530">
        <v>3.1242015891005998E+18</v>
      </c>
      <c r="C530" t="s">
        <v>14</v>
      </c>
      <c r="D530" s="2">
        <v>43467</v>
      </c>
      <c r="E530" s="2">
        <v>43830</v>
      </c>
      <c r="F530" t="s">
        <v>16</v>
      </c>
      <c r="G530" t="s">
        <v>474</v>
      </c>
      <c r="H530" t="s">
        <v>32</v>
      </c>
      <c r="I530" t="s">
        <v>29</v>
      </c>
      <c r="J530" t="s">
        <v>27</v>
      </c>
      <c r="K530">
        <v>14393.8</v>
      </c>
      <c r="L530">
        <v>43467</v>
      </c>
      <c r="M530" t="s">
        <v>17</v>
      </c>
      <c r="N530" t="s">
        <v>15</v>
      </c>
      <c r="O530" s="2">
        <v>43852</v>
      </c>
    </row>
    <row r="531" spans="1:15" x14ac:dyDescent="0.35">
      <c r="A531" t="s">
        <v>469</v>
      </c>
      <c r="B531" t="s">
        <v>288</v>
      </c>
      <c r="C531" t="s">
        <v>18</v>
      </c>
      <c r="D531" s="2">
        <v>43235</v>
      </c>
      <c r="E531" s="2">
        <v>43599</v>
      </c>
      <c r="F531" t="s">
        <v>26</v>
      </c>
      <c r="G531" t="s">
        <v>474</v>
      </c>
      <c r="H531" t="s">
        <v>32</v>
      </c>
      <c r="I531" t="s">
        <v>29</v>
      </c>
      <c r="J531" t="s">
        <v>27</v>
      </c>
      <c r="K531">
        <v>691.85</v>
      </c>
      <c r="L531">
        <v>43235</v>
      </c>
      <c r="M531" t="s">
        <v>17</v>
      </c>
      <c r="N531" t="s">
        <v>15</v>
      </c>
      <c r="O531" s="2">
        <v>43852</v>
      </c>
    </row>
    <row r="532" spans="1:15" x14ac:dyDescent="0.35">
      <c r="A532" t="s">
        <v>469</v>
      </c>
      <c r="B532" t="s">
        <v>289</v>
      </c>
      <c r="C532" t="s">
        <v>14</v>
      </c>
      <c r="D532" s="2">
        <v>43600</v>
      </c>
      <c r="E532" s="2">
        <v>43965</v>
      </c>
      <c r="F532" t="s">
        <v>26</v>
      </c>
      <c r="G532" t="s">
        <v>474</v>
      </c>
      <c r="H532" t="s">
        <v>32</v>
      </c>
      <c r="I532" t="s">
        <v>29</v>
      </c>
      <c r="J532" t="s">
        <v>27</v>
      </c>
      <c r="K532">
        <v>691.85</v>
      </c>
      <c r="L532">
        <v>43600</v>
      </c>
      <c r="M532" t="s">
        <v>17</v>
      </c>
      <c r="N532" t="s">
        <v>27</v>
      </c>
      <c r="O532" s="2">
        <v>43852</v>
      </c>
    </row>
    <row r="533" spans="1:15" x14ac:dyDescent="0.35">
      <c r="A533" t="s">
        <v>469</v>
      </c>
      <c r="B533" t="s">
        <v>290</v>
      </c>
      <c r="C533" t="s">
        <v>14</v>
      </c>
      <c r="D533" s="2">
        <v>42969</v>
      </c>
      <c r="E533" s="2">
        <v>43333</v>
      </c>
      <c r="F533" t="s">
        <v>26</v>
      </c>
      <c r="G533" t="s">
        <v>474</v>
      </c>
      <c r="H533" t="s">
        <v>32</v>
      </c>
      <c r="I533" t="s">
        <v>29</v>
      </c>
      <c r="J533" t="s">
        <v>27</v>
      </c>
      <c r="K533">
        <v>10964.79</v>
      </c>
      <c r="L533">
        <v>42969</v>
      </c>
      <c r="M533" t="s">
        <v>17</v>
      </c>
      <c r="N533" t="s">
        <v>15</v>
      </c>
      <c r="O533" s="2">
        <v>43852</v>
      </c>
    </row>
    <row r="534" spans="1:15" x14ac:dyDescent="0.35">
      <c r="A534" t="s">
        <v>469</v>
      </c>
      <c r="B534" t="s">
        <v>291</v>
      </c>
      <c r="C534" t="s">
        <v>18</v>
      </c>
      <c r="D534" s="2">
        <v>43334</v>
      </c>
      <c r="E534" s="2">
        <v>43698</v>
      </c>
      <c r="F534" t="s">
        <v>26</v>
      </c>
      <c r="G534" t="s">
        <v>474</v>
      </c>
      <c r="H534" t="s">
        <v>32</v>
      </c>
      <c r="I534" t="s">
        <v>29</v>
      </c>
      <c r="J534" t="s">
        <v>27</v>
      </c>
      <c r="K534">
        <v>13630.7</v>
      </c>
      <c r="L534">
        <v>43698</v>
      </c>
      <c r="M534" t="s">
        <v>17</v>
      </c>
      <c r="N534" t="s">
        <v>15</v>
      </c>
      <c r="O534" s="2">
        <v>43852</v>
      </c>
    </row>
    <row r="535" spans="1:15" x14ac:dyDescent="0.35">
      <c r="A535" t="s">
        <v>469</v>
      </c>
      <c r="B535" t="s">
        <v>292</v>
      </c>
      <c r="C535" t="s">
        <v>14</v>
      </c>
      <c r="D535" s="2">
        <v>43738</v>
      </c>
      <c r="E535" s="2">
        <v>44103</v>
      </c>
      <c r="F535" t="s">
        <v>19</v>
      </c>
      <c r="G535" t="s">
        <v>473</v>
      </c>
      <c r="H535" t="s">
        <v>32</v>
      </c>
      <c r="I535" t="s">
        <v>20</v>
      </c>
      <c r="J535" t="s">
        <v>27</v>
      </c>
      <c r="K535">
        <v>123750</v>
      </c>
      <c r="L535">
        <v>43738</v>
      </c>
      <c r="M535" t="s">
        <v>17</v>
      </c>
      <c r="N535" t="s">
        <v>27</v>
      </c>
      <c r="O535" s="2">
        <v>43852</v>
      </c>
    </row>
    <row r="536" spans="1:15" x14ac:dyDescent="0.35">
      <c r="A536" t="s">
        <v>469</v>
      </c>
      <c r="B536" t="s">
        <v>293</v>
      </c>
      <c r="C536" t="s">
        <v>18</v>
      </c>
      <c r="D536" s="2">
        <v>43246</v>
      </c>
      <c r="E536" s="2">
        <v>43610</v>
      </c>
      <c r="F536" t="s">
        <v>28</v>
      </c>
      <c r="G536" t="s">
        <v>472</v>
      </c>
      <c r="H536" t="s">
        <v>32</v>
      </c>
      <c r="I536" t="s">
        <v>29</v>
      </c>
      <c r="J536" t="s">
        <v>27</v>
      </c>
      <c r="K536">
        <v>869.63</v>
      </c>
      <c r="L536">
        <v>43246</v>
      </c>
      <c r="M536" t="s">
        <v>17</v>
      </c>
      <c r="N536" t="s">
        <v>15</v>
      </c>
      <c r="O536" s="2">
        <v>43852</v>
      </c>
    </row>
    <row r="537" spans="1:15" x14ac:dyDescent="0.35">
      <c r="A537" t="s">
        <v>469</v>
      </c>
      <c r="B537" t="s">
        <v>294</v>
      </c>
      <c r="C537" t="s">
        <v>14</v>
      </c>
      <c r="D537" s="2">
        <v>43611</v>
      </c>
      <c r="E537" s="2">
        <v>43976</v>
      </c>
      <c r="F537" t="s">
        <v>28</v>
      </c>
      <c r="G537" t="s">
        <v>474</v>
      </c>
      <c r="H537" t="s">
        <v>32</v>
      </c>
      <c r="I537" t="s">
        <v>29</v>
      </c>
      <c r="J537" t="s">
        <v>27</v>
      </c>
      <c r="K537">
        <v>869.63</v>
      </c>
      <c r="L537">
        <v>43611</v>
      </c>
      <c r="M537" t="s">
        <v>17</v>
      </c>
      <c r="N537" t="s">
        <v>27</v>
      </c>
      <c r="O537" s="2">
        <v>43852</v>
      </c>
    </row>
    <row r="538" spans="1:15" x14ac:dyDescent="0.35">
      <c r="A538" t="s">
        <v>469</v>
      </c>
      <c r="B538" t="s">
        <v>295</v>
      </c>
      <c r="C538" t="s">
        <v>14</v>
      </c>
      <c r="D538" s="2">
        <v>43147</v>
      </c>
      <c r="E538" s="2">
        <v>43511</v>
      </c>
      <c r="F538" t="s">
        <v>16</v>
      </c>
      <c r="G538" t="s">
        <v>474</v>
      </c>
      <c r="H538" t="s">
        <v>32</v>
      </c>
      <c r="I538" t="s">
        <v>29</v>
      </c>
      <c r="J538" t="s">
        <v>27</v>
      </c>
      <c r="K538">
        <v>1562.5</v>
      </c>
      <c r="L538">
        <v>43512</v>
      </c>
      <c r="M538" t="s">
        <v>17</v>
      </c>
      <c r="N538" t="s">
        <v>15</v>
      </c>
      <c r="O538" s="2">
        <v>43852</v>
      </c>
    </row>
    <row r="539" spans="1:15" x14ac:dyDescent="0.35">
      <c r="A539" t="s">
        <v>469</v>
      </c>
      <c r="B539" t="s">
        <v>296</v>
      </c>
      <c r="C539" t="s">
        <v>18</v>
      </c>
      <c r="D539" s="2">
        <v>43466</v>
      </c>
      <c r="E539" s="2">
        <v>43830</v>
      </c>
      <c r="F539" t="s">
        <v>26</v>
      </c>
      <c r="G539" t="s">
        <v>475</v>
      </c>
      <c r="H539" t="s">
        <v>32</v>
      </c>
      <c r="I539" t="s">
        <v>41</v>
      </c>
      <c r="J539" t="s">
        <v>27</v>
      </c>
      <c r="K539">
        <v>43367</v>
      </c>
      <c r="L539">
        <v>43647</v>
      </c>
      <c r="M539" t="s">
        <v>17</v>
      </c>
      <c r="N539" t="s">
        <v>21</v>
      </c>
      <c r="O539" s="2">
        <v>43852</v>
      </c>
    </row>
    <row r="540" spans="1:15" x14ac:dyDescent="0.35">
      <c r="A540" t="s">
        <v>469</v>
      </c>
      <c r="B540" t="s">
        <v>296</v>
      </c>
      <c r="C540" t="s">
        <v>18</v>
      </c>
      <c r="D540" s="2">
        <v>43466</v>
      </c>
      <c r="E540" s="2">
        <v>43830</v>
      </c>
      <c r="F540" t="s">
        <v>26</v>
      </c>
      <c r="G540" t="s">
        <v>475</v>
      </c>
      <c r="H540" t="s">
        <v>32</v>
      </c>
      <c r="I540" t="s">
        <v>41</v>
      </c>
      <c r="J540" t="s">
        <v>27</v>
      </c>
      <c r="K540">
        <v>43367</v>
      </c>
      <c r="L540">
        <v>43739</v>
      </c>
      <c r="M540" t="s">
        <v>17</v>
      </c>
      <c r="N540" t="s">
        <v>21</v>
      </c>
      <c r="O540" s="2">
        <v>43852</v>
      </c>
    </row>
    <row r="541" spans="1:15" x14ac:dyDescent="0.35">
      <c r="A541" t="s">
        <v>469</v>
      </c>
      <c r="B541" t="s">
        <v>296</v>
      </c>
      <c r="C541" t="s">
        <v>18</v>
      </c>
      <c r="D541" s="2">
        <v>43466</v>
      </c>
      <c r="E541" s="2">
        <v>43830</v>
      </c>
      <c r="F541" t="s">
        <v>26</v>
      </c>
      <c r="G541" t="s">
        <v>475</v>
      </c>
      <c r="H541" t="s">
        <v>32</v>
      </c>
      <c r="I541" t="s">
        <v>41</v>
      </c>
      <c r="J541" t="s">
        <v>27</v>
      </c>
      <c r="K541">
        <v>65050.5</v>
      </c>
      <c r="L541">
        <v>43466</v>
      </c>
      <c r="M541" t="s">
        <v>17</v>
      </c>
      <c r="N541" t="s">
        <v>21</v>
      </c>
      <c r="O541" s="2">
        <v>43852</v>
      </c>
    </row>
    <row r="542" spans="1:15" x14ac:dyDescent="0.35">
      <c r="A542" t="s">
        <v>469</v>
      </c>
      <c r="B542" t="s">
        <v>296</v>
      </c>
      <c r="C542" t="s">
        <v>18</v>
      </c>
      <c r="D542" s="2">
        <v>43466</v>
      </c>
      <c r="E542" s="2">
        <v>43830</v>
      </c>
      <c r="F542" t="s">
        <v>26</v>
      </c>
      <c r="G542" t="s">
        <v>475</v>
      </c>
      <c r="H542" t="s">
        <v>32</v>
      </c>
      <c r="I542" t="s">
        <v>41</v>
      </c>
      <c r="J542" t="s">
        <v>27</v>
      </c>
      <c r="K542">
        <v>65050.5</v>
      </c>
      <c r="L542">
        <v>43556</v>
      </c>
      <c r="M542" t="s">
        <v>17</v>
      </c>
      <c r="N542" t="s">
        <v>21</v>
      </c>
      <c r="O542" s="2">
        <v>43852</v>
      </c>
    </row>
    <row r="543" spans="1:15" x14ac:dyDescent="0.35">
      <c r="A543" t="s">
        <v>469</v>
      </c>
      <c r="B543" t="s">
        <v>297</v>
      </c>
      <c r="C543" t="s">
        <v>18</v>
      </c>
      <c r="D543" s="2">
        <v>43466</v>
      </c>
      <c r="E543" s="2">
        <v>43830</v>
      </c>
      <c r="F543" t="s">
        <v>26</v>
      </c>
      <c r="G543" t="s">
        <v>475</v>
      </c>
      <c r="H543" t="s">
        <v>32</v>
      </c>
      <c r="I543" t="s">
        <v>41</v>
      </c>
      <c r="J543" t="s">
        <v>27</v>
      </c>
      <c r="K543">
        <v>10824.4</v>
      </c>
      <c r="L543">
        <v>43647</v>
      </c>
      <c r="M543" t="s">
        <v>17</v>
      </c>
      <c r="N543" t="s">
        <v>21</v>
      </c>
      <c r="O543" s="2">
        <v>43852</v>
      </c>
    </row>
    <row r="544" spans="1:15" x14ac:dyDescent="0.35">
      <c r="A544" t="s">
        <v>469</v>
      </c>
      <c r="B544" t="s">
        <v>297</v>
      </c>
      <c r="C544" t="s">
        <v>18</v>
      </c>
      <c r="D544" s="2">
        <v>43466</v>
      </c>
      <c r="E544" s="2">
        <v>43830</v>
      </c>
      <c r="F544" t="s">
        <v>26</v>
      </c>
      <c r="G544" t="s">
        <v>475</v>
      </c>
      <c r="H544" t="s">
        <v>32</v>
      </c>
      <c r="I544" t="s">
        <v>41</v>
      </c>
      <c r="J544" t="s">
        <v>27</v>
      </c>
      <c r="K544">
        <v>10824.4</v>
      </c>
      <c r="L544">
        <v>43739</v>
      </c>
      <c r="M544" t="s">
        <v>17</v>
      </c>
      <c r="N544" t="s">
        <v>21</v>
      </c>
      <c r="O544" s="2">
        <v>43852</v>
      </c>
    </row>
    <row r="545" spans="1:15" x14ac:dyDescent="0.35">
      <c r="A545" t="s">
        <v>469</v>
      </c>
      <c r="B545" t="s">
        <v>297</v>
      </c>
      <c r="C545" t="s">
        <v>18</v>
      </c>
      <c r="D545" s="2">
        <v>43466</v>
      </c>
      <c r="E545" s="2">
        <v>43830</v>
      </c>
      <c r="F545" t="s">
        <v>26</v>
      </c>
      <c r="G545" t="s">
        <v>475</v>
      </c>
      <c r="H545" t="s">
        <v>32</v>
      </c>
      <c r="I545" t="s">
        <v>41</v>
      </c>
      <c r="J545" t="s">
        <v>27</v>
      </c>
      <c r="K545">
        <v>16236.6</v>
      </c>
      <c r="L545">
        <v>43466</v>
      </c>
      <c r="M545" t="s">
        <v>17</v>
      </c>
      <c r="N545" t="s">
        <v>21</v>
      </c>
      <c r="O545" s="2">
        <v>43852</v>
      </c>
    </row>
    <row r="546" spans="1:15" x14ac:dyDescent="0.35">
      <c r="A546" t="s">
        <v>469</v>
      </c>
      <c r="B546" t="s">
        <v>297</v>
      </c>
      <c r="C546" t="s">
        <v>18</v>
      </c>
      <c r="D546" s="2">
        <v>43466</v>
      </c>
      <c r="E546" s="2">
        <v>43830</v>
      </c>
      <c r="F546" t="s">
        <v>26</v>
      </c>
      <c r="G546" t="s">
        <v>475</v>
      </c>
      <c r="H546" t="s">
        <v>32</v>
      </c>
      <c r="I546" t="s">
        <v>41</v>
      </c>
      <c r="J546" t="s">
        <v>27</v>
      </c>
      <c r="K546">
        <v>16236.6</v>
      </c>
      <c r="L546">
        <v>43556</v>
      </c>
      <c r="M546" t="s">
        <v>17</v>
      </c>
      <c r="N546" t="s">
        <v>21</v>
      </c>
      <c r="O546" s="2">
        <v>43852</v>
      </c>
    </row>
    <row r="547" spans="1:15" x14ac:dyDescent="0.35">
      <c r="A547" t="s">
        <v>469</v>
      </c>
      <c r="B547" t="s">
        <v>298</v>
      </c>
      <c r="C547" t="s">
        <v>18</v>
      </c>
      <c r="D547" s="2">
        <v>43101</v>
      </c>
      <c r="E547" s="2">
        <v>43465</v>
      </c>
      <c r="F547" t="s">
        <v>23</v>
      </c>
      <c r="G547" t="s">
        <v>474</v>
      </c>
      <c r="H547" t="s">
        <v>32</v>
      </c>
      <c r="I547" t="s">
        <v>29</v>
      </c>
      <c r="J547" t="s">
        <v>27</v>
      </c>
      <c r="K547">
        <v>36612.18</v>
      </c>
      <c r="L547">
        <v>43101</v>
      </c>
      <c r="M547" t="s">
        <v>17</v>
      </c>
      <c r="N547" t="s">
        <v>15</v>
      </c>
      <c r="O547" s="2">
        <v>43852</v>
      </c>
    </row>
    <row r="548" spans="1:15" x14ac:dyDescent="0.35">
      <c r="A548" t="s">
        <v>469</v>
      </c>
      <c r="B548" t="s">
        <v>299</v>
      </c>
      <c r="C548" t="s">
        <v>18</v>
      </c>
      <c r="D548" s="2">
        <v>43101</v>
      </c>
      <c r="E548" s="2">
        <v>43465</v>
      </c>
      <c r="F548" t="s">
        <v>16</v>
      </c>
      <c r="G548" t="s">
        <v>474</v>
      </c>
      <c r="H548" t="s">
        <v>32</v>
      </c>
      <c r="I548" t="s">
        <v>29</v>
      </c>
      <c r="J548" t="s">
        <v>27</v>
      </c>
      <c r="K548">
        <v>28735.65</v>
      </c>
      <c r="L548">
        <v>43101</v>
      </c>
      <c r="M548" t="s">
        <v>17</v>
      </c>
      <c r="N548" t="s">
        <v>15</v>
      </c>
      <c r="O548" s="2">
        <v>43852</v>
      </c>
    </row>
    <row r="549" spans="1:15" x14ac:dyDescent="0.35">
      <c r="A549" t="s">
        <v>469</v>
      </c>
      <c r="B549" t="s">
        <v>300</v>
      </c>
      <c r="C549" t="s">
        <v>14</v>
      </c>
      <c r="D549" s="2">
        <v>43466</v>
      </c>
      <c r="E549" s="2">
        <v>43830</v>
      </c>
      <c r="F549" t="s">
        <v>23</v>
      </c>
      <c r="G549" t="s">
        <v>474</v>
      </c>
      <c r="H549" t="s">
        <v>32</v>
      </c>
      <c r="I549" t="s">
        <v>29</v>
      </c>
      <c r="J549" t="s">
        <v>27</v>
      </c>
      <c r="K549">
        <v>53277.919999999998</v>
      </c>
      <c r="L549">
        <v>43466</v>
      </c>
      <c r="M549" t="s">
        <v>17</v>
      </c>
      <c r="N549" t="s">
        <v>27</v>
      </c>
      <c r="O549" s="2">
        <v>43852</v>
      </c>
    </row>
    <row r="550" spans="1:15" x14ac:dyDescent="0.35">
      <c r="A550" t="s">
        <v>469</v>
      </c>
      <c r="B550" t="s">
        <v>301</v>
      </c>
      <c r="C550" t="s">
        <v>14</v>
      </c>
      <c r="D550" s="2">
        <v>43466</v>
      </c>
      <c r="E550" s="2">
        <v>43830</v>
      </c>
      <c r="F550" t="s">
        <v>16</v>
      </c>
      <c r="G550" t="s">
        <v>474</v>
      </c>
      <c r="H550" t="s">
        <v>32</v>
      </c>
      <c r="I550" t="s">
        <v>29</v>
      </c>
      <c r="J550" t="s">
        <v>27</v>
      </c>
      <c r="K550">
        <v>30048.080000000002</v>
      </c>
      <c r="L550">
        <v>43466</v>
      </c>
      <c r="M550" t="s">
        <v>17</v>
      </c>
      <c r="N550" t="s">
        <v>27</v>
      </c>
      <c r="O550" s="2">
        <v>43852</v>
      </c>
    </row>
    <row r="551" spans="1:15" x14ac:dyDescent="0.35">
      <c r="A551" t="s">
        <v>469</v>
      </c>
      <c r="B551" t="s">
        <v>302</v>
      </c>
      <c r="C551" t="s">
        <v>14</v>
      </c>
      <c r="D551" s="2">
        <v>43486</v>
      </c>
      <c r="E551" s="2">
        <v>43850</v>
      </c>
      <c r="F551" t="s">
        <v>19</v>
      </c>
      <c r="G551" t="s">
        <v>474</v>
      </c>
      <c r="H551" t="s">
        <v>32</v>
      </c>
      <c r="I551" t="s">
        <v>29</v>
      </c>
      <c r="J551" t="s">
        <v>436</v>
      </c>
      <c r="K551">
        <v>15084.15</v>
      </c>
      <c r="L551">
        <v>43486</v>
      </c>
      <c r="M551" t="s">
        <v>17</v>
      </c>
      <c r="N551" t="s">
        <v>15</v>
      </c>
      <c r="O551" s="2">
        <v>43852</v>
      </c>
    </row>
    <row r="552" spans="1:15" x14ac:dyDescent="0.35">
      <c r="A552" t="s">
        <v>469</v>
      </c>
      <c r="B552">
        <v>2250007836</v>
      </c>
      <c r="C552" t="s">
        <v>18</v>
      </c>
      <c r="D552" s="2">
        <v>43138</v>
      </c>
      <c r="E552" s="2">
        <v>43502</v>
      </c>
      <c r="F552" t="s">
        <v>26</v>
      </c>
      <c r="G552" t="s">
        <v>482</v>
      </c>
      <c r="H552" t="s">
        <v>32</v>
      </c>
      <c r="I552" t="s">
        <v>16</v>
      </c>
      <c r="J552" t="s">
        <v>436</v>
      </c>
      <c r="K552">
        <v>1013.88</v>
      </c>
      <c r="L552">
        <v>43138</v>
      </c>
      <c r="M552" t="s">
        <v>17</v>
      </c>
      <c r="N552" t="s">
        <v>21</v>
      </c>
      <c r="O552" s="2">
        <v>43852</v>
      </c>
    </row>
    <row r="553" spans="1:15" x14ac:dyDescent="0.35">
      <c r="A553" t="s">
        <v>469</v>
      </c>
      <c r="B553">
        <v>2250007837</v>
      </c>
      <c r="C553" t="s">
        <v>18</v>
      </c>
      <c r="D553" s="2">
        <v>43138</v>
      </c>
      <c r="E553" s="2">
        <v>43502</v>
      </c>
      <c r="F553" t="s">
        <v>26</v>
      </c>
      <c r="G553" t="s">
        <v>482</v>
      </c>
      <c r="H553" t="s">
        <v>32</v>
      </c>
      <c r="I553" t="s">
        <v>16</v>
      </c>
      <c r="J553" t="s">
        <v>436</v>
      </c>
      <c r="K553">
        <v>1601.5</v>
      </c>
      <c r="L553">
        <v>43138</v>
      </c>
      <c r="M553" t="s">
        <v>17</v>
      </c>
      <c r="N553" t="s">
        <v>21</v>
      </c>
      <c r="O553" s="2">
        <v>43852</v>
      </c>
    </row>
    <row r="554" spans="1:15" x14ac:dyDescent="0.35">
      <c r="A554" t="s">
        <v>469</v>
      </c>
      <c r="B554" t="s">
        <v>303</v>
      </c>
      <c r="C554" t="s">
        <v>18</v>
      </c>
      <c r="D554" s="2">
        <v>43284</v>
      </c>
      <c r="E554" s="2">
        <v>43648</v>
      </c>
      <c r="F554" t="s">
        <v>16</v>
      </c>
      <c r="G554" t="s">
        <v>482</v>
      </c>
      <c r="H554" t="s">
        <v>32</v>
      </c>
      <c r="I554" t="s">
        <v>16</v>
      </c>
      <c r="J554" t="s">
        <v>27</v>
      </c>
      <c r="K554">
        <v>37500</v>
      </c>
      <c r="L554">
        <v>43284</v>
      </c>
      <c r="M554" t="s">
        <v>17</v>
      </c>
      <c r="N554" t="s">
        <v>15</v>
      </c>
      <c r="O554" s="2">
        <v>43852</v>
      </c>
    </row>
    <row r="555" spans="1:15" x14ac:dyDescent="0.35">
      <c r="A555" t="s">
        <v>469</v>
      </c>
      <c r="B555" t="s">
        <v>304</v>
      </c>
      <c r="C555" t="s">
        <v>14</v>
      </c>
      <c r="D555" s="2">
        <v>43649</v>
      </c>
      <c r="E555" s="2">
        <v>44014</v>
      </c>
      <c r="F555" t="s">
        <v>16</v>
      </c>
      <c r="G555" t="s">
        <v>482</v>
      </c>
      <c r="H555" t="s">
        <v>32</v>
      </c>
      <c r="I555" t="s">
        <v>16</v>
      </c>
      <c r="J555" t="s">
        <v>27</v>
      </c>
      <c r="K555">
        <v>35000</v>
      </c>
      <c r="L555">
        <v>43649</v>
      </c>
      <c r="M555" t="s">
        <v>17</v>
      </c>
      <c r="N555" t="s">
        <v>27</v>
      </c>
      <c r="O555" s="2">
        <v>43852</v>
      </c>
    </row>
    <row r="556" spans="1:15" x14ac:dyDescent="0.35">
      <c r="A556" t="s">
        <v>469</v>
      </c>
      <c r="B556">
        <v>9.9000011160099996E+19</v>
      </c>
      <c r="C556" t="s">
        <v>18</v>
      </c>
      <c r="D556" s="2">
        <v>42792</v>
      </c>
      <c r="E556" s="2">
        <v>43156</v>
      </c>
      <c r="F556" t="s">
        <v>24</v>
      </c>
      <c r="G556" t="s">
        <v>482</v>
      </c>
      <c r="H556" t="s">
        <v>32</v>
      </c>
      <c r="I556" t="s">
        <v>39</v>
      </c>
      <c r="J556" t="s">
        <v>436</v>
      </c>
      <c r="K556">
        <v>992.51</v>
      </c>
      <c r="L556">
        <v>43156</v>
      </c>
      <c r="M556" t="s">
        <v>17</v>
      </c>
      <c r="N556" t="s">
        <v>21</v>
      </c>
      <c r="O556" s="2">
        <v>43852</v>
      </c>
    </row>
    <row r="557" spans="1:15" x14ac:dyDescent="0.35">
      <c r="A557" t="s">
        <v>469</v>
      </c>
      <c r="B557">
        <v>9.9000011160099996E+19</v>
      </c>
      <c r="C557" t="s">
        <v>14</v>
      </c>
      <c r="D557" s="2">
        <v>42792</v>
      </c>
      <c r="E557" s="2">
        <v>43156</v>
      </c>
      <c r="F557" t="s">
        <v>24</v>
      </c>
      <c r="G557" t="s">
        <v>482</v>
      </c>
      <c r="H557" t="s">
        <v>32</v>
      </c>
      <c r="I557" t="s">
        <v>39</v>
      </c>
      <c r="J557" t="s">
        <v>436</v>
      </c>
      <c r="K557">
        <v>992.51</v>
      </c>
      <c r="L557">
        <v>43156</v>
      </c>
      <c r="M557" t="s">
        <v>17</v>
      </c>
      <c r="N557" t="s">
        <v>15</v>
      </c>
      <c r="O557" s="2">
        <v>43852</v>
      </c>
    </row>
    <row r="558" spans="1:15" x14ac:dyDescent="0.35">
      <c r="A558" t="s">
        <v>469</v>
      </c>
      <c r="B558">
        <v>9.9000011160099996E+19</v>
      </c>
      <c r="C558" t="s">
        <v>18</v>
      </c>
      <c r="D558" s="2">
        <v>42735</v>
      </c>
      <c r="E558" s="2">
        <v>43099</v>
      </c>
      <c r="F558" t="s">
        <v>24</v>
      </c>
      <c r="G558" t="s">
        <v>482</v>
      </c>
      <c r="H558" t="s">
        <v>32</v>
      </c>
      <c r="I558" t="s">
        <v>39</v>
      </c>
      <c r="J558" t="s">
        <v>436</v>
      </c>
      <c r="K558">
        <v>377079.15</v>
      </c>
      <c r="L558">
        <v>42735</v>
      </c>
      <c r="M558" t="s">
        <v>17</v>
      </c>
      <c r="N558" t="s">
        <v>21</v>
      </c>
      <c r="O558" s="2">
        <v>43852</v>
      </c>
    </row>
    <row r="559" spans="1:15" x14ac:dyDescent="0.35">
      <c r="A559" t="s">
        <v>469</v>
      </c>
      <c r="B559">
        <v>9.9000011170100003E+19</v>
      </c>
      <c r="C559" t="s">
        <v>18</v>
      </c>
      <c r="D559" s="2">
        <v>42914</v>
      </c>
      <c r="E559" s="2">
        <v>43278</v>
      </c>
      <c r="F559" t="s">
        <v>24</v>
      </c>
      <c r="G559" t="s">
        <v>482</v>
      </c>
      <c r="H559" t="s">
        <v>32</v>
      </c>
      <c r="I559" t="s">
        <v>39</v>
      </c>
      <c r="J559" t="s">
        <v>436</v>
      </c>
      <c r="K559">
        <v>61251.58</v>
      </c>
      <c r="L559">
        <v>42914</v>
      </c>
      <c r="M559" t="s">
        <v>17</v>
      </c>
      <c r="N559" t="s">
        <v>15</v>
      </c>
      <c r="O559" s="2">
        <v>43852</v>
      </c>
    </row>
    <row r="560" spans="1:15" x14ac:dyDescent="0.35">
      <c r="A560" t="s">
        <v>469</v>
      </c>
      <c r="B560" t="s">
        <v>305</v>
      </c>
      <c r="C560" t="s">
        <v>18</v>
      </c>
      <c r="D560" s="2">
        <v>42914</v>
      </c>
      <c r="E560" s="2">
        <v>43278</v>
      </c>
      <c r="F560" t="s">
        <v>24</v>
      </c>
      <c r="G560" t="s">
        <v>482</v>
      </c>
      <c r="H560" t="s">
        <v>32</v>
      </c>
      <c r="I560" t="s">
        <v>39</v>
      </c>
      <c r="J560" t="s">
        <v>436</v>
      </c>
      <c r="K560">
        <v>62070.81</v>
      </c>
      <c r="L560">
        <v>42914</v>
      </c>
      <c r="M560" t="s">
        <v>17</v>
      </c>
      <c r="N560" t="s">
        <v>15</v>
      </c>
      <c r="O560" s="2">
        <v>43852</v>
      </c>
    </row>
    <row r="561" spans="1:15" x14ac:dyDescent="0.35">
      <c r="A561" t="s">
        <v>469</v>
      </c>
      <c r="B561">
        <v>9.9000011170100003E+19</v>
      </c>
      <c r="C561" t="s">
        <v>14</v>
      </c>
      <c r="D561" s="2">
        <v>42922</v>
      </c>
      <c r="E561" s="2">
        <v>43286</v>
      </c>
      <c r="F561" t="s">
        <v>24</v>
      </c>
      <c r="G561" t="s">
        <v>482</v>
      </c>
      <c r="H561" t="s">
        <v>32</v>
      </c>
      <c r="I561" t="s">
        <v>39</v>
      </c>
      <c r="J561" t="s">
        <v>436</v>
      </c>
      <c r="K561">
        <v>1261.8399999999999</v>
      </c>
      <c r="L561">
        <v>42922</v>
      </c>
      <c r="M561" t="s">
        <v>17</v>
      </c>
      <c r="N561" t="s">
        <v>15</v>
      </c>
      <c r="O561" s="2">
        <v>43852</v>
      </c>
    </row>
    <row r="562" spans="1:15" x14ac:dyDescent="0.35">
      <c r="A562" t="s">
        <v>469</v>
      </c>
      <c r="B562">
        <v>9.9000011170100003E+19</v>
      </c>
      <c r="C562" t="s">
        <v>18</v>
      </c>
      <c r="D562" s="2">
        <v>43101</v>
      </c>
      <c r="E562" s="2">
        <v>43465</v>
      </c>
      <c r="F562" t="s">
        <v>24</v>
      </c>
      <c r="G562" t="s">
        <v>482</v>
      </c>
      <c r="H562" t="s">
        <v>32</v>
      </c>
      <c r="I562" t="s">
        <v>39</v>
      </c>
      <c r="J562" t="s">
        <v>436</v>
      </c>
      <c r="K562">
        <v>349157.16</v>
      </c>
      <c r="L562">
        <v>43101</v>
      </c>
      <c r="M562" t="s">
        <v>17</v>
      </c>
      <c r="N562" t="s">
        <v>21</v>
      </c>
      <c r="O562" s="2">
        <v>43852</v>
      </c>
    </row>
    <row r="563" spans="1:15" x14ac:dyDescent="0.35">
      <c r="A563" t="s">
        <v>469</v>
      </c>
      <c r="B563" t="s">
        <v>306</v>
      </c>
      <c r="C563" t="s">
        <v>18</v>
      </c>
      <c r="D563" s="2">
        <v>43145</v>
      </c>
      <c r="E563" s="2">
        <v>43509</v>
      </c>
      <c r="F563" t="s">
        <v>24</v>
      </c>
      <c r="G563" t="s">
        <v>482</v>
      </c>
      <c r="H563" t="s">
        <v>32</v>
      </c>
      <c r="I563" t="s">
        <v>25</v>
      </c>
      <c r="J563" t="s">
        <v>27</v>
      </c>
      <c r="K563">
        <v>107689.68</v>
      </c>
      <c r="L563">
        <v>43145</v>
      </c>
      <c r="M563" t="s">
        <v>17</v>
      </c>
      <c r="N563" t="s">
        <v>15</v>
      </c>
      <c r="O563" s="2">
        <v>43852</v>
      </c>
    </row>
    <row r="564" spans="1:15" x14ac:dyDescent="0.35">
      <c r="A564" t="s">
        <v>469</v>
      </c>
      <c r="B564" t="s">
        <v>307</v>
      </c>
      <c r="C564" t="s">
        <v>18</v>
      </c>
      <c r="D564" s="2">
        <v>43301</v>
      </c>
      <c r="E564" s="2">
        <v>43665</v>
      </c>
      <c r="F564" t="s">
        <v>24</v>
      </c>
      <c r="G564" t="s">
        <v>482</v>
      </c>
      <c r="H564" t="s">
        <v>32</v>
      </c>
      <c r="I564" t="s">
        <v>25</v>
      </c>
      <c r="J564" t="s">
        <v>27</v>
      </c>
      <c r="K564">
        <v>5417.97</v>
      </c>
      <c r="L564">
        <v>43301</v>
      </c>
      <c r="M564" t="s">
        <v>17</v>
      </c>
      <c r="N564" t="s">
        <v>15</v>
      </c>
      <c r="O564" s="2">
        <v>43852</v>
      </c>
    </row>
    <row r="565" spans="1:15" x14ac:dyDescent="0.35">
      <c r="A565" t="s">
        <v>469</v>
      </c>
      <c r="B565">
        <v>9.9000011180099994E+19</v>
      </c>
      <c r="C565" t="s">
        <v>18</v>
      </c>
      <c r="D565" s="2">
        <v>43279</v>
      </c>
      <c r="E565" s="2">
        <v>43643</v>
      </c>
      <c r="F565" t="s">
        <v>24</v>
      </c>
      <c r="G565" t="s">
        <v>482</v>
      </c>
      <c r="H565" t="s">
        <v>32</v>
      </c>
      <c r="I565" t="s">
        <v>39</v>
      </c>
      <c r="J565" t="s">
        <v>436</v>
      </c>
      <c r="K565">
        <v>61936.46</v>
      </c>
      <c r="L565">
        <v>43279</v>
      </c>
      <c r="M565" t="s">
        <v>17</v>
      </c>
      <c r="N565" t="s">
        <v>27</v>
      </c>
      <c r="O565" s="2">
        <v>43852</v>
      </c>
    </row>
    <row r="566" spans="1:15" x14ac:dyDescent="0.35">
      <c r="A566" t="s">
        <v>469</v>
      </c>
      <c r="B566">
        <v>9.9000011180099994E+19</v>
      </c>
      <c r="C566" t="s">
        <v>18</v>
      </c>
      <c r="D566" s="2">
        <v>43279</v>
      </c>
      <c r="E566" s="2">
        <v>43643</v>
      </c>
      <c r="F566" t="s">
        <v>24</v>
      </c>
      <c r="G566" t="s">
        <v>482</v>
      </c>
      <c r="H566" t="s">
        <v>32</v>
      </c>
      <c r="I566" t="s">
        <v>39</v>
      </c>
      <c r="J566" t="s">
        <v>436</v>
      </c>
      <c r="K566">
        <v>56276.26</v>
      </c>
      <c r="L566">
        <v>43279</v>
      </c>
      <c r="M566" t="s">
        <v>17</v>
      </c>
      <c r="N566" t="s">
        <v>27</v>
      </c>
      <c r="O566" s="2">
        <v>43852</v>
      </c>
    </row>
    <row r="567" spans="1:15" x14ac:dyDescent="0.35">
      <c r="A567" t="s">
        <v>469</v>
      </c>
      <c r="B567" t="s">
        <v>308</v>
      </c>
      <c r="C567" t="s">
        <v>14</v>
      </c>
      <c r="D567" s="2">
        <v>43466</v>
      </c>
      <c r="E567" s="2">
        <v>43830</v>
      </c>
      <c r="F567" t="s">
        <v>24</v>
      </c>
      <c r="G567" t="s">
        <v>482</v>
      </c>
      <c r="H567" t="s">
        <v>32</v>
      </c>
      <c r="I567" t="s">
        <v>39</v>
      </c>
      <c r="J567" t="s">
        <v>436</v>
      </c>
      <c r="K567">
        <v>399509.89</v>
      </c>
      <c r="L567">
        <v>43466</v>
      </c>
      <c r="M567" t="s">
        <v>17</v>
      </c>
      <c r="N567" t="s">
        <v>27</v>
      </c>
      <c r="O567" s="2">
        <v>43852</v>
      </c>
    </row>
    <row r="568" spans="1:15" x14ac:dyDescent="0.35">
      <c r="A568" t="s">
        <v>469</v>
      </c>
      <c r="B568" t="s">
        <v>309</v>
      </c>
      <c r="C568" t="s">
        <v>14</v>
      </c>
      <c r="D568" s="2">
        <v>43481</v>
      </c>
      <c r="E568" s="2">
        <v>43845</v>
      </c>
      <c r="F568" t="s">
        <v>24</v>
      </c>
      <c r="G568" t="s">
        <v>482</v>
      </c>
      <c r="H568" t="s">
        <v>32</v>
      </c>
      <c r="I568" t="s">
        <v>25</v>
      </c>
      <c r="J568" t="s">
        <v>27</v>
      </c>
      <c r="K568">
        <v>98931.05</v>
      </c>
      <c r="L568">
        <v>43481</v>
      </c>
      <c r="M568" t="s">
        <v>17</v>
      </c>
      <c r="N568" t="s">
        <v>15</v>
      </c>
      <c r="O568" s="2">
        <v>43852</v>
      </c>
    </row>
    <row r="569" spans="1:15" x14ac:dyDescent="0.35">
      <c r="A569" t="s">
        <v>469</v>
      </c>
      <c r="B569" t="s">
        <v>310</v>
      </c>
      <c r="C569" t="s">
        <v>14</v>
      </c>
      <c r="D569" s="2">
        <v>43510</v>
      </c>
      <c r="E569" s="2">
        <v>43874</v>
      </c>
      <c r="F569" t="s">
        <v>24</v>
      </c>
      <c r="G569" t="s">
        <v>482</v>
      </c>
      <c r="H569" t="s">
        <v>32</v>
      </c>
      <c r="I569" t="s">
        <v>25</v>
      </c>
      <c r="J569" t="s">
        <v>27</v>
      </c>
      <c r="K569">
        <v>1610</v>
      </c>
      <c r="L569">
        <v>43510</v>
      </c>
      <c r="M569" t="s">
        <v>17</v>
      </c>
      <c r="N569" t="s">
        <v>15</v>
      </c>
      <c r="O569" s="2">
        <v>43852</v>
      </c>
    </row>
    <row r="570" spans="1:15" x14ac:dyDescent="0.35">
      <c r="A570" t="s">
        <v>469</v>
      </c>
      <c r="B570" t="s">
        <v>311</v>
      </c>
      <c r="C570" t="s">
        <v>14</v>
      </c>
      <c r="D570" s="2">
        <v>43510</v>
      </c>
      <c r="E570" s="2">
        <v>43874</v>
      </c>
      <c r="F570" t="s">
        <v>24</v>
      </c>
      <c r="G570" t="s">
        <v>482</v>
      </c>
      <c r="H570" t="s">
        <v>32</v>
      </c>
      <c r="I570" t="s">
        <v>25</v>
      </c>
      <c r="J570" t="s">
        <v>27</v>
      </c>
      <c r="K570">
        <v>131090.46</v>
      </c>
      <c r="L570">
        <v>43522</v>
      </c>
      <c r="M570" t="s">
        <v>17</v>
      </c>
      <c r="N570" t="s">
        <v>27</v>
      </c>
      <c r="O570" s="2">
        <v>43852</v>
      </c>
    </row>
    <row r="571" spans="1:15" x14ac:dyDescent="0.35">
      <c r="A571" t="s">
        <v>469</v>
      </c>
      <c r="B571" t="s">
        <v>312</v>
      </c>
      <c r="C571" t="s">
        <v>14</v>
      </c>
      <c r="D571" s="2">
        <v>43540</v>
      </c>
      <c r="E571" s="2">
        <v>43905</v>
      </c>
      <c r="F571" t="s">
        <v>24</v>
      </c>
      <c r="G571" t="s">
        <v>482</v>
      </c>
      <c r="H571" t="s">
        <v>32</v>
      </c>
      <c r="I571" t="s">
        <v>25</v>
      </c>
      <c r="J571" t="s">
        <v>27</v>
      </c>
      <c r="K571">
        <v>2056.4299999999998</v>
      </c>
      <c r="L571">
        <v>43540</v>
      </c>
      <c r="M571" t="s">
        <v>17</v>
      </c>
      <c r="N571" t="s">
        <v>15</v>
      </c>
      <c r="O571" s="2">
        <v>43852</v>
      </c>
    </row>
    <row r="572" spans="1:15" x14ac:dyDescent="0.35">
      <c r="A572" t="s">
        <v>469</v>
      </c>
      <c r="B572" t="s">
        <v>313</v>
      </c>
      <c r="C572" t="s">
        <v>14</v>
      </c>
      <c r="D572" s="2">
        <v>43536</v>
      </c>
      <c r="E572" s="2">
        <v>43901</v>
      </c>
      <c r="F572" t="s">
        <v>24</v>
      </c>
      <c r="G572" t="s">
        <v>482</v>
      </c>
      <c r="H572" t="s">
        <v>32</v>
      </c>
      <c r="I572" t="s">
        <v>25</v>
      </c>
      <c r="J572" t="s">
        <v>27</v>
      </c>
      <c r="K572">
        <v>1194.28</v>
      </c>
      <c r="L572">
        <v>43536</v>
      </c>
      <c r="M572" t="s">
        <v>17</v>
      </c>
      <c r="N572" t="s">
        <v>15</v>
      </c>
      <c r="O572" s="2">
        <v>43852</v>
      </c>
    </row>
    <row r="573" spans="1:15" x14ac:dyDescent="0.35">
      <c r="A573" t="s">
        <v>469</v>
      </c>
      <c r="B573" t="s">
        <v>314</v>
      </c>
      <c r="C573" t="s">
        <v>14</v>
      </c>
      <c r="D573" s="2">
        <v>43644</v>
      </c>
      <c r="E573" s="2">
        <v>44009</v>
      </c>
      <c r="F573" t="s">
        <v>24</v>
      </c>
      <c r="G573" t="s">
        <v>482</v>
      </c>
      <c r="H573" t="s">
        <v>32</v>
      </c>
      <c r="I573" t="s">
        <v>39</v>
      </c>
      <c r="J573" t="s">
        <v>436</v>
      </c>
      <c r="K573">
        <v>75395.039999999994</v>
      </c>
      <c r="L573">
        <v>43644</v>
      </c>
      <c r="M573" t="s">
        <v>17</v>
      </c>
      <c r="N573" t="s">
        <v>27</v>
      </c>
      <c r="O573" s="2">
        <v>43852</v>
      </c>
    </row>
    <row r="574" spans="1:15" x14ac:dyDescent="0.35">
      <c r="A574" t="s">
        <v>469</v>
      </c>
      <c r="B574" t="s">
        <v>315</v>
      </c>
      <c r="C574" t="s">
        <v>14</v>
      </c>
      <c r="D574" s="2">
        <v>43644</v>
      </c>
      <c r="E574" s="2">
        <v>44009</v>
      </c>
      <c r="F574" t="s">
        <v>24</v>
      </c>
      <c r="G574" t="s">
        <v>482</v>
      </c>
      <c r="H574" t="s">
        <v>32</v>
      </c>
      <c r="I574" t="s">
        <v>39</v>
      </c>
      <c r="J574" t="s">
        <v>436</v>
      </c>
      <c r="K574">
        <v>53595</v>
      </c>
      <c r="L574">
        <v>43644</v>
      </c>
      <c r="M574" t="s">
        <v>17</v>
      </c>
      <c r="N574" t="s">
        <v>27</v>
      </c>
      <c r="O574" s="2">
        <v>43852</v>
      </c>
    </row>
    <row r="575" spans="1:15" x14ac:dyDescent="0.35">
      <c r="A575" t="s">
        <v>469</v>
      </c>
      <c r="B575" t="s">
        <v>316</v>
      </c>
      <c r="C575" t="s">
        <v>14</v>
      </c>
      <c r="D575" s="2">
        <v>43666</v>
      </c>
      <c r="E575" s="2">
        <v>44031</v>
      </c>
      <c r="F575" t="s">
        <v>24</v>
      </c>
      <c r="G575" t="s">
        <v>482</v>
      </c>
      <c r="H575" t="s">
        <v>32</v>
      </c>
      <c r="I575" t="s">
        <v>25</v>
      </c>
      <c r="J575" t="s">
        <v>27</v>
      </c>
      <c r="K575">
        <v>6595.25</v>
      </c>
      <c r="L575">
        <v>43666</v>
      </c>
      <c r="M575" t="s">
        <v>17</v>
      </c>
      <c r="N575" t="s">
        <v>27</v>
      </c>
      <c r="O575" s="2">
        <v>43852</v>
      </c>
    </row>
    <row r="576" spans="1:15" x14ac:dyDescent="0.35">
      <c r="A576" t="s">
        <v>469</v>
      </c>
      <c r="B576">
        <v>9.9000021170200003E+19</v>
      </c>
      <c r="C576" t="s">
        <v>14</v>
      </c>
      <c r="D576" s="2">
        <v>42892</v>
      </c>
      <c r="E576" s="2">
        <v>43256</v>
      </c>
      <c r="F576" t="s">
        <v>23</v>
      </c>
      <c r="G576" t="s">
        <v>482</v>
      </c>
      <c r="H576" t="s">
        <v>32</v>
      </c>
      <c r="I576" t="s">
        <v>39</v>
      </c>
      <c r="J576" t="s">
        <v>436</v>
      </c>
      <c r="K576">
        <v>2887.38</v>
      </c>
      <c r="L576">
        <v>42922</v>
      </c>
      <c r="M576" t="s">
        <v>17</v>
      </c>
      <c r="N576" t="s">
        <v>15</v>
      </c>
      <c r="O576" s="2">
        <v>43852</v>
      </c>
    </row>
    <row r="577" spans="1:15" x14ac:dyDescent="0.35">
      <c r="A577" t="s">
        <v>469</v>
      </c>
      <c r="B577" t="s">
        <v>317</v>
      </c>
      <c r="C577" t="s">
        <v>14</v>
      </c>
      <c r="D577" s="2">
        <v>43494</v>
      </c>
      <c r="E577" s="2">
        <v>43858</v>
      </c>
      <c r="F577" t="s">
        <v>23</v>
      </c>
      <c r="G577" t="s">
        <v>482</v>
      </c>
      <c r="H577" t="s">
        <v>32</v>
      </c>
      <c r="I577" t="s">
        <v>23</v>
      </c>
      <c r="J577" t="s">
        <v>436</v>
      </c>
      <c r="K577">
        <v>11539.77</v>
      </c>
      <c r="L577">
        <v>43494</v>
      </c>
      <c r="M577" t="s">
        <v>17</v>
      </c>
      <c r="N577" t="s">
        <v>15</v>
      </c>
      <c r="O577" s="2">
        <v>43852</v>
      </c>
    </row>
    <row r="578" spans="1:15" x14ac:dyDescent="0.35">
      <c r="A578" t="s">
        <v>469</v>
      </c>
      <c r="B578" t="s">
        <v>318</v>
      </c>
      <c r="C578" t="s">
        <v>14</v>
      </c>
      <c r="D578" s="2">
        <v>43497</v>
      </c>
      <c r="E578" s="2">
        <v>43861</v>
      </c>
      <c r="F578" t="s">
        <v>16</v>
      </c>
      <c r="G578" t="s">
        <v>482</v>
      </c>
      <c r="H578" t="s">
        <v>32</v>
      </c>
      <c r="I578" t="s">
        <v>16</v>
      </c>
      <c r="J578" t="s">
        <v>436</v>
      </c>
      <c r="K578">
        <v>21875</v>
      </c>
      <c r="L578">
        <v>43497</v>
      </c>
      <c r="M578" t="s">
        <v>17</v>
      </c>
      <c r="N578" t="s">
        <v>15</v>
      </c>
      <c r="O578" s="2">
        <v>43852</v>
      </c>
    </row>
    <row r="579" spans="1:15" x14ac:dyDescent="0.35">
      <c r="A579" t="s">
        <v>469</v>
      </c>
      <c r="B579">
        <v>9.9000044160300007E+19</v>
      </c>
      <c r="C579" t="s">
        <v>14</v>
      </c>
      <c r="D579" s="2">
        <v>42744</v>
      </c>
      <c r="E579" s="2">
        <v>43473</v>
      </c>
      <c r="F579" t="s">
        <v>28</v>
      </c>
      <c r="G579" t="s">
        <v>482</v>
      </c>
      <c r="H579" t="s">
        <v>32</v>
      </c>
      <c r="I579" t="s">
        <v>39</v>
      </c>
      <c r="J579" t="s">
        <v>436</v>
      </c>
      <c r="K579">
        <v>8588.56</v>
      </c>
      <c r="L579">
        <v>42835</v>
      </c>
      <c r="M579" t="s">
        <v>17</v>
      </c>
      <c r="N579" t="s">
        <v>15</v>
      </c>
      <c r="O579" s="2">
        <v>43852</v>
      </c>
    </row>
    <row r="580" spans="1:15" x14ac:dyDescent="0.35">
      <c r="A580" t="s">
        <v>469</v>
      </c>
      <c r="B580">
        <v>9.9000044160300007E+19</v>
      </c>
      <c r="C580" t="s">
        <v>14</v>
      </c>
      <c r="D580" s="2">
        <v>42774</v>
      </c>
      <c r="E580" s="2">
        <v>43319</v>
      </c>
      <c r="F580" t="s">
        <v>28</v>
      </c>
      <c r="G580" t="s">
        <v>482</v>
      </c>
      <c r="H580" t="s">
        <v>32</v>
      </c>
      <c r="I580" t="s">
        <v>39</v>
      </c>
      <c r="J580" t="s">
        <v>436</v>
      </c>
      <c r="K580">
        <v>3050.6</v>
      </c>
      <c r="L580">
        <v>42774</v>
      </c>
      <c r="M580" t="s">
        <v>17</v>
      </c>
      <c r="N580" t="s">
        <v>15</v>
      </c>
      <c r="O580" s="2">
        <v>43852</v>
      </c>
    </row>
    <row r="581" spans="1:15" x14ac:dyDescent="0.35">
      <c r="A581" t="s">
        <v>469</v>
      </c>
      <c r="B581">
        <v>9.9000044160300007E+19</v>
      </c>
      <c r="C581" t="s">
        <v>14</v>
      </c>
      <c r="D581" s="2">
        <v>42774</v>
      </c>
      <c r="E581" s="2">
        <v>43319</v>
      </c>
      <c r="F581" t="s">
        <v>28</v>
      </c>
      <c r="G581" t="s">
        <v>482</v>
      </c>
      <c r="H581" t="s">
        <v>32</v>
      </c>
      <c r="I581" t="s">
        <v>39</v>
      </c>
      <c r="J581" t="s">
        <v>436</v>
      </c>
      <c r="K581">
        <v>3050.6</v>
      </c>
      <c r="L581">
        <v>42954</v>
      </c>
      <c r="M581" t="s">
        <v>17</v>
      </c>
      <c r="N581" t="s">
        <v>15</v>
      </c>
      <c r="O581" s="2">
        <v>43852</v>
      </c>
    </row>
    <row r="582" spans="1:15" x14ac:dyDescent="0.35">
      <c r="A582" t="s">
        <v>469</v>
      </c>
      <c r="B582">
        <v>9.9000044160300007E+19</v>
      </c>
      <c r="C582" t="s">
        <v>14</v>
      </c>
      <c r="D582" s="2">
        <v>42663</v>
      </c>
      <c r="E582" s="2">
        <v>43209</v>
      </c>
      <c r="F582" t="s">
        <v>28</v>
      </c>
      <c r="G582" t="s">
        <v>482</v>
      </c>
      <c r="H582" t="s">
        <v>32</v>
      </c>
      <c r="I582" t="s">
        <v>39</v>
      </c>
      <c r="J582" t="s">
        <v>436</v>
      </c>
      <c r="K582">
        <v>40309.5</v>
      </c>
      <c r="L582">
        <v>43099</v>
      </c>
      <c r="M582" t="s">
        <v>17</v>
      </c>
      <c r="N582" t="s">
        <v>15</v>
      </c>
      <c r="O582" s="2">
        <v>43852</v>
      </c>
    </row>
    <row r="583" spans="1:15" x14ac:dyDescent="0.35">
      <c r="A583" t="s">
        <v>469</v>
      </c>
      <c r="B583">
        <v>9.9000044160300007E+19</v>
      </c>
      <c r="C583" t="s">
        <v>14</v>
      </c>
      <c r="D583" s="2">
        <v>42663</v>
      </c>
      <c r="E583" s="2">
        <v>43209</v>
      </c>
      <c r="F583" t="s">
        <v>28</v>
      </c>
      <c r="G583" t="s">
        <v>482</v>
      </c>
      <c r="H583" t="s">
        <v>32</v>
      </c>
      <c r="I583" t="s">
        <v>39</v>
      </c>
      <c r="J583" t="s">
        <v>436</v>
      </c>
      <c r="K583">
        <v>40309.68</v>
      </c>
      <c r="L583">
        <v>42772</v>
      </c>
      <c r="M583" t="s">
        <v>17</v>
      </c>
      <c r="N583" t="s">
        <v>15</v>
      </c>
      <c r="O583" s="2">
        <v>43852</v>
      </c>
    </row>
    <row r="584" spans="1:15" x14ac:dyDescent="0.35">
      <c r="A584" t="s">
        <v>469</v>
      </c>
      <c r="B584">
        <v>9.9000044160300007E+19</v>
      </c>
      <c r="C584" t="s">
        <v>14</v>
      </c>
      <c r="D584" s="2">
        <v>42663</v>
      </c>
      <c r="E584" s="2">
        <v>43209</v>
      </c>
      <c r="F584" t="s">
        <v>28</v>
      </c>
      <c r="G584" t="s">
        <v>482</v>
      </c>
      <c r="H584" t="s">
        <v>32</v>
      </c>
      <c r="I584" t="s">
        <v>39</v>
      </c>
      <c r="J584" t="s">
        <v>436</v>
      </c>
      <c r="K584">
        <v>40309.68</v>
      </c>
      <c r="L584">
        <v>42880</v>
      </c>
      <c r="M584" t="s">
        <v>17</v>
      </c>
      <c r="N584" t="s">
        <v>15</v>
      </c>
      <c r="O584" s="2">
        <v>43852</v>
      </c>
    </row>
    <row r="585" spans="1:15" x14ac:dyDescent="0.35">
      <c r="A585" t="s">
        <v>469</v>
      </c>
      <c r="B585">
        <v>9.9000044160300007E+19</v>
      </c>
      <c r="C585" t="s">
        <v>14</v>
      </c>
      <c r="D585" s="2">
        <v>42663</v>
      </c>
      <c r="E585" s="2">
        <v>43209</v>
      </c>
      <c r="F585" t="s">
        <v>28</v>
      </c>
      <c r="G585" t="s">
        <v>482</v>
      </c>
      <c r="H585" t="s">
        <v>32</v>
      </c>
      <c r="I585" t="s">
        <v>39</v>
      </c>
      <c r="J585" t="s">
        <v>436</v>
      </c>
      <c r="K585">
        <v>40309.68</v>
      </c>
      <c r="L585">
        <v>42990</v>
      </c>
      <c r="M585" t="s">
        <v>17</v>
      </c>
      <c r="N585" t="s">
        <v>15</v>
      </c>
      <c r="O585" s="2">
        <v>43852</v>
      </c>
    </row>
    <row r="586" spans="1:15" x14ac:dyDescent="0.35">
      <c r="A586" t="s">
        <v>469</v>
      </c>
      <c r="B586">
        <v>9.9000044160300007E+19</v>
      </c>
      <c r="C586" t="s">
        <v>14</v>
      </c>
      <c r="D586" s="2">
        <v>42663</v>
      </c>
      <c r="E586" s="2">
        <v>43209</v>
      </c>
      <c r="F586" t="s">
        <v>28</v>
      </c>
      <c r="G586" t="s">
        <v>482</v>
      </c>
      <c r="H586" t="s">
        <v>32</v>
      </c>
      <c r="I586" t="s">
        <v>39</v>
      </c>
      <c r="J586" t="s">
        <v>436</v>
      </c>
      <c r="K586">
        <v>50909.599999999999</v>
      </c>
      <c r="L586">
        <v>42663</v>
      </c>
      <c r="M586" t="s">
        <v>17</v>
      </c>
      <c r="N586" t="s">
        <v>15</v>
      </c>
      <c r="O586" s="2">
        <v>43852</v>
      </c>
    </row>
    <row r="587" spans="1:15" x14ac:dyDescent="0.35">
      <c r="A587" t="s">
        <v>469</v>
      </c>
      <c r="B587">
        <v>9.9000044160300007E+19</v>
      </c>
      <c r="C587" t="s">
        <v>14</v>
      </c>
      <c r="D587" s="2">
        <v>42731</v>
      </c>
      <c r="E587" s="2">
        <v>43307</v>
      </c>
      <c r="F587" t="s">
        <v>28</v>
      </c>
      <c r="G587" t="s">
        <v>482</v>
      </c>
      <c r="H587" t="s">
        <v>32</v>
      </c>
      <c r="I587" t="s">
        <v>39</v>
      </c>
      <c r="J587" t="s">
        <v>436</v>
      </c>
      <c r="K587">
        <v>31079.56</v>
      </c>
      <c r="L587">
        <v>42821</v>
      </c>
      <c r="M587" t="s">
        <v>17</v>
      </c>
      <c r="N587" t="s">
        <v>15</v>
      </c>
      <c r="O587" s="2">
        <v>43852</v>
      </c>
    </row>
    <row r="588" spans="1:15" x14ac:dyDescent="0.35">
      <c r="A588" t="s">
        <v>469</v>
      </c>
      <c r="B588">
        <v>9.9000044160300007E+19</v>
      </c>
      <c r="C588" t="s">
        <v>14</v>
      </c>
      <c r="D588" s="2">
        <v>42731</v>
      </c>
      <c r="E588" s="2">
        <v>43307</v>
      </c>
      <c r="F588" t="s">
        <v>28</v>
      </c>
      <c r="G588" t="s">
        <v>482</v>
      </c>
      <c r="H588" t="s">
        <v>32</v>
      </c>
      <c r="I588" t="s">
        <v>39</v>
      </c>
      <c r="J588" t="s">
        <v>436</v>
      </c>
      <c r="K588">
        <v>31079.56</v>
      </c>
      <c r="L588">
        <v>42913</v>
      </c>
      <c r="M588" t="s">
        <v>17</v>
      </c>
      <c r="N588" t="s">
        <v>15</v>
      </c>
      <c r="O588" s="2">
        <v>43852</v>
      </c>
    </row>
    <row r="589" spans="1:15" x14ac:dyDescent="0.35">
      <c r="A589" t="s">
        <v>469</v>
      </c>
      <c r="B589">
        <v>9.9000044160300007E+19</v>
      </c>
      <c r="C589" t="s">
        <v>14</v>
      </c>
      <c r="D589" s="2">
        <v>42731</v>
      </c>
      <c r="E589" s="2">
        <v>43307</v>
      </c>
      <c r="F589" t="s">
        <v>28</v>
      </c>
      <c r="G589" t="s">
        <v>482</v>
      </c>
      <c r="H589" t="s">
        <v>32</v>
      </c>
      <c r="I589" t="s">
        <v>39</v>
      </c>
      <c r="J589" t="s">
        <v>436</v>
      </c>
      <c r="K589">
        <v>31079.56</v>
      </c>
      <c r="L589">
        <v>43005</v>
      </c>
      <c r="M589" t="s">
        <v>17</v>
      </c>
      <c r="N589" t="s">
        <v>15</v>
      </c>
      <c r="O589" s="2">
        <v>43852</v>
      </c>
    </row>
    <row r="590" spans="1:15" x14ac:dyDescent="0.35">
      <c r="A590" t="s">
        <v>469</v>
      </c>
      <c r="B590">
        <v>9.9000044160300007E+19</v>
      </c>
      <c r="C590" t="s">
        <v>14</v>
      </c>
      <c r="D590" s="2">
        <v>42731</v>
      </c>
      <c r="E590" s="2">
        <v>43307</v>
      </c>
      <c r="F590" t="s">
        <v>28</v>
      </c>
      <c r="G590" t="s">
        <v>482</v>
      </c>
      <c r="H590" t="s">
        <v>32</v>
      </c>
      <c r="I590" t="s">
        <v>39</v>
      </c>
      <c r="J590" t="s">
        <v>436</v>
      </c>
      <c r="K590">
        <v>31088.49</v>
      </c>
      <c r="L590">
        <v>43096</v>
      </c>
      <c r="M590" t="s">
        <v>17</v>
      </c>
      <c r="N590" t="s">
        <v>15</v>
      </c>
      <c r="O590" s="2">
        <v>43852</v>
      </c>
    </row>
    <row r="591" spans="1:15" x14ac:dyDescent="0.35">
      <c r="A591" t="s">
        <v>469</v>
      </c>
      <c r="B591">
        <v>9.9000044160300007E+19</v>
      </c>
      <c r="C591" t="s">
        <v>14</v>
      </c>
      <c r="D591" s="2">
        <v>42731</v>
      </c>
      <c r="E591" s="2">
        <v>43307</v>
      </c>
      <c r="F591" t="s">
        <v>28</v>
      </c>
      <c r="G591" t="s">
        <v>482</v>
      </c>
      <c r="H591" t="s">
        <v>32</v>
      </c>
      <c r="I591" t="s">
        <v>39</v>
      </c>
      <c r="J591" t="s">
        <v>436</v>
      </c>
      <c r="K591">
        <v>39249.53</v>
      </c>
      <c r="L591">
        <v>42731</v>
      </c>
      <c r="M591" t="s">
        <v>17</v>
      </c>
      <c r="N591" t="s">
        <v>15</v>
      </c>
      <c r="O591" s="2">
        <v>43852</v>
      </c>
    </row>
    <row r="592" spans="1:15" x14ac:dyDescent="0.35">
      <c r="A592" t="s">
        <v>469</v>
      </c>
      <c r="B592">
        <v>9.9000044165800002E+19</v>
      </c>
      <c r="C592" t="s">
        <v>14</v>
      </c>
      <c r="D592" s="2">
        <v>42823</v>
      </c>
      <c r="E592" s="2">
        <v>43187</v>
      </c>
      <c r="F592" t="s">
        <v>26</v>
      </c>
      <c r="G592" t="s">
        <v>482</v>
      </c>
      <c r="H592" t="s">
        <v>32</v>
      </c>
      <c r="I592" t="s">
        <v>39</v>
      </c>
      <c r="J592" t="s">
        <v>436</v>
      </c>
      <c r="K592">
        <v>8961.75</v>
      </c>
      <c r="L592">
        <v>42823</v>
      </c>
      <c r="M592" t="s">
        <v>17</v>
      </c>
      <c r="N592" t="s">
        <v>15</v>
      </c>
      <c r="O592" s="2">
        <v>43852</v>
      </c>
    </row>
    <row r="593" spans="1:15" x14ac:dyDescent="0.35">
      <c r="A593" t="s">
        <v>469</v>
      </c>
      <c r="B593">
        <v>9.9000044170400006E+19</v>
      </c>
      <c r="C593" t="s">
        <v>14</v>
      </c>
      <c r="D593" s="2">
        <v>42954</v>
      </c>
      <c r="E593" s="2">
        <v>43318</v>
      </c>
      <c r="F593" t="s">
        <v>28</v>
      </c>
      <c r="G593" t="s">
        <v>482</v>
      </c>
      <c r="H593" t="s">
        <v>32</v>
      </c>
      <c r="I593" t="s">
        <v>39</v>
      </c>
      <c r="J593" t="s">
        <v>436</v>
      </c>
      <c r="K593">
        <v>877.71</v>
      </c>
      <c r="L593">
        <v>43318</v>
      </c>
      <c r="M593" t="s">
        <v>17</v>
      </c>
      <c r="N593" t="s">
        <v>15</v>
      </c>
      <c r="O593" s="2">
        <v>43852</v>
      </c>
    </row>
    <row r="594" spans="1:15" x14ac:dyDescent="0.35">
      <c r="A594" t="s">
        <v>469</v>
      </c>
      <c r="B594">
        <v>9.9000044170699997E+19</v>
      </c>
      <c r="C594" t="s">
        <v>18</v>
      </c>
      <c r="D594" s="2">
        <v>42903</v>
      </c>
      <c r="E594" s="2">
        <v>43267</v>
      </c>
      <c r="F594" t="s">
        <v>28</v>
      </c>
      <c r="G594" t="s">
        <v>482</v>
      </c>
      <c r="H594" t="s">
        <v>32</v>
      </c>
      <c r="I594" t="s">
        <v>39</v>
      </c>
      <c r="J594" t="s">
        <v>436</v>
      </c>
      <c r="K594">
        <v>8107.49</v>
      </c>
      <c r="L594">
        <v>43297</v>
      </c>
      <c r="M594" t="s">
        <v>17</v>
      </c>
      <c r="N594" t="s">
        <v>15</v>
      </c>
      <c r="O594" s="2">
        <v>43852</v>
      </c>
    </row>
    <row r="595" spans="1:15" x14ac:dyDescent="0.35">
      <c r="A595" t="s">
        <v>469</v>
      </c>
      <c r="B595">
        <v>9.9000044170699997E+19</v>
      </c>
      <c r="C595" t="s">
        <v>14</v>
      </c>
      <c r="D595" s="2">
        <v>42922</v>
      </c>
      <c r="E595" s="2">
        <v>43286</v>
      </c>
      <c r="F595" t="s">
        <v>28</v>
      </c>
      <c r="G595" t="s">
        <v>482</v>
      </c>
      <c r="H595" t="s">
        <v>32</v>
      </c>
      <c r="I595" t="s">
        <v>39</v>
      </c>
      <c r="J595" t="s">
        <v>436</v>
      </c>
      <c r="K595">
        <v>7398.74</v>
      </c>
      <c r="L595">
        <v>43286</v>
      </c>
      <c r="M595" t="s">
        <v>17</v>
      </c>
      <c r="N595" t="s">
        <v>15</v>
      </c>
      <c r="O595" s="2">
        <v>43852</v>
      </c>
    </row>
    <row r="596" spans="1:15" x14ac:dyDescent="0.35">
      <c r="A596" t="s">
        <v>469</v>
      </c>
      <c r="B596">
        <v>9.9000044170699997E+19</v>
      </c>
      <c r="C596" t="s">
        <v>14</v>
      </c>
      <c r="D596" s="2">
        <v>43017</v>
      </c>
      <c r="E596" s="2">
        <v>43381</v>
      </c>
      <c r="F596" t="s">
        <v>28</v>
      </c>
      <c r="G596" t="s">
        <v>482</v>
      </c>
      <c r="H596" t="s">
        <v>32</v>
      </c>
      <c r="I596" t="s">
        <v>39</v>
      </c>
      <c r="J596" t="s">
        <v>436</v>
      </c>
      <c r="K596">
        <v>15429.84</v>
      </c>
      <c r="L596">
        <v>43017</v>
      </c>
      <c r="M596" t="s">
        <v>17</v>
      </c>
      <c r="N596" t="s">
        <v>15</v>
      </c>
      <c r="O596" s="2">
        <v>43852</v>
      </c>
    </row>
    <row r="597" spans="1:15" x14ac:dyDescent="0.35">
      <c r="A597" t="s">
        <v>469</v>
      </c>
      <c r="B597" t="s">
        <v>319</v>
      </c>
      <c r="C597" t="s">
        <v>18</v>
      </c>
      <c r="D597" s="2">
        <v>43145</v>
      </c>
      <c r="E597" s="2">
        <v>43509</v>
      </c>
      <c r="F597" t="s">
        <v>26</v>
      </c>
      <c r="G597" t="s">
        <v>482</v>
      </c>
      <c r="H597" t="s">
        <v>32</v>
      </c>
      <c r="I597" t="s">
        <v>39</v>
      </c>
      <c r="J597" t="s">
        <v>436</v>
      </c>
      <c r="K597">
        <v>3120.25</v>
      </c>
      <c r="L597">
        <v>43145</v>
      </c>
      <c r="M597" t="s">
        <v>17</v>
      </c>
      <c r="N597" t="s">
        <v>15</v>
      </c>
      <c r="O597" s="2">
        <v>43852</v>
      </c>
    </row>
    <row r="598" spans="1:15" x14ac:dyDescent="0.35">
      <c r="A598" t="s">
        <v>469</v>
      </c>
      <c r="B598" t="s">
        <v>320</v>
      </c>
      <c r="C598" t="s">
        <v>18</v>
      </c>
      <c r="D598" s="2">
        <v>43210</v>
      </c>
      <c r="E598" s="2">
        <v>43574</v>
      </c>
      <c r="F598" t="s">
        <v>28</v>
      </c>
      <c r="G598" t="s">
        <v>482</v>
      </c>
      <c r="H598" t="s">
        <v>32</v>
      </c>
      <c r="I598" t="s">
        <v>39</v>
      </c>
      <c r="J598" t="s">
        <v>436</v>
      </c>
      <c r="K598">
        <v>70725.990000000005</v>
      </c>
      <c r="L598">
        <v>43210</v>
      </c>
      <c r="M598" t="s">
        <v>17</v>
      </c>
      <c r="N598" t="s">
        <v>21</v>
      </c>
      <c r="O598" s="2">
        <v>43852</v>
      </c>
    </row>
    <row r="599" spans="1:15" x14ac:dyDescent="0.35">
      <c r="A599" t="s">
        <v>469</v>
      </c>
      <c r="B599" t="s">
        <v>321</v>
      </c>
      <c r="C599" t="s">
        <v>14</v>
      </c>
      <c r="D599" s="2">
        <v>43220</v>
      </c>
      <c r="E599" s="2">
        <v>44134</v>
      </c>
      <c r="F599" t="s">
        <v>28</v>
      </c>
      <c r="G599" t="s">
        <v>482</v>
      </c>
      <c r="H599" t="s">
        <v>32</v>
      </c>
      <c r="I599" t="s">
        <v>39</v>
      </c>
      <c r="J599" t="s">
        <v>436</v>
      </c>
      <c r="K599">
        <v>4278.13</v>
      </c>
      <c r="L599">
        <v>43826</v>
      </c>
      <c r="M599" t="s">
        <v>17</v>
      </c>
      <c r="N599" t="s">
        <v>15</v>
      </c>
      <c r="O599" s="2">
        <v>43852</v>
      </c>
    </row>
    <row r="600" spans="1:15" x14ac:dyDescent="0.35">
      <c r="A600" t="s">
        <v>469</v>
      </c>
      <c r="B600" t="s">
        <v>321</v>
      </c>
      <c r="C600" t="s">
        <v>14</v>
      </c>
      <c r="D600" s="2">
        <v>43220</v>
      </c>
      <c r="E600" s="2">
        <v>44134</v>
      </c>
      <c r="F600" t="s">
        <v>28</v>
      </c>
      <c r="G600" t="s">
        <v>482</v>
      </c>
      <c r="H600" t="s">
        <v>32</v>
      </c>
      <c r="I600" t="s">
        <v>39</v>
      </c>
      <c r="J600" t="s">
        <v>436</v>
      </c>
      <c r="K600">
        <v>4278.13</v>
      </c>
      <c r="L600">
        <v>43927</v>
      </c>
      <c r="M600" t="s">
        <v>17</v>
      </c>
      <c r="N600" t="s">
        <v>15</v>
      </c>
      <c r="O600" s="2">
        <v>43852</v>
      </c>
    </row>
    <row r="601" spans="1:15" x14ac:dyDescent="0.35">
      <c r="A601" t="s">
        <v>469</v>
      </c>
      <c r="B601" t="s">
        <v>321</v>
      </c>
      <c r="C601" t="s">
        <v>14</v>
      </c>
      <c r="D601" s="2">
        <v>43220</v>
      </c>
      <c r="E601" s="2">
        <v>44134</v>
      </c>
      <c r="F601" t="s">
        <v>28</v>
      </c>
      <c r="G601" t="s">
        <v>482</v>
      </c>
      <c r="H601" t="s">
        <v>32</v>
      </c>
      <c r="I601" t="s">
        <v>39</v>
      </c>
      <c r="J601" t="s">
        <v>436</v>
      </c>
      <c r="K601">
        <v>4278.25</v>
      </c>
      <c r="L601">
        <v>44028</v>
      </c>
      <c r="M601" t="s">
        <v>17</v>
      </c>
      <c r="N601" t="s">
        <v>15</v>
      </c>
      <c r="O601" s="2">
        <v>43852</v>
      </c>
    </row>
    <row r="602" spans="1:15" x14ac:dyDescent="0.35">
      <c r="A602" t="s">
        <v>469</v>
      </c>
      <c r="B602" t="s">
        <v>321</v>
      </c>
      <c r="C602" t="s">
        <v>14</v>
      </c>
      <c r="D602" s="2">
        <v>43220</v>
      </c>
      <c r="E602" s="2">
        <v>44134</v>
      </c>
      <c r="F602" t="s">
        <v>28</v>
      </c>
      <c r="G602" t="s">
        <v>482</v>
      </c>
      <c r="H602" t="s">
        <v>32</v>
      </c>
      <c r="I602" t="s">
        <v>39</v>
      </c>
      <c r="J602" t="s">
        <v>436</v>
      </c>
      <c r="K602">
        <v>4278.25</v>
      </c>
      <c r="L602">
        <v>44028</v>
      </c>
      <c r="M602" t="s">
        <v>17</v>
      </c>
      <c r="N602" t="s">
        <v>15</v>
      </c>
      <c r="O602" s="2">
        <v>43852</v>
      </c>
    </row>
    <row r="603" spans="1:15" x14ac:dyDescent="0.35">
      <c r="A603" t="s">
        <v>469</v>
      </c>
      <c r="B603" t="s">
        <v>321</v>
      </c>
      <c r="C603" t="s">
        <v>14</v>
      </c>
      <c r="D603" s="2">
        <v>43220</v>
      </c>
      <c r="E603" s="2">
        <v>44134</v>
      </c>
      <c r="F603" t="s">
        <v>28</v>
      </c>
      <c r="G603" t="s">
        <v>482</v>
      </c>
      <c r="H603" t="s">
        <v>32</v>
      </c>
      <c r="I603" t="s">
        <v>39</v>
      </c>
      <c r="J603" t="s">
        <v>436</v>
      </c>
      <c r="K603">
        <v>4278.25</v>
      </c>
      <c r="L603">
        <v>44028</v>
      </c>
      <c r="M603" t="s">
        <v>17</v>
      </c>
      <c r="N603" t="s">
        <v>15</v>
      </c>
      <c r="O603" s="2">
        <v>43852</v>
      </c>
    </row>
    <row r="604" spans="1:15" x14ac:dyDescent="0.35">
      <c r="A604" t="s">
        <v>469</v>
      </c>
      <c r="B604" t="s">
        <v>321</v>
      </c>
      <c r="C604" t="s">
        <v>14</v>
      </c>
      <c r="D604" s="2">
        <v>43220</v>
      </c>
      <c r="E604" s="2">
        <v>44134</v>
      </c>
      <c r="F604" t="s">
        <v>28</v>
      </c>
      <c r="G604" t="s">
        <v>482</v>
      </c>
      <c r="H604" t="s">
        <v>32</v>
      </c>
      <c r="I604" t="s">
        <v>39</v>
      </c>
      <c r="J604" t="s">
        <v>436</v>
      </c>
      <c r="K604">
        <v>4278.25</v>
      </c>
      <c r="L604">
        <v>44028</v>
      </c>
      <c r="M604" t="s">
        <v>17</v>
      </c>
      <c r="N604" t="s">
        <v>15</v>
      </c>
      <c r="O604" s="2">
        <v>43852</v>
      </c>
    </row>
    <row r="605" spans="1:15" x14ac:dyDescent="0.35">
      <c r="A605" t="s">
        <v>469</v>
      </c>
      <c r="B605" t="s">
        <v>321</v>
      </c>
      <c r="C605" t="s">
        <v>14</v>
      </c>
      <c r="D605" s="2">
        <v>43220</v>
      </c>
      <c r="E605" s="2">
        <v>44134</v>
      </c>
      <c r="F605" t="s">
        <v>28</v>
      </c>
      <c r="G605" t="s">
        <v>482</v>
      </c>
      <c r="H605" t="s">
        <v>32</v>
      </c>
      <c r="I605" t="s">
        <v>39</v>
      </c>
      <c r="J605" t="s">
        <v>436</v>
      </c>
      <c r="K605">
        <v>4705.88</v>
      </c>
      <c r="L605">
        <v>43321</v>
      </c>
      <c r="M605" t="s">
        <v>17</v>
      </c>
      <c r="N605" t="s">
        <v>15</v>
      </c>
      <c r="O605" s="2">
        <v>43852</v>
      </c>
    </row>
    <row r="606" spans="1:15" x14ac:dyDescent="0.35">
      <c r="A606" t="s">
        <v>469</v>
      </c>
      <c r="B606" t="s">
        <v>321</v>
      </c>
      <c r="C606" t="s">
        <v>14</v>
      </c>
      <c r="D606" s="2">
        <v>43220</v>
      </c>
      <c r="E606" s="2">
        <v>44134</v>
      </c>
      <c r="F606" t="s">
        <v>28</v>
      </c>
      <c r="G606" t="s">
        <v>482</v>
      </c>
      <c r="H606" t="s">
        <v>32</v>
      </c>
      <c r="I606" t="s">
        <v>39</v>
      </c>
      <c r="J606" t="s">
        <v>436</v>
      </c>
      <c r="K606">
        <v>4705.88</v>
      </c>
      <c r="L606">
        <v>43422</v>
      </c>
      <c r="M606" t="s">
        <v>17</v>
      </c>
      <c r="N606" t="s">
        <v>15</v>
      </c>
      <c r="O606" s="2">
        <v>43852</v>
      </c>
    </row>
    <row r="607" spans="1:15" x14ac:dyDescent="0.35">
      <c r="A607" t="s">
        <v>469</v>
      </c>
      <c r="B607" t="s">
        <v>321</v>
      </c>
      <c r="C607" t="s">
        <v>14</v>
      </c>
      <c r="D607" s="2">
        <v>43220</v>
      </c>
      <c r="E607" s="2">
        <v>44134</v>
      </c>
      <c r="F607" t="s">
        <v>28</v>
      </c>
      <c r="G607" t="s">
        <v>482</v>
      </c>
      <c r="H607" t="s">
        <v>32</v>
      </c>
      <c r="I607" t="s">
        <v>39</v>
      </c>
      <c r="J607" t="s">
        <v>436</v>
      </c>
      <c r="K607">
        <v>4705.88</v>
      </c>
      <c r="L607">
        <v>43523</v>
      </c>
      <c r="M607" t="s">
        <v>17</v>
      </c>
      <c r="N607" t="s">
        <v>15</v>
      </c>
      <c r="O607" s="2">
        <v>43852</v>
      </c>
    </row>
    <row r="608" spans="1:15" x14ac:dyDescent="0.35">
      <c r="A608" t="s">
        <v>469</v>
      </c>
      <c r="B608" t="s">
        <v>321</v>
      </c>
      <c r="C608" t="s">
        <v>14</v>
      </c>
      <c r="D608" s="2">
        <v>43220</v>
      </c>
      <c r="E608" s="2">
        <v>44134</v>
      </c>
      <c r="F608" t="s">
        <v>28</v>
      </c>
      <c r="G608" t="s">
        <v>482</v>
      </c>
      <c r="H608" t="s">
        <v>32</v>
      </c>
      <c r="I608" t="s">
        <v>39</v>
      </c>
      <c r="J608" t="s">
        <v>436</v>
      </c>
      <c r="K608">
        <v>4705.88</v>
      </c>
      <c r="L608">
        <v>43624</v>
      </c>
      <c r="M608" t="s">
        <v>17</v>
      </c>
      <c r="N608" t="s">
        <v>15</v>
      </c>
      <c r="O608" s="2">
        <v>43852</v>
      </c>
    </row>
    <row r="609" spans="1:15" x14ac:dyDescent="0.35">
      <c r="A609" t="s">
        <v>469</v>
      </c>
      <c r="B609" t="s">
        <v>321</v>
      </c>
      <c r="C609" t="s">
        <v>14</v>
      </c>
      <c r="D609" s="2">
        <v>43220</v>
      </c>
      <c r="E609" s="2">
        <v>44134</v>
      </c>
      <c r="F609" t="s">
        <v>28</v>
      </c>
      <c r="G609" t="s">
        <v>482</v>
      </c>
      <c r="H609" t="s">
        <v>32</v>
      </c>
      <c r="I609" t="s">
        <v>39</v>
      </c>
      <c r="J609" t="s">
        <v>436</v>
      </c>
      <c r="K609">
        <v>4705.88</v>
      </c>
      <c r="L609">
        <v>43725</v>
      </c>
      <c r="M609" t="s">
        <v>17</v>
      </c>
      <c r="N609" t="s">
        <v>15</v>
      </c>
      <c r="O609" s="2">
        <v>43852</v>
      </c>
    </row>
    <row r="610" spans="1:15" x14ac:dyDescent="0.35">
      <c r="A610" t="s">
        <v>469</v>
      </c>
      <c r="B610" t="s">
        <v>321</v>
      </c>
      <c r="C610" t="s">
        <v>14</v>
      </c>
      <c r="D610" s="2">
        <v>43220</v>
      </c>
      <c r="E610" s="2">
        <v>44134</v>
      </c>
      <c r="F610" t="s">
        <v>28</v>
      </c>
      <c r="G610" t="s">
        <v>482</v>
      </c>
      <c r="H610" t="s">
        <v>32</v>
      </c>
      <c r="I610" t="s">
        <v>39</v>
      </c>
      <c r="J610" t="s">
        <v>436</v>
      </c>
      <c r="K610">
        <v>6417.13</v>
      </c>
      <c r="L610">
        <v>43220</v>
      </c>
      <c r="M610" t="s">
        <v>17</v>
      </c>
      <c r="N610" t="s">
        <v>15</v>
      </c>
      <c r="O610" s="2">
        <v>43852</v>
      </c>
    </row>
    <row r="611" spans="1:15" x14ac:dyDescent="0.35">
      <c r="A611" t="s">
        <v>469</v>
      </c>
      <c r="B611" t="s">
        <v>322</v>
      </c>
      <c r="C611" t="s">
        <v>18</v>
      </c>
      <c r="D611" s="2">
        <v>43278</v>
      </c>
      <c r="E611" s="2">
        <v>43642</v>
      </c>
      <c r="F611" t="s">
        <v>28</v>
      </c>
      <c r="G611" t="s">
        <v>482</v>
      </c>
      <c r="H611" t="s">
        <v>32</v>
      </c>
      <c r="I611" t="s">
        <v>39</v>
      </c>
      <c r="J611" t="s">
        <v>436</v>
      </c>
      <c r="K611">
        <v>81783.89</v>
      </c>
      <c r="L611">
        <v>43278</v>
      </c>
      <c r="M611" t="s">
        <v>17</v>
      </c>
      <c r="N611" t="s">
        <v>21</v>
      </c>
      <c r="O611" s="2">
        <v>43852</v>
      </c>
    </row>
    <row r="612" spans="1:15" x14ac:dyDescent="0.35">
      <c r="A612" t="s">
        <v>469</v>
      </c>
      <c r="B612" t="s">
        <v>323</v>
      </c>
      <c r="C612" t="s">
        <v>14</v>
      </c>
      <c r="D612" s="2">
        <v>43339</v>
      </c>
      <c r="E612" s="2">
        <v>44069</v>
      </c>
      <c r="F612" t="s">
        <v>28</v>
      </c>
      <c r="G612" t="s">
        <v>482</v>
      </c>
      <c r="H612" t="s">
        <v>32</v>
      </c>
      <c r="I612" t="s">
        <v>39</v>
      </c>
      <c r="J612" t="s">
        <v>436</v>
      </c>
      <c r="K612">
        <v>70935.55</v>
      </c>
      <c r="L612">
        <v>43888</v>
      </c>
      <c r="M612" t="s">
        <v>17</v>
      </c>
      <c r="N612" t="s">
        <v>15</v>
      </c>
      <c r="O612" s="2">
        <v>43852</v>
      </c>
    </row>
    <row r="613" spans="1:15" x14ac:dyDescent="0.35">
      <c r="A613" t="s">
        <v>469</v>
      </c>
      <c r="B613" t="s">
        <v>323</v>
      </c>
      <c r="C613" t="s">
        <v>14</v>
      </c>
      <c r="D613" s="2">
        <v>43339</v>
      </c>
      <c r="E613" s="2">
        <v>44069</v>
      </c>
      <c r="F613" t="s">
        <v>28</v>
      </c>
      <c r="G613" t="s">
        <v>482</v>
      </c>
      <c r="H613" t="s">
        <v>32</v>
      </c>
      <c r="I613" t="s">
        <v>39</v>
      </c>
      <c r="J613" t="s">
        <v>436</v>
      </c>
      <c r="K613">
        <v>70935.55</v>
      </c>
      <c r="L613">
        <v>43888</v>
      </c>
      <c r="M613" t="s">
        <v>17</v>
      </c>
      <c r="N613" t="s">
        <v>15</v>
      </c>
      <c r="O613" s="2">
        <v>43852</v>
      </c>
    </row>
    <row r="614" spans="1:15" x14ac:dyDescent="0.35">
      <c r="A614" t="s">
        <v>469</v>
      </c>
      <c r="B614" t="s">
        <v>323</v>
      </c>
      <c r="C614" t="s">
        <v>14</v>
      </c>
      <c r="D614" s="2">
        <v>43339</v>
      </c>
      <c r="E614" s="2">
        <v>44069</v>
      </c>
      <c r="F614" t="s">
        <v>28</v>
      </c>
      <c r="G614" t="s">
        <v>482</v>
      </c>
      <c r="H614" t="s">
        <v>32</v>
      </c>
      <c r="I614" t="s">
        <v>39</v>
      </c>
      <c r="J614" t="s">
        <v>436</v>
      </c>
      <c r="K614">
        <v>70935.55</v>
      </c>
      <c r="L614">
        <v>43888</v>
      </c>
      <c r="M614" t="s">
        <v>17</v>
      </c>
      <c r="N614" t="s">
        <v>15</v>
      </c>
      <c r="O614" s="2">
        <v>43852</v>
      </c>
    </row>
    <row r="615" spans="1:15" x14ac:dyDescent="0.35">
      <c r="A615" t="s">
        <v>469</v>
      </c>
      <c r="B615" t="s">
        <v>323</v>
      </c>
      <c r="C615" t="s">
        <v>14</v>
      </c>
      <c r="D615" s="2">
        <v>43339</v>
      </c>
      <c r="E615" s="2">
        <v>44069</v>
      </c>
      <c r="F615" t="s">
        <v>28</v>
      </c>
      <c r="G615" t="s">
        <v>482</v>
      </c>
      <c r="H615" t="s">
        <v>32</v>
      </c>
      <c r="I615" t="s">
        <v>39</v>
      </c>
      <c r="J615" t="s">
        <v>436</v>
      </c>
      <c r="K615">
        <v>70935.55</v>
      </c>
      <c r="L615">
        <v>43888</v>
      </c>
      <c r="M615" t="s">
        <v>17</v>
      </c>
      <c r="N615" t="s">
        <v>15</v>
      </c>
      <c r="O615" s="2">
        <v>43852</v>
      </c>
    </row>
    <row r="616" spans="1:15" x14ac:dyDescent="0.35">
      <c r="A616" t="s">
        <v>469</v>
      </c>
      <c r="B616" t="s">
        <v>323</v>
      </c>
      <c r="C616" t="s">
        <v>14</v>
      </c>
      <c r="D616" s="2">
        <v>43339</v>
      </c>
      <c r="E616" s="2">
        <v>44069</v>
      </c>
      <c r="F616" t="s">
        <v>28</v>
      </c>
      <c r="G616" t="s">
        <v>482</v>
      </c>
      <c r="H616" t="s">
        <v>32</v>
      </c>
      <c r="I616" t="s">
        <v>39</v>
      </c>
      <c r="J616" t="s">
        <v>436</v>
      </c>
      <c r="K616">
        <v>90281.89</v>
      </c>
      <c r="L616">
        <v>43431</v>
      </c>
      <c r="M616" t="s">
        <v>17</v>
      </c>
      <c r="N616" t="s">
        <v>15</v>
      </c>
      <c r="O616" s="2">
        <v>43852</v>
      </c>
    </row>
    <row r="617" spans="1:15" x14ac:dyDescent="0.35">
      <c r="A617" t="s">
        <v>469</v>
      </c>
      <c r="B617" t="s">
        <v>323</v>
      </c>
      <c r="C617" t="s">
        <v>14</v>
      </c>
      <c r="D617" s="2">
        <v>43339</v>
      </c>
      <c r="E617" s="2">
        <v>44069</v>
      </c>
      <c r="F617" t="s">
        <v>28</v>
      </c>
      <c r="G617" t="s">
        <v>482</v>
      </c>
      <c r="H617" t="s">
        <v>32</v>
      </c>
      <c r="I617" t="s">
        <v>39</v>
      </c>
      <c r="J617" t="s">
        <v>436</v>
      </c>
      <c r="K617">
        <v>90281.89</v>
      </c>
      <c r="L617">
        <v>43523</v>
      </c>
      <c r="M617" t="s">
        <v>17</v>
      </c>
      <c r="N617" t="s">
        <v>15</v>
      </c>
      <c r="O617" s="2">
        <v>43852</v>
      </c>
    </row>
    <row r="618" spans="1:15" x14ac:dyDescent="0.35">
      <c r="A618" t="s">
        <v>469</v>
      </c>
      <c r="B618" t="s">
        <v>323</v>
      </c>
      <c r="C618" t="s">
        <v>14</v>
      </c>
      <c r="D618" s="2">
        <v>43339</v>
      </c>
      <c r="E618" s="2">
        <v>44069</v>
      </c>
      <c r="F618" t="s">
        <v>28</v>
      </c>
      <c r="G618" t="s">
        <v>482</v>
      </c>
      <c r="H618" t="s">
        <v>32</v>
      </c>
      <c r="I618" t="s">
        <v>39</v>
      </c>
      <c r="J618" t="s">
        <v>436</v>
      </c>
      <c r="K618">
        <v>90281.89</v>
      </c>
      <c r="L618">
        <v>43612</v>
      </c>
      <c r="M618" t="s">
        <v>17</v>
      </c>
      <c r="N618" t="s">
        <v>15</v>
      </c>
      <c r="O618" s="2">
        <v>43852</v>
      </c>
    </row>
    <row r="619" spans="1:15" x14ac:dyDescent="0.35">
      <c r="A619" t="s">
        <v>469</v>
      </c>
      <c r="B619" t="s">
        <v>323</v>
      </c>
      <c r="C619" t="s">
        <v>14</v>
      </c>
      <c r="D619" s="2">
        <v>43339</v>
      </c>
      <c r="E619" s="2">
        <v>44069</v>
      </c>
      <c r="F619" t="s">
        <v>28</v>
      </c>
      <c r="G619" t="s">
        <v>482</v>
      </c>
      <c r="H619" t="s">
        <v>32</v>
      </c>
      <c r="I619" t="s">
        <v>39</v>
      </c>
      <c r="J619" t="s">
        <v>436</v>
      </c>
      <c r="K619">
        <v>90281.89</v>
      </c>
      <c r="L619">
        <v>43704</v>
      </c>
      <c r="M619" t="s">
        <v>17</v>
      </c>
      <c r="N619" t="s">
        <v>15</v>
      </c>
      <c r="O619" s="2">
        <v>43852</v>
      </c>
    </row>
    <row r="620" spans="1:15" x14ac:dyDescent="0.35">
      <c r="A620" t="s">
        <v>469</v>
      </c>
      <c r="B620" t="s">
        <v>323</v>
      </c>
      <c r="C620" t="s">
        <v>14</v>
      </c>
      <c r="D620" s="2">
        <v>43339</v>
      </c>
      <c r="E620" s="2">
        <v>44069</v>
      </c>
      <c r="F620" t="s">
        <v>28</v>
      </c>
      <c r="G620" t="s">
        <v>482</v>
      </c>
      <c r="H620" t="s">
        <v>32</v>
      </c>
      <c r="I620" t="s">
        <v>39</v>
      </c>
      <c r="J620" t="s">
        <v>436</v>
      </c>
      <c r="K620">
        <v>90281.89</v>
      </c>
      <c r="L620">
        <v>43796</v>
      </c>
      <c r="M620" t="s">
        <v>17</v>
      </c>
      <c r="N620" t="s">
        <v>15</v>
      </c>
      <c r="O620" s="2">
        <v>43852</v>
      </c>
    </row>
    <row r="621" spans="1:15" x14ac:dyDescent="0.35">
      <c r="A621" t="s">
        <v>469</v>
      </c>
      <c r="B621" t="s">
        <v>323</v>
      </c>
      <c r="C621" t="s">
        <v>14</v>
      </c>
      <c r="D621" s="2">
        <v>43339</v>
      </c>
      <c r="E621" s="2">
        <v>44069</v>
      </c>
      <c r="F621" t="s">
        <v>28</v>
      </c>
      <c r="G621" t="s">
        <v>482</v>
      </c>
      <c r="H621" t="s">
        <v>32</v>
      </c>
      <c r="I621" t="s">
        <v>39</v>
      </c>
      <c r="J621" t="s">
        <v>436</v>
      </c>
      <c r="K621">
        <v>122525.38</v>
      </c>
      <c r="L621">
        <v>43339</v>
      </c>
      <c r="M621" t="s">
        <v>17</v>
      </c>
      <c r="N621" t="s">
        <v>15</v>
      </c>
      <c r="O621" s="2">
        <v>43852</v>
      </c>
    </row>
    <row r="622" spans="1:15" x14ac:dyDescent="0.35">
      <c r="A622" t="s">
        <v>469</v>
      </c>
      <c r="B622" t="s">
        <v>323</v>
      </c>
      <c r="C622" t="s">
        <v>14</v>
      </c>
      <c r="D622" s="2">
        <v>43339</v>
      </c>
      <c r="E622" s="2">
        <v>44069</v>
      </c>
      <c r="F622" t="s">
        <v>28</v>
      </c>
      <c r="G622" t="s">
        <v>482</v>
      </c>
      <c r="H622" t="s">
        <v>32</v>
      </c>
      <c r="I622" t="s">
        <v>39</v>
      </c>
      <c r="J622" t="s">
        <v>436</v>
      </c>
      <c r="K622">
        <v>0</v>
      </c>
      <c r="L622">
        <v>43888</v>
      </c>
      <c r="M622" t="s">
        <v>17</v>
      </c>
      <c r="N622" t="s">
        <v>15</v>
      </c>
      <c r="O622" s="2">
        <v>43852</v>
      </c>
    </row>
    <row r="623" spans="1:15" x14ac:dyDescent="0.35">
      <c r="A623" t="s">
        <v>469</v>
      </c>
      <c r="B623" t="s">
        <v>323</v>
      </c>
      <c r="C623" t="s">
        <v>14</v>
      </c>
      <c r="D623" s="2">
        <v>43339</v>
      </c>
      <c r="E623" s="2">
        <v>44069</v>
      </c>
      <c r="F623" t="s">
        <v>28</v>
      </c>
      <c r="G623" t="s">
        <v>482</v>
      </c>
      <c r="H623" t="s">
        <v>32</v>
      </c>
      <c r="I623" t="s">
        <v>39</v>
      </c>
      <c r="J623" t="s">
        <v>436</v>
      </c>
      <c r="K623">
        <v>0</v>
      </c>
      <c r="L623">
        <v>43888</v>
      </c>
      <c r="M623" t="s">
        <v>17</v>
      </c>
      <c r="N623" t="s">
        <v>15</v>
      </c>
      <c r="O623" s="2">
        <v>43852</v>
      </c>
    </row>
    <row r="624" spans="1:15" x14ac:dyDescent="0.35">
      <c r="A624" t="s">
        <v>469</v>
      </c>
      <c r="B624" t="s">
        <v>323</v>
      </c>
      <c r="C624" t="s">
        <v>14</v>
      </c>
      <c r="D624" s="2">
        <v>43339</v>
      </c>
      <c r="E624" s="2">
        <v>44069</v>
      </c>
      <c r="F624" t="s">
        <v>28</v>
      </c>
      <c r="G624" t="s">
        <v>482</v>
      </c>
      <c r="H624" t="s">
        <v>32</v>
      </c>
      <c r="I624" t="s">
        <v>39</v>
      </c>
      <c r="J624" t="s">
        <v>436</v>
      </c>
      <c r="K624">
        <v>0</v>
      </c>
      <c r="L624">
        <v>43888</v>
      </c>
      <c r="M624" t="s">
        <v>17</v>
      </c>
      <c r="N624" t="s">
        <v>15</v>
      </c>
      <c r="O624" s="2">
        <v>43852</v>
      </c>
    </row>
    <row r="625" spans="1:15" x14ac:dyDescent="0.35">
      <c r="A625" t="s">
        <v>469</v>
      </c>
      <c r="B625" t="s">
        <v>323</v>
      </c>
      <c r="C625" t="s">
        <v>14</v>
      </c>
      <c r="D625" s="2">
        <v>43339</v>
      </c>
      <c r="E625" s="2">
        <v>44069</v>
      </c>
      <c r="F625" t="s">
        <v>28</v>
      </c>
      <c r="G625" t="s">
        <v>482</v>
      </c>
      <c r="H625" t="s">
        <v>32</v>
      </c>
      <c r="I625" t="s">
        <v>39</v>
      </c>
      <c r="J625" t="s">
        <v>436</v>
      </c>
      <c r="K625">
        <v>0</v>
      </c>
      <c r="L625">
        <v>43888</v>
      </c>
      <c r="M625" t="s">
        <v>17</v>
      </c>
      <c r="N625" t="s">
        <v>15</v>
      </c>
      <c r="O625" s="2">
        <v>43852</v>
      </c>
    </row>
    <row r="626" spans="1:15" x14ac:dyDescent="0.35">
      <c r="A626" t="s">
        <v>469</v>
      </c>
      <c r="B626" t="s">
        <v>323</v>
      </c>
      <c r="C626" t="s">
        <v>14</v>
      </c>
      <c r="D626" s="2">
        <v>43339</v>
      </c>
      <c r="E626" s="2">
        <v>44069</v>
      </c>
      <c r="F626" t="s">
        <v>28</v>
      </c>
      <c r="G626" t="s">
        <v>482</v>
      </c>
      <c r="H626" t="s">
        <v>32</v>
      </c>
      <c r="I626" t="s">
        <v>39</v>
      </c>
      <c r="J626" t="s">
        <v>436</v>
      </c>
      <c r="K626">
        <v>0</v>
      </c>
      <c r="L626">
        <v>43431</v>
      </c>
      <c r="M626" t="s">
        <v>17</v>
      </c>
      <c r="N626" t="s">
        <v>15</v>
      </c>
      <c r="O626" s="2">
        <v>43852</v>
      </c>
    </row>
    <row r="627" spans="1:15" x14ac:dyDescent="0.35">
      <c r="A627" t="s">
        <v>469</v>
      </c>
      <c r="B627" t="s">
        <v>323</v>
      </c>
      <c r="C627" t="s">
        <v>14</v>
      </c>
      <c r="D627" s="2">
        <v>43339</v>
      </c>
      <c r="E627" s="2">
        <v>44069</v>
      </c>
      <c r="F627" t="s">
        <v>28</v>
      </c>
      <c r="G627" t="s">
        <v>482</v>
      </c>
      <c r="H627" t="s">
        <v>32</v>
      </c>
      <c r="I627" t="s">
        <v>39</v>
      </c>
      <c r="J627" t="s">
        <v>436</v>
      </c>
      <c r="K627">
        <v>0</v>
      </c>
      <c r="L627">
        <v>43523</v>
      </c>
      <c r="M627" t="s">
        <v>17</v>
      </c>
      <c r="N627" t="s">
        <v>15</v>
      </c>
      <c r="O627" s="2">
        <v>43852</v>
      </c>
    </row>
    <row r="628" spans="1:15" x14ac:dyDescent="0.35">
      <c r="A628" t="s">
        <v>469</v>
      </c>
      <c r="B628" t="s">
        <v>323</v>
      </c>
      <c r="C628" t="s">
        <v>14</v>
      </c>
      <c r="D628" s="2">
        <v>43339</v>
      </c>
      <c r="E628" s="2">
        <v>44069</v>
      </c>
      <c r="F628" t="s">
        <v>28</v>
      </c>
      <c r="G628" t="s">
        <v>482</v>
      </c>
      <c r="H628" t="s">
        <v>32</v>
      </c>
      <c r="I628" t="s">
        <v>39</v>
      </c>
      <c r="J628" t="s">
        <v>436</v>
      </c>
      <c r="K628">
        <v>0</v>
      </c>
      <c r="L628">
        <v>43612</v>
      </c>
      <c r="M628" t="s">
        <v>17</v>
      </c>
      <c r="N628" t="s">
        <v>15</v>
      </c>
      <c r="O628" s="2">
        <v>43852</v>
      </c>
    </row>
    <row r="629" spans="1:15" x14ac:dyDescent="0.35">
      <c r="A629" t="s">
        <v>469</v>
      </c>
      <c r="B629" t="s">
        <v>323</v>
      </c>
      <c r="C629" t="s">
        <v>14</v>
      </c>
      <c r="D629" s="2">
        <v>43339</v>
      </c>
      <c r="E629" s="2">
        <v>44069</v>
      </c>
      <c r="F629" t="s">
        <v>28</v>
      </c>
      <c r="G629" t="s">
        <v>482</v>
      </c>
      <c r="H629" t="s">
        <v>32</v>
      </c>
      <c r="I629" t="s">
        <v>39</v>
      </c>
      <c r="J629" t="s">
        <v>436</v>
      </c>
      <c r="K629">
        <v>0</v>
      </c>
      <c r="L629">
        <v>43704</v>
      </c>
      <c r="M629" t="s">
        <v>17</v>
      </c>
      <c r="N629" t="s">
        <v>15</v>
      </c>
      <c r="O629" s="2">
        <v>43852</v>
      </c>
    </row>
    <row r="630" spans="1:15" x14ac:dyDescent="0.35">
      <c r="A630" t="s">
        <v>469</v>
      </c>
      <c r="B630" t="s">
        <v>323</v>
      </c>
      <c r="C630" t="s">
        <v>14</v>
      </c>
      <c r="D630" s="2">
        <v>43339</v>
      </c>
      <c r="E630" s="2">
        <v>44069</v>
      </c>
      <c r="F630" t="s">
        <v>28</v>
      </c>
      <c r="G630" t="s">
        <v>482</v>
      </c>
      <c r="H630" t="s">
        <v>32</v>
      </c>
      <c r="I630" t="s">
        <v>39</v>
      </c>
      <c r="J630" t="s">
        <v>436</v>
      </c>
      <c r="K630">
        <v>0</v>
      </c>
      <c r="L630">
        <v>43796</v>
      </c>
      <c r="M630" t="s">
        <v>17</v>
      </c>
      <c r="N630" t="s">
        <v>15</v>
      </c>
      <c r="O630" s="2">
        <v>43852</v>
      </c>
    </row>
    <row r="631" spans="1:15" x14ac:dyDescent="0.35">
      <c r="A631" t="s">
        <v>469</v>
      </c>
      <c r="B631" t="s">
        <v>323</v>
      </c>
      <c r="C631" t="s">
        <v>14</v>
      </c>
      <c r="D631" s="2">
        <v>43339</v>
      </c>
      <c r="E631" s="2">
        <v>44069</v>
      </c>
      <c r="F631" t="s">
        <v>28</v>
      </c>
      <c r="G631" t="s">
        <v>482</v>
      </c>
      <c r="H631" t="s">
        <v>32</v>
      </c>
      <c r="I631" t="s">
        <v>39</v>
      </c>
      <c r="J631" t="s">
        <v>436</v>
      </c>
      <c r="K631">
        <v>0</v>
      </c>
      <c r="L631">
        <v>43339</v>
      </c>
      <c r="M631" t="s">
        <v>17</v>
      </c>
      <c r="N631" t="s">
        <v>15</v>
      </c>
      <c r="O631" s="2">
        <v>43852</v>
      </c>
    </row>
    <row r="632" spans="1:15" x14ac:dyDescent="0.35">
      <c r="A632" t="s">
        <v>469</v>
      </c>
      <c r="B632" t="s">
        <v>324</v>
      </c>
      <c r="C632" t="s">
        <v>14</v>
      </c>
      <c r="D632" s="2">
        <v>43326</v>
      </c>
      <c r="E632" s="2">
        <v>44240</v>
      </c>
      <c r="F632" t="s">
        <v>28</v>
      </c>
      <c r="G632" t="s">
        <v>482</v>
      </c>
      <c r="H632" t="s">
        <v>32</v>
      </c>
      <c r="I632" t="s">
        <v>39</v>
      </c>
      <c r="J632" t="s">
        <v>436</v>
      </c>
      <c r="K632">
        <v>62399.23</v>
      </c>
      <c r="L632">
        <v>44057</v>
      </c>
      <c r="M632" t="s">
        <v>17</v>
      </c>
      <c r="N632" t="s">
        <v>15</v>
      </c>
      <c r="O632" s="2">
        <v>43852</v>
      </c>
    </row>
    <row r="633" spans="1:15" x14ac:dyDescent="0.35">
      <c r="A633" t="s">
        <v>469</v>
      </c>
      <c r="B633" t="s">
        <v>324</v>
      </c>
      <c r="C633" t="s">
        <v>14</v>
      </c>
      <c r="D633" s="2">
        <v>43326</v>
      </c>
      <c r="E633" s="2">
        <v>44240</v>
      </c>
      <c r="F633" t="s">
        <v>28</v>
      </c>
      <c r="G633" t="s">
        <v>482</v>
      </c>
      <c r="H633" t="s">
        <v>32</v>
      </c>
      <c r="I633" t="s">
        <v>39</v>
      </c>
      <c r="J633" t="s">
        <v>436</v>
      </c>
      <c r="K633">
        <v>62399.23</v>
      </c>
      <c r="L633">
        <v>44057</v>
      </c>
      <c r="M633" t="s">
        <v>17</v>
      </c>
      <c r="N633" t="s">
        <v>15</v>
      </c>
      <c r="O633" s="2">
        <v>43852</v>
      </c>
    </row>
    <row r="634" spans="1:15" x14ac:dyDescent="0.35">
      <c r="A634" t="s">
        <v>469</v>
      </c>
      <c r="B634" t="s">
        <v>324</v>
      </c>
      <c r="C634" t="s">
        <v>14</v>
      </c>
      <c r="D634" s="2">
        <v>43326</v>
      </c>
      <c r="E634" s="2">
        <v>44240</v>
      </c>
      <c r="F634" t="s">
        <v>28</v>
      </c>
      <c r="G634" t="s">
        <v>482</v>
      </c>
      <c r="H634" t="s">
        <v>32</v>
      </c>
      <c r="I634" t="s">
        <v>39</v>
      </c>
      <c r="J634" t="s">
        <v>436</v>
      </c>
      <c r="K634">
        <v>62399.23</v>
      </c>
      <c r="L634">
        <v>44057</v>
      </c>
      <c r="M634" t="s">
        <v>17</v>
      </c>
      <c r="N634" t="s">
        <v>15</v>
      </c>
      <c r="O634" s="2">
        <v>43852</v>
      </c>
    </row>
    <row r="635" spans="1:15" x14ac:dyDescent="0.35">
      <c r="A635" t="s">
        <v>469</v>
      </c>
      <c r="B635" t="s">
        <v>324</v>
      </c>
      <c r="C635" t="s">
        <v>14</v>
      </c>
      <c r="D635" s="2">
        <v>43326</v>
      </c>
      <c r="E635" s="2">
        <v>44240</v>
      </c>
      <c r="F635" t="s">
        <v>28</v>
      </c>
      <c r="G635" t="s">
        <v>482</v>
      </c>
      <c r="H635" t="s">
        <v>32</v>
      </c>
      <c r="I635" t="s">
        <v>39</v>
      </c>
      <c r="J635" t="s">
        <v>436</v>
      </c>
      <c r="K635">
        <v>62399.23</v>
      </c>
      <c r="L635">
        <v>44057</v>
      </c>
      <c r="M635" t="s">
        <v>17</v>
      </c>
      <c r="N635" t="s">
        <v>15</v>
      </c>
      <c r="O635" s="2">
        <v>43852</v>
      </c>
    </row>
    <row r="636" spans="1:15" x14ac:dyDescent="0.35">
      <c r="A636" t="s">
        <v>469</v>
      </c>
      <c r="B636" t="s">
        <v>324</v>
      </c>
      <c r="C636" t="s">
        <v>14</v>
      </c>
      <c r="D636" s="2">
        <v>43326</v>
      </c>
      <c r="E636" s="2">
        <v>44240</v>
      </c>
      <c r="F636" t="s">
        <v>28</v>
      </c>
      <c r="G636" t="s">
        <v>482</v>
      </c>
      <c r="H636" t="s">
        <v>32</v>
      </c>
      <c r="I636" t="s">
        <v>39</v>
      </c>
      <c r="J636" t="s">
        <v>436</v>
      </c>
      <c r="K636">
        <v>62399.23</v>
      </c>
      <c r="L636">
        <v>44057</v>
      </c>
      <c r="M636" t="s">
        <v>17</v>
      </c>
      <c r="N636" t="s">
        <v>15</v>
      </c>
      <c r="O636" s="2">
        <v>43852</v>
      </c>
    </row>
    <row r="637" spans="1:15" x14ac:dyDescent="0.35">
      <c r="A637" t="s">
        <v>469</v>
      </c>
      <c r="B637" t="s">
        <v>324</v>
      </c>
      <c r="C637" t="s">
        <v>14</v>
      </c>
      <c r="D637" s="2">
        <v>43326</v>
      </c>
      <c r="E637" s="2">
        <v>44240</v>
      </c>
      <c r="F637" t="s">
        <v>28</v>
      </c>
      <c r="G637" t="s">
        <v>482</v>
      </c>
      <c r="H637" t="s">
        <v>32</v>
      </c>
      <c r="I637" t="s">
        <v>39</v>
      </c>
      <c r="J637" t="s">
        <v>436</v>
      </c>
      <c r="K637">
        <v>62399.23</v>
      </c>
      <c r="L637">
        <v>44057</v>
      </c>
      <c r="M637" t="s">
        <v>17</v>
      </c>
      <c r="N637" t="s">
        <v>15</v>
      </c>
      <c r="O637" s="2">
        <v>43852</v>
      </c>
    </row>
    <row r="638" spans="1:15" x14ac:dyDescent="0.35">
      <c r="A638" t="s">
        <v>469</v>
      </c>
      <c r="B638" t="s">
        <v>324</v>
      </c>
      <c r="C638" t="s">
        <v>14</v>
      </c>
      <c r="D638" s="2">
        <v>43326</v>
      </c>
      <c r="E638" s="2">
        <v>44240</v>
      </c>
      <c r="F638" t="s">
        <v>28</v>
      </c>
      <c r="G638" t="s">
        <v>482</v>
      </c>
      <c r="H638" t="s">
        <v>32</v>
      </c>
      <c r="I638" t="s">
        <v>39</v>
      </c>
      <c r="J638" t="s">
        <v>436</v>
      </c>
      <c r="K638">
        <v>62399.23</v>
      </c>
      <c r="L638">
        <v>44057</v>
      </c>
      <c r="M638" t="s">
        <v>17</v>
      </c>
      <c r="N638" t="s">
        <v>15</v>
      </c>
      <c r="O638" s="2">
        <v>43852</v>
      </c>
    </row>
    <row r="639" spans="1:15" x14ac:dyDescent="0.35">
      <c r="A639" t="s">
        <v>469</v>
      </c>
      <c r="B639" t="s">
        <v>324</v>
      </c>
      <c r="C639" t="s">
        <v>14</v>
      </c>
      <c r="D639" s="2">
        <v>43326</v>
      </c>
      <c r="E639" s="2">
        <v>44240</v>
      </c>
      <c r="F639" t="s">
        <v>28</v>
      </c>
      <c r="G639" t="s">
        <v>482</v>
      </c>
      <c r="H639" t="s">
        <v>32</v>
      </c>
      <c r="I639" t="s">
        <v>39</v>
      </c>
      <c r="J639" t="s">
        <v>436</v>
      </c>
      <c r="K639">
        <v>62399.23</v>
      </c>
      <c r="L639">
        <v>44057</v>
      </c>
      <c r="M639" t="s">
        <v>17</v>
      </c>
      <c r="N639" t="s">
        <v>15</v>
      </c>
      <c r="O639" s="2">
        <v>43852</v>
      </c>
    </row>
    <row r="640" spans="1:15" x14ac:dyDescent="0.35">
      <c r="A640" t="s">
        <v>469</v>
      </c>
      <c r="B640" t="s">
        <v>324</v>
      </c>
      <c r="C640" t="s">
        <v>14</v>
      </c>
      <c r="D640" s="2">
        <v>43326</v>
      </c>
      <c r="E640" s="2">
        <v>44240</v>
      </c>
      <c r="F640" t="s">
        <v>28</v>
      </c>
      <c r="G640" t="s">
        <v>482</v>
      </c>
      <c r="H640" t="s">
        <v>32</v>
      </c>
      <c r="I640" t="s">
        <v>39</v>
      </c>
      <c r="J640" t="s">
        <v>436</v>
      </c>
      <c r="K640">
        <v>62399.4</v>
      </c>
      <c r="L640">
        <v>43875</v>
      </c>
      <c r="M640" t="s">
        <v>17</v>
      </c>
      <c r="N640" t="s">
        <v>15</v>
      </c>
      <c r="O640" s="2">
        <v>43852</v>
      </c>
    </row>
    <row r="641" spans="1:15" x14ac:dyDescent="0.35">
      <c r="A641" t="s">
        <v>469</v>
      </c>
      <c r="B641" t="s">
        <v>324</v>
      </c>
      <c r="C641" t="s">
        <v>14</v>
      </c>
      <c r="D641" s="2">
        <v>43326</v>
      </c>
      <c r="E641" s="2">
        <v>44240</v>
      </c>
      <c r="F641" t="s">
        <v>28</v>
      </c>
      <c r="G641" t="s">
        <v>482</v>
      </c>
      <c r="H641" t="s">
        <v>32</v>
      </c>
      <c r="I641" t="s">
        <v>39</v>
      </c>
      <c r="J641" t="s">
        <v>436</v>
      </c>
      <c r="K641">
        <v>62399.4</v>
      </c>
      <c r="L641">
        <v>43965</v>
      </c>
      <c r="M641" t="s">
        <v>17</v>
      </c>
      <c r="N641" t="s">
        <v>15</v>
      </c>
      <c r="O641" s="2">
        <v>43852</v>
      </c>
    </row>
    <row r="642" spans="1:15" x14ac:dyDescent="0.35">
      <c r="A642" t="s">
        <v>469</v>
      </c>
      <c r="B642" t="s">
        <v>324</v>
      </c>
      <c r="C642" t="s">
        <v>14</v>
      </c>
      <c r="D642" s="2">
        <v>43326</v>
      </c>
      <c r="E642" s="2">
        <v>44240</v>
      </c>
      <c r="F642" t="s">
        <v>28</v>
      </c>
      <c r="G642" t="s">
        <v>482</v>
      </c>
      <c r="H642" t="s">
        <v>32</v>
      </c>
      <c r="I642" t="s">
        <v>39</v>
      </c>
      <c r="J642" t="s">
        <v>436</v>
      </c>
      <c r="K642">
        <v>62399.4</v>
      </c>
      <c r="L642">
        <v>43783</v>
      </c>
      <c r="M642" t="s">
        <v>17</v>
      </c>
      <c r="N642" t="s">
        <v>15</v>
      </c>
      <c r="O642" s="2">
        <v>43852</v>
      </c>
    </row>
    <row r="643" spans="1:15" x14ac:dyDescent="0.35">
      <c r="A643" t="s">
        <v>469</v>
      </c>
      <c r="B643" t="s">
        <v>324</v>
      </c>
      <c r="C643" t="s">
        <v>14</v>
      </c>
      <c r="D643" s="2">
        <v>43326</v>
      </c>
      <c r="E643" s="2">
        <v>44240</v>
      </c>
      <c r="F643" t="s">
        <v>28</v>
      </c>
      <c r="G643" t="s">
        <v>482</v>
      </c>
      <c r="H643" t="s">
        <v>32</v>
      </c>
      <c r="I643" t="s">
        <v>39</v>
      </c>
      <c r="J643" t="s">
        <v>436</v>
      </c>
      <c r="K643">
        <v>68639.38</v>
      </c>
      <c r="L643">
        <v>43418</v>
      </c>
      <c r="M643" t="s">
        <v>17</v>
      </c>
      <c r="N643" t="s">
        <v>15</v>
      </c>
      <c r="O643" s="2">
        <v>43852</v>
      </c>
    </row>
    <row r="644" spans="1:15" x14ac:dyDescent="0.35">
      <c r="A644" t="s">
        <v>469</v>
      </c>
      <c r="B644" t="s">
        <v>324</v>
      </c>
      <c r="C644" t="s">
        <v>14</v>
      </c>
      <c r="D644" s="2">
        <v>43326</v>
      </c>
      <c r="E644" s="2">
        <v>44240</v>
      </c>
      <c r="F644" t="s">
        <v>28</v>
      </c>
      <c r="G644" t="s">
        <v>482</v>
      </c>
      <c r="H644" t="s">
        <v>32</v>
      </c>
      <c r="I644" t="s">
        <v>39</v>
      </c>
      <c r="J644" t="s">
        <v>436</v>
      </c>
      <c r="K644">
        <v>68639.38</v>
      </c>
      <c r="L644">
        <v>43510</v>
      </c>
      <c r="M644" t="s">
        <v>17</v>
      </c>
      <c r="N644" t="s">
        <v>15</v>
      </c>
      <c r="O644" s="2">
        <v>43852</v>
      </c>
    </row>
    <row r="645" spans="1:15" x14ac:dyDescent="0.35">
      <c r="A645" t="s">
        <v>469</v>
      </c>
      <c r="B645" t="s">
        <v>324</v>
      </c>
      <c r="C645" t="s">
        <v>14</v>
      </c>
      <c r="D645" s="2">
        <v>43326</v>
      </c>
      <c r="E645" s="2">
        <v>44240</v>
      </c>
      <c r="F645" t="s">
        <v>28</v>
      </c>
      <c r="G645" t="s">
        <v>482</v>
      </c>
      <c r="H645" t="s">
        <v>32</v>
      </c>
      <c r="I645" t="s">
        <v>39</v>
      </c>
      <c r="J645" t="s">
        <v>436</v>
      </c>
      <c r="K645">
        <v>68639.38</v>
      </c>
      <c r="L645">
        <v>43599</v>
      </c>
      <c r="M645" t="s">
        <v>17</v>
      </c>
      <c r="N645" t="s">
        <v>15</v>
      </c>
      <c r="O645" s="2">
        <v>43852</v>
      </c>
    </row>
    <row r="646" spans="1:15" x14ac:dyDescent="0.35">
      <c r="A646" t="s">
        <v>469</v>
      </c>
      <c r="B646" t="s">
        <v>324</v>
      </c>
      <c r="C646" t="s">
        <v>14</v>
      </c>
      <c r="D646" s="2">
        <v>43326</v>
      </c>
      <c r="E646" s="2">
        <v>44240</v>
      </c>
      <c r="F646" t="s">
        <v>28</v>
      </c>
      <c r="G646" t="s">
        <v>482</v>
      </c>
      <c r="H646" t="s">
        <v>32</v>
      </c>
      <c r="I646" t="s">
        <v>39</v>
      </c>
      <c r="J646" t="s">
        <v>436</v>
      </c>
      <c r="K646">
        <v>68639.38</v>
      </c>
      <c r="L646">
        <v>43691</v>
      </c>
      <c r="M646" t="s">
        <v>17</v>
      </c>
      <c r="N646" t="s">
        <v>15</v>
      </c>
      <c r="O646" s="2">
        <v>43852</v>
      </c>
    </row>
    <row r="647" spans="1:15" x14ac:dyDescent="0.35">
      <c r="A647" t="s">
        <v>469</v>
      </c>
      <c r="B647" t="s">
        <v>324</v>
      </c>
      <c r="C647" t="s">
        <v>14</v>
      </c>
      <c r="D647" s="2">
        <v>43326</v>
      </c>
      <c r="E647" s="2">
        <v>44240</v>
      </c>
      <c r="F647" t="s">
        <v>28</v>
      </c>
      <c r="G647" t="s">
        <v>482</v>
      </c>
      <c r="H647" t="s">
        <v>32</v>
      </c>
      <c r="I647" t="s">
        <v>39</v>
      </c>
      <c r="J647" t="s">
        <v>436</v>
      </c>
      <c r="K647">
        <v>99839.08</v>
      </c>
      <c r="L647">
        <v>43326</v>
      </c>
      <c r="M647" t="s">
        <v>17</v>
      </c>
      <c r="N647" t="s">
        <v>15</v>
      </c>
      <c r="O647" s="2">
        <v>43852</v>
      </c>
    </row>
    <row r="648" spans="1:15" x14ac:dyDescent="0.35">
      <c r="A648" t="s">
        <v>469</v>
      </c>
      <c r="B648" t="s">
        <v>324</v>
      </c>
      <c r="C648" t="s">
        <v>14</v>
      </c>
      <c r="D648" s="2">
        <v>43326</v>
      </c>
      <c r="E648" s="2">
        <v>44240</v>
      </c>
      <c r="F648" t="s">
        <v>28</v>
      </c>
      <c r="G648" t="s">
        <v>482</v>
      </c>
      <c r="H648" t="s">
        <v>32</v>
      </c>
      <c r="I648" t="s">
        <v>39</v>
      </c>
      <c r="J648" t="s">
        <v>436</v>
      </c>
      <c r="K648">
        <v>0</v>
      </c>
      <c r="L648">
        <v>44057</v>
      </c>
      <c r="M648" t="s">
        <v>17</v>
      </c>
      <c r="N648" t="s">
        <v>15</v>
      </c>
      <c r="O648" s="2">
        <v>43852</v>
      </c>
    </row>
    <row r="649" spans="1:15" x14ac:dyDescent="0.35">
      <c r="A649" t="s">
        <v>469</v>
      </c>
      <c r="B649" t="s">
        <v>324</v>
      </c>
      <c r="C649" t="s">
        <v>14</v>
      </c>
      <c r="D649" s="2">
        <v>43326</v>
      </c>
      <c r="E649" s="2">
        <v>44240</v>
      </c>
      <c r="F649" t="s">
        <v>28</v>
      </c>
      <c r="G649" t="s">
        <v>482</v>
      </c>
      <c r="H649" t="s">
        <v>32</v>
      </c>
      <c r="I649" t="s">
        <v>39</v>
      </c>
      <c r="J649" t="s">
        <v>436</v>
      </c>
      <c r="K649">
        <v>0</v>
      </c>
      <c r="L649">
        <v>44057</v>
      </c>
      <c r="M649" t="s">
        <v>17</v>
      </c>
      <c r="N649" t="s">
        <v>15</v>
      </c>
      <c r="O649" s="2">
        <v>43852</v>
      </c>
    </row>
    <row r="650" spans="1:15" x14ac:dyDescent="0.35">
      <c r="A650" t="s">
        <v>469</v>
      </c>
      <c r="B650" t="s">
        <v>324</v>
      </c>
      <c r="C650" t="s">
        <v>14</v>
      </c>
      <c r="D650" s="2">
        <v>43326</v>
      </c>
      <c r="E650" s="2">
        <v>44240</v>
      </c>
      <c r="F650" t="s">
        <v>28</v>
      </c>
      <c r="G650" t="s">
        <v>482</v>
      </c>
      <c r="H650" t="s">
        <v>32</v>
      </c>
      <c r="I650" t="s">
        <v>39</v>
      </c>
      <c r="J650" t="s">
        <v>436</v>
      </c>
      <c r="K650">
        <v>0</v>
      </c>
      <c r="L650">
        <v>44057</v>
      </c>
      <c r="M650" t="s">
        <v>17</v>
      </c>
      <c r="N650" t="s">
        <v>15</v>
      </c>
      <c r="O650" s="2">
        <v>43852</v>
      </c>
    </row>
    <row r="651" spans="1:15" x14ac:dyDescent="0.35">
      <c r="A651" t="s">
        <v>469</v>
      </c>
      <c r="B651" t="s">
        <v>324</v>
      </c>
      <c r="C651" t="s">
        <v>14</v>
      </c>
      <c r="D651" s="2">
        <v>43326</v>
      </c>
      <c r="E651" s="2">
        <v>44240</v>
      </c>
      <c r="F651" t="s">
        <v>28</v>
      </c>
      <c r="G651" t="s">
        <v>482</v>
      </c>
      <c r="H651" t="s">
        <v>32</v>
      </c>
      <c r="I651" t="s">
        <v>39</v>
      </c>
      <c r="J651" t="s">
        <v>436</v>
      </c>
      <c r="K651">
        <v>0</v>
      </c>
      <c r="L651">
        <v>44057</v>
      </c>
      <c r="M651" t="s">
        <v>17</v>
      </c>
      <c r="N651" t="s">
        <v>15</v>
      </c>
      <c r="O651" s="2">
        <v>43852</v>
      </c>
    </row>
    <row r="652" spans="1:15" x14ac:dyDescent="0.35">
      <c r="A652" t="s">
        <v>469</v>
      </c>
      <c r="B652" t="s">
        <v>324</v>
      </c>
      <c r="C652" t="s">
        <v>14</v>
      </c>
      <c r="D652" s="2">
        <v>43326</v>
      </c>
      <c r="E652" s="2">
        <v>44240</v>
      </c>
      <c r="F652" t="s">
        <v>28</v>
      </c>
      <c r="G652" t="s">
        <v>482</v>
      </c>
      <c r="H652" t="s">
        <v>32</v>
      </c>
      <c r="I652" t="s">
        <v>39</v>
      </c>
      <c r="J652" t="s">
        <v>436</v>
      </c>
      <c r="K652">
        <v>0</v>
      </c>
      <c r="L652">
        <v>44057</v>
      </c>
      <c r="M652" t="s">
        <v>17</v>
      </c>
      <c r="N652" t="s">
        <v>15</v>
      </c>
      <c r="O652" s="2">
        <v>43852</v>
      </c>
    </row>
    <row r="653" spans="1:15" x14ac:dyDescent="0.35">
      <c r="A653" t="s">
        <v>469</v>
      </c>
      <c r="B653" t="s">
        <v>324</v>
      </c>
      <c r="C653" t="s">
        <v>14</v>
      </c>
      <c r="D653" s="2">
        <v>43326</v>
      </c>
      <c r="E653" s="2">
        <v>44240</v>
      </c>
      <c r="F653" t="s">
        <v>28</v>
      </c>
      <c r="G653" t="s">
        <v>482</v>
      </c>
      <c r="H653" t="s">
        <v>32</v>
      </c>
      <c r="I653" t="s">
        <v>39</v>
      </c>
      <c r="J653" t="s">
        <v>436</v>
      </c>
      <c r="K653">
        <v>0</v>
      </c>
      <c r="L653">
        <v>44057</v>
      </c>
      <c r="M653" t="s">
        <v>17</v>
      </c>
      <c r="N653" t="s">
        <v>15</v>
      </c>
      <c r="O653" s="2">
        <v>43852</v>
      </c>
    </row>
    <row r="654" spans="1:15" x14ac:dyDescent="0.35">
      <c r="A654" t="s">
        <v>469</v>
      </c>
      <c r="B654" t="s">
        <v>324</v>
      </c>
      <c r="C654" t="s">
        <v>14</v>
      </c>
      <c r="D654" s="2">
        <v>43326</v>
      </c>
      <c r="E654" s="2">
        <v>44240</v>
      </c>
      <c r="F654" t="s">
        <v>28</v>
      </c>
      <c r="G654" t="s">
        <v>482</v>
      </c>
      <c r="H654" t="s">
        <v>32</v>
      </c>
      <c r="I654" t="s">
        <v>39</v>
      </c>
      <c r="J654" t="s">
        <v>436</v>
      </c>
      <c r="K654">
        <v>0</v>
      </c>
      <c r="L654">
        <v>44057</v>
      </c>
      <c r="M654" t="s">
        <v>17</v>
      </c>
      <c r="N654" t="s">
        <v>15</v>
      </c>
      <c r="O654" s="2">
        <v>43852</v>
      </c>
    </row>
    <row r="655" spans="1:15" x14ac:dyDescent="0.35">
      <c r="A655" t="s">
        <v>469</v>
      </c>
      <c r="B655" t="s">
        <v>324</v>
      </c>
      <c r="C655" t="s">
        <v>14</v>
      </c>
      <c r="D655" s="2">
        <v>43326</v>
      </c>
      <c r="E655" s="2">
        <v>44240</v>
      </c>
      <c r="F655" t="s">
        <v>28</v>
      </c>
      <c r="G655" t="s">
        <v>482</v>
      </c>
      <c r="H655" t="s">
        <v>32</v>
      </c>
      <c r="I655" t="s">
        <v>39</v>
      </c>
      <c r="J655" t="s">
        <v>436</v>
      </c>
      <c r="K655">
        <v>0</v>
      </c>
      <c r="L655">
        <v>44057</v>
      </c>
      <c r="M655" t="s">
        <v>17</v>
      </c>
      <c r="N655" t="s">
        <v>15</v>
      </c>
      <c r="O655" s="2">
        <v>43852</v>
      </c>
    </row>
    <row r="656" spans="1:15" x14ac:dyDescent="0.35">
      <c r="A656" t="s">
        <v>469</v>
      </c>
      <c r="B656" t="s">
        <v>324</v>
      </c>
      <c r="C656" t="s">
        <v>14</v>
      </c>
      <c r="D656" s="2">
        <v>43326</v>
      </c>
      <c r="E656" s="2">
        <v>44240</v>
      </c>
      <c r="F656" t="s">
        <v>28</v>
      </c>
      <c r="G656" t="s">
        <v>482</v>
      </c>
      <c r="H656" t="s">
        <v>32</v>
      </c>
      <c r="I656" t="s">
        <v>39</v>
      </c>
      <c r="J656" t="s">
        <v>436</v>
      </c>
      <c r="K656">
        <v>0</v>
      </c>
      <c r="L656">
        <v>43875</v>
      </c>
      <c r="M656" t="s">
        <v>17</v>
      </c>
      <c r="N656" t="s">
        <v>15</v>
      </c>
      <c r="O656" s="2">
        <v>43852</v>
      </c>
    </row>
    <row r="657" spans="1:15" x14ac:dyDescent="0.35">
      <c r="A657" t="s">
        <v>469</v>
      </c>
      <c r="B657" t="s">
        <v>324</v>
      </c>
      <c r="C657" t="s">
        <v>14</v>
      </c>
      <c r="D657" s="2">
        <v>43326</v>
      </c>
      <c r="E657" s="2">
        <v>44240</v>
      </c>
      <c r="F657" t="s">
        <v>28</v>
      </c>
      <c r="G657" t="s">
        <v>482</v>
      </c>
      <c r="H657" t="s">
        <v>32</v>
      </c>
      <c r="I657" t="s">
        <v>39</v>
      </c>
      <c r="J657" t="s">
        <v>436</v>
      </c>
      <c r="K657">
        <v>0</v>
      </c>
      <c r="L657">
        <v>43965</v>
      </c>
      <c r="M657" t="s">
        <v>17</v>
      </c>
      <c r="N657" t="s">
        <v>15</v>
      </c>
      <c r="O657" s="2">
        <v>43852</v>
      </c>
    </row>
    <row r="658" spans="1:15" x14ac:dyDescent="0.35">
      <c r="A658" t="s">
        <v>469</v>
      </c>
      <c r="B658" t="s">
        <v>324</v>
      </c>
      <c r="C658" t="s">
        <v>14</v>
      </c>
      <c r="D658" s="2">
        <v>43326</v>
      </c>
      <c r="E658" s="2">
        <v>44240</v>
      </c>
      <c r="F658" t="s">
        <v>28</v>
      </c>
      <c r="G658" t="s">
        <v>482</v>
      </c>
      <c r="H658" t="s">
        <v>32</v>
      </c>
      <c r="I658" t="s">
        <v>39</v>
      </c>
      <c r="J658" t="s">
        <v>436</v>
      </c>
      <c r="K658">
        <v>0</v>
      </c>
      <c r="L658">
        <v>43783</v>
      </c>
      <c r="M658" t="s">
        <v>17</v>
      </c>
      <c r="N658" t="s">
        <v>15</v>
      </c>
      <c r="O658" s="2">
        <v>43852</v>
      </c>
    </row>
    <row r="659" spans="1:15" x14ac:dyDescent="0.35">
      <c r="A659" t="s">
        <v>469</v>
      </c>
      <c r="B659" t="s">
        <v>324</v>
      </c>
      <c r="C659" t="s">
        <v>14</v>
      </c>
      <c r="D659" s="2">
        <v>43326</v>
      </c>
      <c r="E659" s="2">
        <v>44240</v>
      </c>
      <c r="F659" t="s">
        <v>28</v>
      </c>
      <c r="G659" t="s">
        <v>482</v>
      </c>
      <c r="H659" t="s">
        <v>32</v>
      </c>
      <c r="I659" t="s">
        <v>39</v>
      </c>
      <c r="J659" t="s">
        <v>436</v>
      </c>
      <c r="K659">
        <v>0</v>
      </c>
      <c r="L659">
        <v>43418</v>
      </c>
      <c r="M659" t="s">
        <v>17</v>
      </c>
      <c r="N659" t="s">
        <v>15</v>
      </c>
      <c r="O659" s="2">
        <v>43852</v>
      </c>
    </row>
    <row r="660" spans="1:15" x14ac:dyDescent="0.35">
      <c r="A660" t="s">
        <v>469</v>
      </c>
      <c r="B660" t="s">
        <v>324</v>
      </c>
      <c r="C660" t="s">
        <v>14</v>
      </c>
      <c r="D660" s="2">
        <v>43326</v>
      </c>
      <c r="E660" s="2">
        <v>44240</v>
      </c>
      <c r="F660" t="s">
        <v>28</v>
      </c>
      <c r="G660" t="s">
        <v>482</v>
      </c>
      <c r="H660" t="s">
        <v>32</v>
      </c>
      <c r="I660" t="s">
        <v>39</v>
      </c>
      <c r="J660" t="s">
        <v>436</v>
      </c>
      <c r="K660">
        <v>0</v>
      </c>
      <c r="L660">
        <v>43510</v>
      </c>
      <c r="M660" t="s">
        <v>17</v>
      </c>
      <c r="N660" t="s">
        <v>15</v>
      </c>
      <c r="O660" s="2">
        <v>43852</v>
      </c>
    </row>
    <row r="661" spans="1:15" x14ac:dyDescent="0.35">
      <c r="A661" t="s">
        <v>469</v>
      </c>
      <c r="B661" t="s">
        <v>324</v>
      </c>
      <c r="C661" t="s">
        <v>14</v>
      </c>
      <c r="D661" s="2">
        <v>43326</v>
      </c>
      <c r="E661" s="2">
        <v>44240</v>
      </c>
      <c r="F661" t="s">
        <v>28</v>
      </c>
      <c r="G661" t="s">
        <v>482</v>
      </c>
      <c r="H661" t="s">
        <v>32</v>
      </c>
      <c r="I661" t="s">
        <v>39</v>
      </c>
      <c r="J661" t="s">
        <v>436</v>
      </c>
      <c r="K661">
        <v>0</v>
      </c>
      <c r="L661">
        <v>43599</v>
      </c>
      <c r="M661" t="s">
        <v>17</v>
      </c>
      <c r="N661" t="s">
        <v>15</v>
      </c>
      <c r="O661" s="2">
        <v>43852</v>
      </c>
    </row>
    <row r="662" spans="1:15" x14ac:dyDescent="0.35">
      <c r="A662" t="s">
        <v>469</v>
      </c>
      <c r="B662" t="s">
        <v>324</v>
      </c>
      <c r="C662" t="s">
        <v>14</v>
      </c>
      <c r="D662" s="2">
        <v>43326</v>
      </c>
      <c r="E662" s="2">
        <v>44240</v>
      </c>
      <c r="F662" t="s">
        <v>28</v>
      </c>
      <c r="G662" t="s">
        <v>482</v>
      </c>
      <c r="H662" t="s">
        <v>32</v>
      </c>
      <c r="I662" t="s">
        <v>39</v>
      </c>
      <c r="J662" t="s">
        <v>436</v>
      </c>
      <c r="K662">
        <v>0</v>
      </c>
      <c r="L662">
        <v>43691</v>
      </c>
      <c r="M662" t="s">
        <v>17</v>
      </c>
      <c r="N662" t="s">
        <v>15</v>
      </c>
      <c r="O662" s="2">
        <v>43852</v>
      </c>
    </row>
    <row r="663" spans="1:15" x14ac:dyDescent="0.35">
      <c r="A663" t="s">
        <v>469</v>
      </c>
      <c r="B663" t="s">
        <v>324</v>
      </c>
      <c r="C663" t="s">
        <v>14</v>
      </c>
      <c r="D663" s="2">
        <v>43326</v>
      </c>
      <c r="E663" s="2">
        <v>44240</v>
      </c>
      <c r="F663" t="s">
        <v>28</v>
      </c>
      <c r="G663" t="s">
        <v>482</v>
      </c>
      <c r="H663" t="s">
        <v>32</v>
      </c>
      <c r="I663" t="s">
        <v>39</v>
      </c>
      <c r="J663" t="s">
        <v>436</v>
      </c>
      <c r="K663">
        <v>0</v>
      </c>
      <c r="L663">
        <v>43326</v>
      </c>
      <c r="M663" t="s">
        <v>17</v>
      </c>
      <c r="N663" t="s">
        <v>15</v>
      </c>
      <c r="O663" s="2">
        <v>43852</v>
      </c>
    </row>
    <row r="664" spans="1:15" x14ac:dyDescent="0.35">
      <c r="A664" t="s">
        <v>469</v>
      </c>
      <c r="B664" t="s">
        <v>325</v>
      </c>
      <c r="C664" t="s">
        <v>14</v>
      </c>
      <c r="D664" s="2">
        <v>43368</v>
      </c>
      <c r="E664" s="2">
        <v>44098</v>
      </c>
      <c r="F664" t="s">
        <v>28</v>
      </c>
      <c r="G664" t="s">
        <v>482</v>
      </c>
      <c r="H664" t="s">
        <v>32</v>
      </c>
      <c r="I664" t="s">
        <v>39</v>
      </c>
      <c r="J664" t="s">
        <v>436</v>
      </c>
      <c r="K664">
        <v>65412.72</v>
      </c>
      <c r="L664">
        <v>43915</v>
      </c>
      <c r="M664" t="s">
        <v>17</v>
      </c>
      <c r="N664" t="s">
        <v>15</v>
      </c>
      <c r="O664" s="2">
        <v>43852</v>
      </c>
    </row>
    <row r="665" spans="1:15" x14ac:dyDescent="0.35">
      <c r="A665" t="s">
        <v>469</v>
      </c>
      <c r="B665" t="s">
        <v>325</v>
      </c>
      <c r="C665" t="s">
        <v>14</v>
      </c>
      <c r="D665" s="2">
        <v>43368</v>
      </c>
      <c r="E665" s="2">
        <v>44098</v>
      </c>
      <c r="F665" t="s">
        <v>28</v>
      </c>
      <c r="G665" t="s">
        <v>482</v>
      </c>
      <c r="H665" t="s">
        <v>32</v>
      </c>
      <c r="I665" t="s">
        <v>39</v>
      </c>
      <c r="J665" t="s">
        <v>436</v>
      </c>
      <c r="K665">
        <v>83253.179999999993</v>
      </c>
      <c r="L665">
        <v>43459</v>
      </c>
      <c r="M665" t="s">
        <v>17</v>
      </c>
      <c r="N665" t="s">
        <v>15</v>
      </c>
      <c r="O665" s="2">
        <v>43852</v>
      </c>
    </row>
    <row r="666" spans="1:15" x14ac:dyDescent="0.35">
      <c r="A666" t="s">
        <v>469</v>
      </c>
      <c r="B666" t="s">
        <v>325</v>
      </c>
      <c r="C666" t="s">
        <v>14</v>
      </c>
      <c r="D666" s="2">
        <v>43368</v>
      </c>
      <c r="E666" s="2">
        <v>44098</v>
      </c>
      <c r="F666" t="s">
        <v>28</v>
      </c>
      <c r="G666" t="s">
        <v>482</v>
      </c>
      <c r="H666" t="s">
        <v>32</v>
      </c>
      <c r="I666" t="s">
        <v>39</v>
      </c>
      <c r="J666" t="s">
        <v>436</v>
      </c>
      <c r="K666">
        <v>83253.179999999993</v>
      </c>
      <c r="L666">
        <v>43549</v>
      </c>
      <c r="M666" t="s">
        <v>17</v>
      </c>
      <c r="N666" t="s">
        <v>15</v>
      </c>
      <c r="O666" s="2">
        <v>43852</v>
      </c>
    </row>
    <row r="667" spans="1:15" x14ac:dyDescent="0.35">
      <c r="A667" t="s">
        <v>469</v>
      </c>
      <c r="B667" t="s">
        <v>325</v>
      </c>
      <c r="C667" t="s">
        <v>14</v>
      </c>
      <c r="D667" s="2">
        <v>43368</v>
      </c>
      <c r="E667" s="2">
        <v>44098</v>
      </c>
      <c r="F667" t="s">
        <v>28</v>
      </c>
      <c r="G667" t="s">
        <v>482</v>
      </c>
      <c r="H667" t="s">
        <v>32</v>
      </c>
      <c r="I667" t="s">
        <v>39</v>
      </c>
      <c r="J667" t="s">
        <v>436</v>
      </c>
      <c r="K667">
        <v>83253.179999999993</v>
      </c>
      <c r="L667">
        <v>43641</v>
      </c>
      <c r="M667" t="s">
        <v>17</v>
      </c>
      <c r="N667" t="s">
        <v>15</v>
      </c>
      <c r="O667" s="2">
        <v>43852</v>
      </c>
    </row>
    <row r="668" spans="1:15" x14ac:dyDescent="0.35">
      <c r="A668" t="s">
        <v>469</v>
      </c>
      <c r="B668" t="s">
        <v>325</v>
      </c>
      <c r="C668" t="s">
        <v>14</v>
      </c>
      <c r="D668" s="2">
        <v>43368</v>
      </c>
      <c r="E668" s="2">
        <v>44098</v>
      </c>
      <c r="F668" t="s">
        <v>28</v>
      </c>
      <c r="G668" t="s">
        <v>482</v>
      </c>
      <c r="H668" t="s">
        <v>32</v>
      </c>
      <c r="I668" t="s">
        <v>39</v>
      </c>
      <c r="J668" t="s">
        <v>436</v>
      </c>
      <c r="K668">
        <v>83253.179999999993</v>
      </c>
      <c r="L668">
        <v>43733</v>
      </c>
      <c r="M668" t="s">
        <v>17</v>
      </c>
      <c r="N668" t="s">
        <v>15</v>
      </c>
      <c r="O668" s="2">
        <v>43852</v>
      </c>
    </row>
    <row r="669" spans="1:15" x14ac:dyDescent="0.35">
      <c r="A669" t="s">
        <v>469</v>
      </c>
      <c r="B669" t="s">
        <v>325</v>
      </c>
      <c r="C669" t="s">
        <v>14</v>
      </c>
      <c r="D669" s="2">
        <v>43368</v>
      </c>
      <c r="E669" s="2">
        <v>44098</v>
      </c>
      <c r="F669" t="s">
        <v>28</v>
      </c>
      <c r="G669" t="s">
        <v>482</v>
      </c>
      <c r="H669" t="s">
        <v>32</v>
      </c>
      <c r="I669" t="s">
        <v>39</v>
      </c>
      <c r="J669" t="s">
        <v>436</v>
      </c>
      <c r="K669">
        <v>83253.179999999993</v>
      </c>
      <c r="L669">
        <v>43824</v>
      </c>
      <c r="M669" t="s">
        <v>17</v>
      </c>
      <c r="N669" t="s">
        <v>15</v>
      </c>
      <c r="O669" s="2">
        <v>43852</v>
      </c>
    </row>
    <row r="670" spans="1:15" x14ac:dyDescent="0.35">
      <c r="A670" t="s">
        <v>469</v>
      </c>
      <c r="B670" t="s">
        <v>325</v>
      </c>
      <c r="C670" t="s">
        <v>14</v>
      </c>
      <c r="D670" s="2">
        <v>43368</v>
      </c>
      <c r="E670" s="2">
        <v>44098</v>
      </c>
      <c r="F670" t="s">
        <v>28</v>
      </c>
      <c r="G670" t="s">
        <v>482</v>
      </c>
      <c r="H670" t="s">
        <v>32</v>
      </c>
      <c r="I670" t="s">
        <v>39</v>
      </c>
      <c r="J670" t="s">
        <v>436</v>
      </c>
      <c r="K670">
        <v>112986.38</v>
      </c>
      <c r="L670">
        <v>43368</v>
      </c>
      <c r="M670" t="s">
        <v>17</v>
      </c>
      <c r="N670" t="s">
        <v>15</v>
      </c>
      <c r="O670" s="2">
        <v>43852</v>
      </c>
    </row>
    <row r="671" spans="1:15" x14ac:dyDescent="0.35">
      <c r="A671" t="s">
        <v>469</v>
      </c>
      <c r="B671" t="s">
        <v>325</v>
      </c>
      <c r="C671" t="s">
        <v>14</v>
      </c>
      <c r="D671" s="2">
        <v>43368</v>
      </c>
      <c r="E671" s="2">
        <v>44098</v>
      </c>
      <c r="F671" t="s">
        <v>28</v>
      </c>
      <c r="G671" t="s">
        <v>482</v>
      </c>
      <c r="H671" t="s">
        <v>32</v>
      </c>
      <c r="I671" t="s">
        <v>39</v>
      </c>
      <c r="J671" t="s">
        <v>436</v>
      </c>
      <c r="K671">
        <v>0</v>
      </c>
      <c r="L671">
        <v>43915</v>
      </c>
      <c r="M671" t="s">
        <v>17</v>
      </c>
      <c r="N671" t="s">
        <v>15</v>
      </c>
      <c r="O671" s="2">
        <v>43852</v>
      </c>
    </row>
    <row r="672" spans="1:15" x14ac:dyDescent="0.35">
      <c r="A672" t="s">
        <v>469</v>
      </c>
      <c r="B672" t="s">
        <v>325</v>
      </c>
      <c r="C672" t="s">
        <v>14</v>
      </c>
      <c r="D672" s="2">
        <v>43368</v>
      </c>
      <c r="E672" s="2">
        <v>44098</v>
      </c>
      <c r="F672" t="s">
        <v>28</v>
      </c>
      <c r="G672" t="s">
        <v>482</v>
      </c>
      <c r="H672" t="s">
        <v>32</v>
      </c>
      <c r="I672" t="s">
        <v>39</v>
      </c>
      <c r="J672" t="s">
        <v>436</v>
      </c>
      <c r="K672">
        <v>0</v>
      </c>
      <c r="L672">
        <v>43459</v>
      </c>
      <c r="M672" t="s">
        <v>17</v>
      </c>
      <c r="N672" t="s">
        <v>15</v>
      </c>
      <c r="O672" s="2">
        <v>43852</v>
      </c>
    </row>
    <row r="673" spans="1:15" x14ac:dyDescent="0.35">
      <c r="A673" t="s">
        <v>469</v>
      </c>
      <c r="B673" t="s">
        <v>325</v>
      </c>
      <c r="C673" t="s">
        <v>14</v>
      </c>
      <c r="D673" s="2">
        <v>43368</v>
      </c>
      <c r="E673" s="2">
        <v>44098</v>
      </c>
      <c r="F673" t="s">
        <v>28</v>
      </c>
      <c r="G673" t="s">
        <v>482</v>
      </c>
      <c r="H673" t="s">
        <v>32</v>
      </c>
      <c r="I673" t="s">
        <v>39</v>
      </c>
      <c r="J673" t="s">
        <v>436</v>
      </c>
      <c r="K673">
        <v>0</v>
      </c>
      <c r="L673">
        <v>43549</v>
      </c>
      <c r="M673" t="s">
        <v>17</v>
      </c>
      <c r="N673" t="s">
        <v>15</v>
      </c>
      <c r="O673" s="2">
        <v>43852</v>
      </c>
    </row>
    <row r="674" spans="1:15" x14ac:dyDescent="0.35">
      <c r="A674" t="s">
        <v>469</v>
      </c>
      <c r="B674" t="s">
        <v>325</v>
      </c>
      <c r="C674" t="s">
        <v>14</v>
      </c>
      <c r="D674" s="2">
        <v>43368</v>
      </c>
      <c r="E674" s="2">
        <v>44098</v>
      </c>
      <c r="F674" t="s">
        <v>28</v>
      </c>
      <c r="G674" t="s">
        <v>482</v>
      </c>
      <c r="H674" t="s">
        <v>32</v>
      </c>
      <c r="I674" t="s">
        <v>39</v>
      </c>
      <c r="J674" t="s">
        <v>436</v>
      </c>
      <c r="K674">
        <v>0</v>
      </c>
      <c r="L674">
        <v>43641</v>
      </c>
      <c r="M674" t="s">
        <v>17</v>
      </c>
      <c r="N674" t="s">
        <v>15</v>
      </c>
      <c r="O674" s="2">
        <v>43852</v>
      </c>
    </row>
    <row r="675" spans="1:15" x14ac:dyDescent="0.35">
      <c r="A675" t="s">
        <v>469</v>
      </c>
      <c r="B675" t="s">
        <v>325</v>
      </c>
      <c r="C675" t="s">
        <v>14</v>
      </c>
      <c r="D675" s="2">
        <v>43368</v>
      </c>
      <c r="E675" s="2">
        <v>44098</v>
      </c>
      <c r="F675" t="s">
        <v>28</v>
      </c>
      <c r="G675" t="s">
        <v>482</v>
      </c>
      <c r="H675" t="s">
        <v>32</v>
      </c>
      <c r="I675" t="s">
        <v>39</v>
      </c>
      <c r="J675" t="s">
        <v>436</v>
      </c>
      <c r="K675">
        <v>0</v>
      </c>
      <c r="L675">
        <v>43733</v>
      </c>
      <c r="M675" t="s">
        <v>17</v>
      </c>
      <c r="N675" t="s">
        <v>15</v>
      </c>
      <c r="O675" s="2">
        <v>43852</v>
      </c>
    </row>
    <row r="676" spans="1:15" x14ac:dyDescent="0.35">
      <c r="A676" t="s">
        <v>469</v>
      </c>
      <c r="B676" t="s">
        <v>325</v>
      </c>
      <c r="C676" t="s">
        <v>14</v>
      </c>
      <c r="D676" s="2">
        <v>43368</v>
      </c>
      <c r="E676" s="2">
        <v>44098</v>
      </c>
      <c r="F676" t="s">
        <v>28</v>
      </c>
      <c r="G676" t="s">
        <v>482</v>
      </c>
      <c r="H676" t="s">
        <v>32</v>
      </c>
      <c r="I676" t="s">
        <v>39</v>
      </c>
      <c r="J676" t="s">
        <v>436</v>
      </c>
      <c r="K676">
        <v>0</v>
      </c>
      <c r="L676">
        <v>43824</v>
      </c>
      <c r="M676" t="s">
        <v>17</v>
      </c>
      <c r="N676" t="s">
        <v>15</v>
      </c>
      <c r="O676" s="2">
        <v>43852</v>
      </c>
    </row>
    <row r="677" spans="1:15" x14ac:dyDescent="0.35">
      <c r="A677" t="s">
        <v>469</v>
      </c>
      <c r="B677" t="s">
        <v>325</v>
      </c>
      <c r="C677" t="s">
        <v>14</v>
      </c>
      <c r="D677" s="2">
        <v>43368</v>
      </c>
      <c r="E677" s="2">
        <v>44098</v>
      </c>
      <c r="F677" t="s">
        <v>28</v>
      </c>
      <c r="G677" t="s">
        <v>482</v>
      </c>
      <c r="H677" t="s">
        <v>32</v>
      </c>
      <c r="I677" t="s">
        <v>39</v>
      </c>
      <c r="J677" t="s">
        <v>436</v>
      </c>
      <c r="K677">
        <v>0</v>
      </c>
      <c r="L677">
        <v>43368</v>
      </c>
      <c r="M677" t="s">
        <v>17</v>
      </c>
      <c r="N677" t="s">
        <v>15</v>
      </c>
      <c r="O677" s="2">
        <v>43852</v>
      </c>
    </row>
    <row r="678" spans="1:15" x14ac:dyDescent="0.35">
      <c r="A678" t="s">
        <v>469</v>
      </c>
      <c r="B678" t="s">
        <v>326</v>
      </c>
      <c r="C678" t="s">
        <v>18</v>
      </c>
      <c r="D678" s="2">
        <v>43393</v>
      </c>
      <c r="E678" s="2">
        <v>43574</v>
      </c>
      <c r="F678" t="s">
        <v>28</v>
      </c>
      <c r="G678" t="s">
        <v>482</v>
      </c>
      <c r="H678" t="s">
        <v>32</v>
      </c>
      <c r="I678" t="s">
        <v>39</v>
      </c>
      <c r="J678" t="s">
        <v>436</v>
      </c>
      <c r="K678">
        <v>101037</v>
      </c>
      <c r="L678">
        <v>43393</v>
      </c>
      <c r="M678" t="s">
        <v>17</v>
      </c>
      <c r="N678" t="s">
        <v>15</v>
      </c>
      <c r="O678" s="2">
        <v>43852</v>
      </c>
    </row>
    <row r="679" spans="1:15" x14ac:dyDescent="0.35">
      <c r="A679" t="s">
        <v>469</v>
      </c>
      <c r="B679" t="s">
        <v>327</v>
      </c>
      <c r="C679" t="s">
        <v>18</v>
      </c>
      <c r="D679" s="2">
        <v>43474</v>
      </c>
      <c r="E679" s="2">
        <v>43654</v>
      </c>
      <c r="F679" t="s">
        <v>28</v>
      </c>
      <c r="G679" t="s">
        <v>482</v>
      </c>
      <c r="H679" t="s">
        <v>32</v>
      </c>
      <c r="I679" t="s">
        <v>39</v>
      </c>
      <c r="J679" t="s">
        <v>436</v>
      </c>
      <c r="K679">
        <v>16455</v>
      </c>
      <c r="L679">
        <v>43474</v>
      </c>
      <c r="M679" t="s">
        <v>17</v>
      </c>
      <c r="N679" t="s">
        <v>15</v>
      </c>
      <c r="O679" s="2">
        <v>43852</v>
      </c>
    </row>
    <row r="680" spans="1:15" x14ac:dyDescent="0.35">
      <c r="A680" t="s">
        <v>469</v>
      </c>
      <c r="B680" t="s">
        <v>327</v>
      </c>
      <c r="C680" t="s">
        <v>18</v>
      </c>
      <c r="D680" s="2">
        <v>43474</v>
      </c>
      <c r="E680" s="2">
        <v>43654</v>
      </c>
      <c r="F680" t="s">
        <v>28</v>
      </c>
      <c r="G680" t="s">
        <v>482</v>
      </c>
      <c r="H680" t="s">
        <v>32</v>
      </c>
      <c r="I680" t="s">
        <v>39</v>
      </c>
      <c r="J680" t="s">
        <v>436</v>
      </c>
      <c r="K680">
        <v>0</v>
      </c>
      <c r="L680">
        <v>43474</v>
      </c>
      <c r="M680" t="s">
        <v>17</v>
      </c>
      <c r="N680" t="s">
        <v>15</v>
      </c>
      <c r="O680" s="2">
        <v>43852</v>
      </c>
    </row>
    <row r="681" spans="1:15" x14ac:dyDescent="0.35">
      <c r="A681" t="s">
        <v>469</v>
      </c>
      <c r="B681" t="s">
        <v>328</v>
      </c>
      <c r="C681" t="s">
        <v>14</v>
      </c>
      <c r="D681" s="2">
        <v>43531</v>
      </c>
      <c r="E681" s="2">
        <v>43988</v>
      </c>
      <c r="F681" t="s">
        <v>28</v>
      </c>
      <c r="G681" t="s">
        <v>482</v>
      </c>
      <c r="H681" t="s">
        <v>32</v>
      </c>
      <c r="I681" t="s">
        <v>39</v>
      </c>
      <c r="J681" t="s">
        <v>436</v>
      </c>
      <c r="K681">
        <v>11360</v>
      </c>
      <c r="L681">
        <v>43531</v>
      </c>
      <c r="M681" t="s">
        <v>17</v>
      </c>
      <c r="N681" t="s">
        <v>15</v>
      </c>
      <c r="O681" s="2">
        <v>43852</v>
      </c>
    </row>
    <row r="682" spans="1:15" x14ac:dyDescent="0.35">
      <c r="A682" t="s">
        <v>469</v>
      </c>
      <c r="B682" t="s">
        <v>329</v>
      </c>
      <c r="C682" t="s">
        <v>18</v>
      </c>
      <c r="D682" s="2">
        <v>43551</v>
      </c>
      <c r="E682" s="2">
        <v>43734</v>
      </c>
      <c r="F682" t="s">
        <v>28</v>
      </c>
      <c r="G682" t="s">
        <v>482</v>
      </c>
      <c r="H682" t="s">
        <v>32</v>
      </c>
      <c r="I682" t="s">
        <v>39</v>
      </c>
      <c r="J682" t="s">
        <v>436</v>
      </c>
      <c r="K682">
        <v>67102</v>
      </c>
      <c r="L682">
        <v>43551</v>
      </c>
      <c r="M682" t="s">
        <v>17</v>
      </c>
      <c r="N682" t="s">
        <v>15</v>
      </c>
      <c r="O682" s="2">
        <v>43852</v>
      </c>
    </row>
    <row r="683" spans="1:15" x14ac:dyDescent="0.35">
      <c r="A683" t="s">
        <v>469</v>
      </c>
      <c r="B683" t="s">
        <v>329</v>
      </c>
      <c r="C683" t="s">
        <v>18</v>
      </c>
      <c r="D683" s="2">
        <v>43551</v>
      </c>
      <c r="E683" s="2">
        <v>43734</v>
      </c>
      <c r="F683" t="s">
        <v>28</v>
      </c>
      <c r="G683" t="s">
        <v>482</v>
      </c>
      <c r="H683" t="s">
        <v>32</v>
      </c>
      <c r="I683" t="s">
        <v>39</v>
      </c>
      <c r="J683" t="s">
        <v>436</v>
      </c>
      <c r="K683">
        <v>0</v>
      </c>
      <c r="L683">
        <v>43551</v>
      </c>
      <c r="M683" t="s">
        <v>17</v>
      </c>
      <c r="N683" t="s">
        <v>15</v>
      </c>
      <c r="O683" s="2">
        <v>43852</v>
      </c>
    </row>
    <row r="684" spans="1:15" x14ac:dyDescent="0.35">
      <c r="A684" t="s">
        <v>469</v>
      </c>
      <c r="B684" t="s">
        <v>330</v>
      </c>
      <c r="C684" t="s">
        <v>14</v>
      </c>
      <c r="D684" s="2">
        <v>43549</v>
      </c>
      <c r="E684" s="2">
        <v>44279</v>
      </c>
      <c r="F684" t="s">
        <v>28</v>
      </c>
      <c r="G684" t="s">
        <v>482</v>
      </c>
      <c r="H684" t="s">
        <v>32</v>
      </c>
      <c r="I684" t="s">
        <v>39</v>
      </c>
      <c r="J684" t="s">
        <v>436</v>
      </c>
      <c r="K684">
        <v>120474.73</v>
      </c>
      <c r="L684">
        <v>44173</v>
      </c>
      <c r="M684" t="s">
        <v>17</v>
      </c>
      <c r="N684" t="s">
        <v>15</v>
      </c>
      <c r="O684" s="2">
        <v>43852</v>
      </c>
    </row>
    <row r="685" spans="1:15" x14ac:dyDescent="0.35">
      <c r="A685" t="s">
        <v>469</v>
      </c>
      <c r="B685" t="s">
        <v>330</v>
      </c>
      <c r="C685" t="s">
        <v>14</v>
      </c>
      <c r="D685" s="2">
        <v>43549</v>
      </c>
      <c r="E685" s="2">
        <v>44279</v>
      </c>
      <c r="F685" t="s">
        <v>28</v>
      </c>
      <c r="G685" t="s">
        <v>482</v>
      </c>
      <c r="H685" t="s">
        <v>32</v>
      </c>
      <c r="I685" t="s">
        <v>39</v>
      </c>
      <c r="J685" t="s">
        <v>436</v>
      </c>
      <c r="K685">
        <v>120474.73</v>
      </c>
      <c r="L685">
        <v>44173</v>
      </c>
      <c r="M685" t="s">
        <v>17</v>
      </c>
      <c r="N685" t="s">
        <v>15</v>
      </c>
      <c r="O685" s="2">
        <v>43852</v>
      </c>
    </row>
    <row r="686" spans="1:15" x14ac:dyDescent="0.35">
      <c r="A686" t="s">
        <v>469</v>
      </c>
      <c r="B686" t="s">
        <v>330</v>
      </c>
      <c r="C686" t="s">
        <v>14</v>
      </c>
      <c r="D686" s="2">
        <v>43549</v>
      </c>
      <c r="E686" s="2">
        <v>44279</v>
      </c>
      <c r="F686" t="s">
        <v>28</v>
      </c>
      <c r="G686" t="s">
        <v>482</v>
      </c>
      <c r="H686" t="s">
        <v>32</v>
      </c>
      <c r="I686" t="s">
        <v>39</v>
      </c>
      <c r="J686" t="s">
        <v>436</v>
      </c>
      <c r="K686">
        <v>153332.03</v>
      </c>
      <c r="L686">
        <v>43861</v>
      </c>
      <c r="M686" t="s">
        <v>17</v>
      </c>
      <c r="N686" t="s">
        <v>15</v>
      </c>
      <c r="O686" s="2">
        <v>43852</v>
      </c>
    </row>
    <row r="687" spans="1:15" x14ac:dyDescent="0.35">
      <c r="A687" t="s">
        <v>469</v>
      </c>
      <c r="B687" t="s">
        <v>330</v>
      </c>
      <c r="C687" t="s">
        <v>14</v>
      </c>
      <c r="D687" s="2">
        <v>43549</v>
      </c>
      <c r="E687" s="2">
        <v>44279</v>
      </c>
      <c r="F687" t="s">
        <v>28</v>
      </c>
      <c r="G687" t="s">
        <v>482</v>
      </c>
      <c r="H687" t="s">
        <v>32</v>
      </c>
      <c r="I687" t="s">
        <v>39</v>
      </c>
      <c r="J687" t="s">
        <v>436</v>
      </c>
      <c r="K687">
        <v>153332.03</v>
      </c>
      <c r="L687">
        <v>43965</v>
      </c>
      <c r="M687" t="s">
        <v>17</v>
      </c>
      <c r="N687" t="s">
        <v>15</v>
      </c>
      <c r="O687" s="2">
        <v>43852</v>
      </c>
    </row>
    <row r="688" spans="1:15" x14ac:dyDescent="0.35">
      <c r="A688" t="s">
        <v>469</v>
      </c>
      <c r="B688" t="s">
        <v>330</v>
      </c>
      <c r="C688" t="s">
        <v>14</v>
      </c>
      <c r="D688" s="2">
        <v>43549</v>
      </c>
      <c r="E688" s="2">
        <v>44279</v>
      </c>
      <c r="F688" t="s">
        <v>28</v>
      </c>
      <c r="G688" t="s">
        <v>482</v>
      </c>
      <c r="H688" t="s">
        <v>32</v>
      </c>
      <c r="I688" t="s">
        <v>39</v>
      </c>
      <c r="J688" t="s">
        <v>436</v>
      </c>
      <c r="K688">
        <v>153332.03</v>
      </c>
      <c r="L688">
        <v>44069</v>
      </c>
      <c r="M688" t="s">
        <v>17</v>
      </c>
      <c r="N688" t="s">
        <v>15</v>
      </c>
      <c r="O688" s="2">
        <v>43852</v>
      </c>
    </row>
    <row r="689" spans="1:15" x14ac:dyDescent="0.35">
      <c r="A689" t="s">
        <v>469</v>
      </c>
      <c r="B689" t="s">
        <v>330</v>
      </c>
      <c r="C689" t="s">
        <v>14</v>
      </c>
      <c r="D689" s="2">
        <v>43549</v>
      </c>
      <c r="E689" s="2">
        <v>44279</v>
      </c>
      <c r="F689" t="s">
        <v>28</v>
      </c>
      <c r="G689" t="s">
        <v>482</v>
      </c>
      <c r="H689" t="s">
        <v>32</v>
      </c>
      <c r="I689" t="s">
        <v>39</v>
      </c>
      <c r="J689" t="s">
        <v>436</v>
      </c>
      <c r="K689">
        <v>153332.03</v>
      </c>
      <c r="L689">
        <v>43653</v>
      </c>
      <c r="M689" t="s">
        <v>17</v>
      </c>
      <c r="N689" t="s">
        <v>15</v>
      </c>
      <c r="O689" s="2">
        <v>43852</v>
      </c>
    </row>
    <row r="690" spans="1:15" x14ac:dyDescent="0.35">
      <c r="A690" t="s">
        <v>469</v>
      </c>
      <c r="B690" t="s">
        <v>330</v>
      </c>
      <c r="C690" t="s">
        <v>14</v>
      </c>
      <c r="D690" s="2">
        <v>43549</v>
      </c>
      <c r="E690" s="2">
        <v>44279</v>
      </c>
      <c r="F690" t="s">
        <v>28</v>
      </c>
      <c r="G690" t="s">
        <v>482</v>
      </c>
      <c r="H690" t="s">
        <v>32</v>
      </c>
      <c r="I690" t="s">
        <v>39</v>
      </c>
      <c r="J690" t="s">
        <v>436</v>
      </c>
      <c r="K690">
        <v>153332.03</v>
      </c>
      <c r="L690">
        <v>43757</v>
      </c>
      <c r="M690" t="s">
        <v>17</v>
      </c>
      <c r="N690" t="s">
        <v>15</v>
      </c>
      <c r="O690" s="2">
        <v>43852</v>
      </c>
    </row>
    <row r="691" spans="1:15" x14ac:dyDescent="0.35">
      <c r="A691" t="s">
        <v>469</v>
      </c>
      <c r="B691" t="s">
        <v>330</v>
      </c>
      <c r="C691" t="s">
        <v>14</v>
      </c>
      <c r="D691" s="2">
        <v>43549</v>
      </c>
      <c r="E691" s="2">
        <v>44279</v>
      </c>
      <c r="F691" t="s">
        <v>28</v>
      </c>
      <c r="G691" t="s">
        <v>482</v>
      </c>
      <c r="H691" t="s">
        <v>32</v>
      </c>
      <c r="I691" t="s">
        <v>39</v>
      </c>
      <c r="J691" t="s">
        <v>436</v>
      </c>
      <c r="K691">
        <v>208093.46</v>
      </c>
      <c r="L691">
        <v>43549</v>
      </c>
      <c r="M691" t="s">
        <v>17</v>
      </c>
      <c r="N691" t="s">
        <v>15</v>
      </c>
      <c r="O691" s="2">
        <v>43852</v>
      </c>
    </row>
    <row r="692" spans="1:15" x14ac:dyDescent="0.35">
      <c r="A692" t="s">
        <v>469</v>
      </c>
      <c r="B692" t="s">
        <v>330</v>
      </c>
      <c r="C692" t="s">
        <v>14</v>
      </c>
      <c r="D692" s="2">
        <v>43549</v>
      </c>
      <c r="E692" s="2">
        <v>44279</v>
      </c>
      <c r="F692" t="s">
        <v>28</v>
      </c>
      <c r="G692" t="s">
        <v>482</v>
      </c>
      <c r="H692" t="s">
        <v>32</v>
      </c>
      <c r="I692" t="s">
        <v>39</v>
      </c>
      <c r="J692" t="s">
        <v>436</v>
      </c>
      <c r="K692">
        <v>0</v>
      </c>
      <c r="L692">
        <v>44173</v>
      </c>
      <c r="M692" t="s">
        <v>17</v>
      </c>
      <c r="N692" t="s">
        <v>15</v>
      </c>
      <c r="O692" s="2">
        <v>43852</v>
      </c>
    </row>
    <row r="693" spans="1:15" x14ac:dyDescent="0.35">
      <c r="A693" t="s">
        <v>469</v>
      </c>
      <c r="B693" t="s">
        <v>330</v>
      </c>
      <c r="C693" t="s">
        <v>14</v>
      </c>
      <c r="D693" s="2">
        <v>43549</v>
      </c>
      <c r="E693" s="2">
        <v>44279</v>
      </c>
      <c r="F693" t="s">
        <v>28</v>
      </c>
      <c r="G693" t="s">
        <v>482</v>
      </c>
      <c r="H693" t="s">
        <v>32</v>
      </c>
      <c r="I693" t="s">
        <v>39</v>
      </c>
      <c r="J693" t="s">
        <v>436</v>
      </c>
      <c r="K693">
        <v>0</v>
      </c>
      <c r="L693">
        <v>44173</v>
      </c>
      <c r="M693" t="s">
        <v>17</v>
      </c>
      <c r="N693" t="s">
        <v>15</v>
      </c>
      <c r="O693" s="2">
        <v>43852</v>
      </c>
    </row>
    <row r="694" spans="1:15" x14ac:dyDescent="0.35">
      <c r="A694" t="s">
        <v>469</v>
      </c>
      <c r="B694" t="s">
        <v>330</v>
      </c>
      <c r="C694" t="s">
        <v>14</v>
      </c>
      <c r="D694" s="2">
        <v>43549</v>
      </c>
      <c r="E694" s="2">
        <v>44279</v>
      </c>
      <c r="F694" t="s">
        <v>28</v>
      </c>
      <c r="G694" t="s">
        <v>482</v>
      </c>
      <c r="H694" t="s">
        <v>32</v>
      </c>
      <c r="I694" t="s">
        <v>39</v>
      </c>
      <c r="J694" t="s">
        <v>436</v>
      </c>
      <c r="K694">
        <v>0</v>
      </c>
      <c r="L694">
        <v>43861</v>
      </c>
      <c r="M694" t="s">
        <v>17</v>
      </c>
      <c r="N694" t="s">
        <v>15</v>
      </c>
      <c r="O694" s="2">
        <v>43852</v>
      </c>
    </row>
    <row r="695" spans="1:15" x14ac:dyDescent="0.35">
      <c r="A695" t="s">
        <v>469</v>
      </c>
      <c r="B695" t="s">
        <v>330</v>
      </c>
      <c r="C695" t="s">
        <v>14</v>
      </c>
      <c r="D695" s="2">
        <v>43549</v>
      </c>
      <c r="E695" s="2">
        <v>44279</v>
      </c>
      <c r="F695" t="s">
        <v>28</v>
      </c>
      <c r="G695" t="s">
        <v>482</v>
      </c>
      <c r="H695" t="s">
        <v>32</v>
      </c>
      <c r="I695" t="s">
        <v>39</v>
      </c>
      <c r="J695" t="s">
        <v>436</v>
      </c>
      <c r="K695">
        <v>0</v>
      </c>
      <c r="L695">
        <v>43965</v>
      </c>
      <c r="M695" t="s">
        <v>17</v>
      </c>
      <c r="N695" t="s">
        <v>15</v>
      </c>
      <c r="O695" s="2">
        <v>43852</v>
      </c>
    </row>
    <row r="696" spans="1:15" x14ac:dyDescent="0.35">
      <c r="A696" t="s">
        <v>469</v>
      </c>
      <c r="B696" t="s">
        <v>330</v>
      </c>
      <c r="C696" t="s">
        <v>14</v>
      </c>
      <c r="D696" s="2">
        <v>43549</v>
      </c>
      <c r="E696" s="2">
        <v>44279</v>
      </c>
      <c r="F696" t="s">
        <v>28</v>
      </c>
      <c r="G696" t="s">
        <v>482</v>
      </c>
      <c r="H696" t="s">
        <v>32</v>
      </c>
      <c r="I696" t="s">
        <v>39</v>
      </c>
      <c r="J696" t="s">
        <v>436</v>
      </c>
      <c r="K696">
        <v>0</v>
      </c>
      <c r="L696">
        <v>44069</v>
      </c>
      <c r="M696" t="s">
        <v>17</v>
      </c>
      <c r="N696" t="s">
        <v>15</v>
      </c>
      <c r="O696" s="2">
        <v>43852</v>
      </c>
    </row>
    <row r="697" spans="1:15" x14ac:dyDescent="0.35">
      <c r="A697" t="s">
        <v>469</v>
      </c>
      <c r="B697" t="s">
        <v>330</v>
      </c>
      <c r="C697" t="s">
        <v>14</v>
      </c>
      <c r="D697" s="2">
        <v>43549</v>
      </c>
      <c r="E697" s="2">
        <v>44279</v>
      </c>
      <c r="F697" t="s">
        <v>28</v>
      </c>
      <c r="G697" t="s">
        <v>482</v>
      </c>
      <c r="H697" t="s">
        <v>32</v>
      </c>
      <c r="I697" t="s">
        <v>39</v>
      </c>
      <c r="J697" t="s">
        <v>436</v>
      </c>
      <c r="K697">
        <v>0</v>
      </c>
      <c r="L697">
        <v>43653</v>
      </c>
      <c r="M697" t="s">
        <v>17</v>
      </c>
      <c r="N697" t="s">
        <v>15</v>
      </c>
      <c r="O697" s="2">
        <v>43852</v>
      </c>
    </row>
    <row r="698" spans="1:15" x14ac:dyDescent="0.35">
      <c r="A698" t="s">
        <v>469</v>
      </c>
      <c r="B698" t="s">
        <v>330</v>
      </c>
      <c r="C698" t="s">
        <v>14</v>
      </c>
      <c r="D698" s="2">
        <v>43549</v>
      </c>
      <c r="E698" s="2">
        <v>44279</v>
      </c>
      <c r="F698" t="s">
        <v>28</v>
      </c>
      <c r="G698" t="s">
        <v>482</v>
      </c>
      <c r="H698" t="s">
        <v>32</v>
      </c>
      <c r="I698" t="s">
        <v>39</v>
      </c>
      <c r="J698" t="s">
        <v>436</v>
      </c>
      <c r="K698">
        <v>0</v>
      </c>
      <c r="L698">
        <v>43757</v>
      </c>
      <c r="M698" t="s">
        <v>17</v>
      </c>
      <c r="N698" t="s">
        <v>15</v>
      </c>
      <c r="O698" s="2">
        <v>43852</v>
      </c>
    </row>
    <row r="699" spans="1:15" x14ac:dyDescent="0.35">
      <c r="A699" t="s">
        <v>469</v>
      </c>
      <c r="B699" t="s">
        <v>330</v>
      </c>
      <c r="C699" t="s">
        <v>14</v>
      </c>
      <c r="D699" s="2">
        <v>43549</v>
      </c>
      <c r="E699" s="2">
        <v>44279</v>
      </c>
      <c r="F699" t="s">
        <v>28</v>
      </c>
      <c r="G699" t="s">
        <v>482</v>
      </c>
      <c r="H699" t="s">
        <v>32</v>
      </c>
      <c r="I699" t="s">
        <v>39</v>
      </c>
      <c r="J699" t="s">
        <v>436</v>
      </c>
      <c r="K699">
        <v>0</v>
      </c>
      <c r="L699">
        <v>43549</v>
      </c>
      <c r="M699" t="s">
        <v>17</v>
      </c>
      <c r="N699" t="s">
        <v>15</v>
      </c>
      <c r="O699" s="2">
        <v>43852</v>
      </c>
    </row>
    <row r="700" spans="1:15" x14ac:dyDescent="0.35">
      <c r="A700" t="s">
        <v>469</v>
      </c>
      <c r="B700">
        <v>9.9000044180700004E+19</v>
      </c>
      <c r="C700" t="s">
        <v>18</v>
      </c>
      <c r="D700" s="2">
        <v>43299</v>
      </c>
      <c r="E700" s="2">
        <v>43663</v>
      </c>
      <c r="F700" t="s">
        <v>28</v>
      </c>
      <c r="G700" t="s">
        <v>482</v>
      </c>
      <c r="H700" t="s">
        <v>32</v>
      </c>
      <c r="I700" t="s">
        <v>25</v>
      </c>
      <c r="J700" t="s">
        <v>27</v>
      </c>
      <c r="K700">
        <v>8107.49</v>
      </c>
      <c r="L700">
        <v>43299</v>
      </c>
      <c r="M700" t="s">
        <v>17</v>
      </c>
      <c r="N700" t="s">
        <v>15</v>
      </c>
      <c r="O700" s="2">
        <v>43852</v>
      </c>
    </row>
    <row r="701" spans="1:15" x14ac:dyDescent="0.35">
      <c r="A701" t="s">
        <v>469</v>
      </c>
      <c r="B701" t="s">
        <v>331</v>
      </c>
      <c r="C701" t="s">
        <v>14</v>
      </c>
      <c r="D701" s="2">
        <v>43514</v>
      </c>
      <c r="E701" s="2">
        <v>43878</v>
      </c>
      <c r="F701" t="s">
        <v>28</v>
      </c>
      <c r="G701" t="s">
        <v>482</v>
      </c>
      <c r="H701" t="s">
        <v>32</v>
      </c>
      <c r="I701" t="s">
        <v>39</v>
      </c>
      <c r="J701" t="s">
        <v>436</v>
      </c>
      <c r="K701">
        <v>19113.41</v>
      </c>
      <c r="L701">
        <v>43514</v>
      </c>
      <c r="M701" t="s">
        <v>17</v>
      </c>
      <c r="N701" t="s">
        <v>15</v>
      </c>
      <c r="O701" s="2">
        <v>43852</v>
      </c>
    </row>
    <row r="702" spans="1:15" x14ac:dyDescent="0.35">
      <c r="A702" t="s">
        <v>469</v>
      </c>
      <c r="B702" t="s">
        <v>332</v>
      </c>
      <c r="C702" t="s">
        <v>14</v>
      </c>
      <c r="D702" s="2">
        <v>43510</v>
      </c>
      <c r="E702" s="2">
        <v>43874</v>
      </c>
      <c r="F702" t="s">
        <v>28</v>
      </c>
      <c r="G702" t="s">
        <v>482</v>
      </c>
      <c r="H702" t="s">
        <v>32</v>
      </c>
      <c r="I702" t="s">
        <v>39</v>
      </c>
      <c r="J702" t="s">
        <v>27</v>
      </c>
      <c r="K702">
        <v>12055.25</v>
      </c>
      <c r="L702">
        <v>43510</v>
      </c>
      <c r="M702" t="s">
        <v>17</v>
      </c>
      <c r="N702" t="s">
        <v>15</v>
      </c>
      <c r="O702" s="2">
        <v>43852</v>
      </c>
    </row>
    <row r="703" spans="1:15" x14ac:dyDescent="0.35">
      <c r="A703" t="s">
        <v>469</v>
      </c>
      <c r="B703">
        <v>9.9000044185099993E+19</v>
      </c>
      <c r="C703" t="s">
        <v>14</v>
      </c>
      <c r="D703" s="2">
        <v>43353</v>
      </c>
      <c r="E703" s="2">
        <v>43717</v>
      </c>
      <c r="F703" t="s">
        <v>26</v>
      </c>
      <c r="G703" t="s">
        <v>482</v>
      </c>
      <c r="H703" t="s">
        <v>32</v>
      </c>
      <c r="I703" t="s">
        <v>25</v>
      </c>
      <c r="J703" t="s">
        <v>27</v>
      </c>
      <c r="K703">
        <v>484.75</v>
      </c>
      <c r="L703">
        <v>43353</v>
      </c>
      <c r="M703" t="s">
        <v>17</v>
      </c>
      <c r="N703" t="s">
        <v>15</v>
      </c>
      <c r="O703" s="2">
        <v>43852</v>
      </c>
    </row>
    <row r="704" spans="1:15" x14ac:dyDescent="0.35">
      <c r="A704" t="s">
        <v>469</v>
      </c>
      <c r="B704">
        <v>9.9000044185799999E+19</v>
      </c>
      <c r="C704" t="s">
        <v>14</v>
      </c>
      <c r="D704" s="2">
        <v>43353</v>
      </c>
      <c r="E704" s="2">
        <v>43717</v>
      </c>
      <c r="F704" t="s">
        <v>26</v>
      </c>
      <c r="G704" t="s">
        <v>482</v>
      </c>
      <c r="H704" t="s">
        <v>32</v>
      </c>
      <c r="I704" t="s">
        <v>39</v>
      </c>
      <c r="J704" t="s">
        <v>27</v>
      </c>
      <c r="K704">
        <v>109.88</v>
      </c>
      <c r="L704">
        <v>43353</v>
      </c>
      <c r="M704" t="s">
        <v>17</v>
      </c>
      <c r="N704" t="s">
        <v>15</v>
      </c>
      <c r="O704" s="2">
        <v>43852</v>
      </c>
    </row>
    <row r="705" spans="1:15" x14ac:dyDescent="0.35">
      <c r="A705" t="s">
        <v>469</v>
      </c>
      <c r="B705" t="s">
        <v>333</v>
      </c>
      <c r="C705" t="s">
        <v>14</v>
      </c>
      <c r="D705" s="2">
        <v>43510</v>
      </c>
      <c r="E705" s="2">
        <v>43874</v>
      </c>
      <c r="F705" t="s">
        <v>26</v>
      </c>
      <c r="G705" t="s">
        <v>482</v>
      </c>
      <c r="H705" t="s">
        <v>32</v>
      </c>
      <c r="I705" t="s">
        <v>39</v>
      </c>
      <c r="J705" t="s">
        <v>27</v>
      </c>
      <c r="K705">
        <v>27069</v>
      </c>
      <c r="L705">
        <v>43510</v>
      </c>
      <c r="M705" t="s">
        <v>17</v>
      </c>
      <c r="N705" t="s">
        <v>27</v>
      </c>
      <c r="O705" s="2">
        <v>43852</v>
      </c>
    </row>
    <row r="706" spans="1:15" x14ac:dyDescent="0.35">
      <c r="A706" t="s">
        <v>469</v>
      </c>
      <c r="B706" t="s">
        <v>334</v>
      </c>
      <c r="C706" t="s">
        <v>14</v>
      </c>
      <c r="D706" s="2">
        <v>43326</v>
      </c>
      <c r="E706" s="2">
        <v>44240</v>
      </c>
      <c r="F706" t="s">
        <v>24</v>
      </c>
      <c r="G706" t="s">
        <v>482</v>
      </c>
      <c r="H706" t="s">
        <v>32</v>
      </c>
      <c r="I706" t="s">
        <v>39</v>
      </c>
      <c r="J706" t="s">
        <v>436</v>
      </c>
      <c r="K706">
        <v>66556.88</v>
      </c>
      <c r="L706">
        <v>43326</v>
      </c>
      <c r="M706" t="s">
        <v>17</v>
      </c>
      <c r="N706" t="s">
        <v>15</v>
      </c>
      <c r="O706" s="2">
        <v>43852</v>
      </c>
    </row>
    <row r="707" spans="1:15" x14ac:dyDescent="0.35">
      <c r="A707" t="s">
        <v>469</v>
      </c>
      <c r="B707" t="s">
        <v>335</v>
      </c>
      <c r="C707" t="s">
        <v>14</v>
      </c>
      <c r="D707" s="2">
        <v>43575</v>
      </c>
      <c r="E707" s="2">
        <v>43665</v>
      </c>
      <c r="F707" t="s">
        <v>28</v>
      </c>
      <c r="G707" t="s">
        <v>482</v>
      </c>
      <c r="H707" t="s">
        <v>32</v>
      </c>
      <c r="I707" t="s">
        <v>39</v>
      </c>
      <c r="J707" t="s">
        <v>436</v>
      </c>
      <c r="K707">
        <v>40959.629999999997</v>
      </c>
      <c r="L707">
        <v>43575</v>
      </c>
      <c r="M707" t="s">
        <v>17</v>
      </c>
      <c r="N707" t="s">
        <v>27</v>
      </c>
      <c r="O707" s="2">
        <v>43852</v>
      </c>
    </row>
    <row r="708" spans="1:15" x14ac:dyDescent="0.35">
      <c r="A708" t="s">
        <v>469</v>
      </c>
      <c r="B708" t="s">
        <v>336</v>
      </c>
      <c r="C708" t="s">
        <v>14</v>
      </c>
      <c r="D708" s="2">
        <v>43655</v>
      </c>
      <c r="E708" s="2">
        <v>43746</v>
      </c>
      <c r="F708" t="s">
        <v>28</v>
      </c>
      <c r="G708" t="s">
        <v>478</v>
      </c>
      <c r="H708" t="s">
        <v>32</v>
      </c>
      <c r="I708" t="s">
        <v>39</v>
      </c>
      <c r="J708" t="s">
        <v>436</v>
      </c>
      <c r="K708">
        <v>8263.94</v>
      </c>
      <c r="L708">
        <v>43655</v>
      </c>
      <c r="M708" t="s">
        <v>17</v>
      </c>
      <c r="N708" t="s">
        <v>27</v>
      </c>
      <c r="O708" s="2">
        <v>43852</v>
      </c>
    </row>
    <row r="709" spans="1:15" x14ac:dyDescent="0.35">
      <c r="A709" t="s">
        <v>469</v>
      </c>
      <c r="B709" t="s">
        <v>336</v>
      </c>
      <c r="C709" t="s">
        <v>14</v>
      </c>
      <c r="D709" s="2">
        <v>43655</v>
      </c>
      <c r="E709" s="2">
        <v>43746</v>
      </c>
      <c r="F709" t="s">
        <v>28</v>
      </c>
      <c r="G709" t="s">
        <v>478</v>
      </c>
      <c r="H709" t="s">
        <v>32</v>
      </c>
      <c r="I709" t="s">
        <v>39</v>
      </c>
      <c r="J709" t="s">
        <v>436</v>
      </c>
      <c r="K709">
        <v>0</v>
      </c>
      <c r="L709">
        <v>43655</v>
      </c>
      <c r="M709" t="s">
        <v>17</v>
      </c>
      <c r="N709" t="s">
        <v>27</v>
      </c>
      <c r="O709" s="2">
        <v>43852</v>
      </c>
    </row>
    <row r="710" spans="1:15" x14ac:dyDescent="0.35">
      <c r="A710" t="s">
        <v>469</v>
      </c>
      <c r="B710" t="s">
        <v>337</v>
      </c>
      <c r="C710" t="s">
        <v>14</v>
      </c>
      <c r="D710" s="2">
        <v>43735</v>
      </c>
      <c r="E710" s="2">
        <v>43916</v>
      </c>
      <c r="F710" t="s">
        <v>28</v>
      </c>
      <c r="G710" t="s">
        <v>478</v>
      </c>
      <c r="H710" t="s">
        <v>32</v>
      </c>
      <c r="I710" t="s">
        <v>39</v>
      </c>
      <c r="J710" t="s">
        <v>436</v>
      </c>
      <c r="K710">
        <v>67102.13</v>
      </c>
      <c r="L710">
        <v>43735</v>
      </c>
      <c r="M710" t="s">
        <v>17</v>
      </c>
      <c r="N710" t="s">
        <v>27</v>
      </c>
      <c r="O710" s="2">
        <v>43852</v>
      </c>
    </row>
    <row r="711" spans="1:15" x14ac:dyDescent="0.35">
      <c r="A711" t="s">
        <v>469</v>
      </c>
      <c r="B711" t="s">
        <v>338</v>
      </c>
      <c r="C711" t="s">
        <v>18</v>
      </c>
      <c r="D711" s="2">
        <v>43556</v>
      </c>
      <c r="E711" s="2">
        <v>43921</v>
      </c>
      <c r="F711" t="s">
        <v>28</v>
      </c>
      <c r="G711" t="s">
        <v>478</v>
      </c>
      <c r="H711" t="s">
        <v>32</v>
      </c>
      <c r="I711" t="s">
        <v>39</v>
      </c>
      <c r="J711" t="s">
        <v>27</v>
      </c>
      <c r="K711">
        <v>90663.25</v>
      </c>
      <c r="L711">
        <v>43556</v>
      </c>
      <c r="M711" t="s">
        <v>17</v>
      </c>
      <c r="N711" t="s">
        <v>21</v>
      </c>
      <c r="O711" s="2">
        <v>43852</v>
      </c>
    </row>
    <row r="712" spans="1:15" x14ac:dyDescent="0.35">
      <c r="A712" t="s">
        <v>469</v>
      </c>
      <c r="B712" t="s">
        <v>339</v>
      </c>
      <c r="C712" t="s">
        <v>14</v>
      </c>
      <c r="D712" s="2">
        <v>43556</v>
      </c>
      <c r="E712" s="2">
        <v>43921</v>
      </c>
      <c r="F712" t="s">
        <v>28</v>
      </c>
      <c r="G712" t="s">
        <v>478</v>
      </c>
      <c r="H712" t="s">
        <v>32</v>
      </c>
      <c r="I712" t="s">
        <v>39</v>
      </c>
      <c r="J712" t="s">
        <v>436</v>
      </c>
      <c r="K712">
        <v>90663.25</v>
      </c>
      <c r="L712">
        <v>43556</v>
      </c>
      <c r="M712" t="s">
        <v>17</v>
      </c>
      <c r="N712" t="s">
        <v>15</v>
      </c>
      <c r="O712" s="2">
        <v>43852</v>
      </c>
    </row>
    <row r="713" spans="1:15" x14ac:dyDescent="0.35">
      <c r="A713" t="s">
        <v>469</v>
      </c>
      <c r="B713" t="s">
        <v>340</v>
      </c>
      <c r="C713" t="s">
        <v>14</v>
      </c>
      <c r="D713" s="2">
        <v>43664</v>
      </c>
      <c r="E713" s="2">
        <v>44029</v>
      </c>
      <c r="F713" t="s">
        <v>28</v>
      </c>
      <c r="G713" t="s">
        <v>482</v>
      </c>
      <c r="H713" t="s">
        <v>32</v>
      </c>
      <c r="I713" t="s">
        <v>25</v>
      </c>
      <c r="J713" t="s">
        <v>27</v>
      </c>
      <c r="K713">
        <v>8854.8799999999992</v>
      </c>
      <c r="L713">
        <v>43664</v>
      </c>
      <c r="M713" t="s">
        <v>17</v>
      </c>
      <c r="N713" t="s">
        <v>27</v>
      </c>
      <c r="O713" s="2">
        <v>43852</v>
      </c>
    </row>
    <row r="714" spans="1:15" x14ac:dyDescent="0.35">
      <c r="A714" t="s">
        <v>469</v>
      </c>
      <c r="B714" t="s">
        <v>341</v>
      </c>
      <c r="C714" t="s">
        <v>14</v>
      </c>
      <c r="D714" s="2">
        <v>43556</v>
      </c>
      <c r="E714" s="2">
        <v>43921</v>
      </c>
      <c r="F714" t="s">
        <v>28</v>
      </c>
      <c r="G714" t="s">
        <v>482</v>
      </c>
      <c r="H714" t="s">
        <v>32</v>
      </c>
      <c r="I714" t="s">
        <v>39</v>
      </c>
      <c r="J714" t="s">
        <v>27</v>
      </c>
      <c r="K714">
        <v>7187.34</v>
      </c>
      <c r="L714">
        <v>43556</v>
      </c>
      <c r="M714" t="s">
        <v>17</v>
      </c>
      <c r="N714" t="s">
        <v>15</v>
      </c>
      <c r="O714" s="2">
        <v>43852</v>
      </c>
    </row>
    <row r="715" spans="1:15" x14ac:dyDescent="0.35">
      <c r="A715" t="s">
        <v>469</v>
      </c>
      <c r="B715" t="s">
        <v>341</v>
      </c>
      <c r="C715" t="s">
        <v>14</v>
      </c>
      <c r="D715" s="2">
        <v>43556</v>
      </c>
      <c r="E715" s="2">
        <v>43921</v>
      </c>
      <c r="F715" t="s">
        <v>28</v>
      </c>
      <c r="G715" t="s">
        <v>482</v>
      </c>
      <c r="H715" t="s">
        <v>32</v>
      </c>
      <c r="I715" t="s">
        <v>39</v>
      </c>
      <c r="J715" t="s">
        <v>27</v>
      </c>
      <c r="K715">
        <v>0</v>
      </c>
      <c r="L715">
        <v>43556</v>
      </c>
      <c r="M715" t="s">
        <v>17</v>
      </c>
      <c r="N715" t="s">
        <v>15</v>
      </c>
      <c r="O715" s="2">
        <v>43852</v>
      </c>
    </row>
    <row r="716" spans="1:15" x14ac:dyDescent="0.35">
      <c r="A716" t="s">
        <v>469</v>
      </c>
      <c r="B716">
        <v>9.9000046172479996E+19</v>
      </c>
      <c r="C716" t="s">
        <v>18</v>
      </c>
      <c r="D716" s="2">
        <v>42852</v>
      </c>
      <c r="E716" s="2">
        <v>43216</v>
      </c>
      <c r="F716" t="s">
        <v>26</v>
      </c>
      <c r="G716" t="s">
        <v>482</v>
      </c>
      <c r="H716" t="s">
        <v>32</v>
      </c>
      <c r="I716" t="s">
        <v>39</v>
      </c>
      <c r="J716" t="s">
        <v>436</v>
      </c>
      <c r="K716">
        <v>121755.9</v>
      </c>
      <c r="L716">
        <v>42852</v>
      </c>
      <c r="M716" t="s">
        <v>17</v>
      </c>
      <c r="N716" t="s">
        <v>21</v>
      </c>
      <c r="O716" s="2">
        <v>43852</v>
      </c>
    </row>
    <row r="717" spans="1:15" x14ac:dyDescent="0.35">
      <c r="A717" t="s">
        <v>469</v>
      </c>
      <c r="B717" t="s">
        <v>342</v>
      </c>
      <c r="C717" t="s">
        <v>18</v>
      </c>
      <c r="D717" s="2">
        <v>43191</v>
      </c>
      <c r="E717" s="2">
        <v>43555</v>
      </c>
      <c r="F717" t="s">
        <v>26</v>
      </c>
      <c r="G717" t="s">
        <v>482</v>
      </c>
      <c r="H717" t="s">
        <v>32</v>
      </c>
      <c r="I717" t="s">
        <v>25</v>
      </c>
      <c r="J717" t="s">
        <v>436</v>
      </c>
      <c r="K717">
        <v>96758.81</v>
      </c>
      <c r="L717">
        <v>43191</v>
      </c>
      <c r="M717" t="s">
        <v>17</v>
      </c>
      <c r="N717" t="s">
        <v>15</v>
      </c>
      <c r="O717" s="2">
        <v>43852</v>
      </c>
    </row>
    <row r="718" spans="1:15" x14ac:dyDescent="0.35">
      <c r="A718" t="s">
        <v>469</v>
      </c>
      <c r="B718">
        <v>9.90000461824E+19</v>
      </c>
      <c r="C718" t="s">
        <v>18</v>
      </c>
      <c r="D718" s="2">
        <v>43217</v>
      </c>
      <c r="E718" s="2">
        <v>43581</v>
      </c>
      <c r="F718" t="s">
        <v>26</v>
      </c>
      <c r="G718" t="s">
        <v>482</v>
      </c>
      <c r="H718" t="s">
        <v>32</v>
      </c>
      <c r="I718" t="s">
        <v>39</v>
      </c>
      <c r="J718" t="s">
        <v>27</v>
      </c>
      <c r="K718">
        <v>149758.53</v>
      </c>
      <c r="L718">
        <v>43247</v>
      </c>
      <c r="M718" t="s">
        <v>17</v>
      </c>
      <c r="N718" t="s">
        <v>15</v>
      </c>
      <c r="O718" s="2">
        <v>43852</v>
      </c>
    </row>
    <row r="719" spans="1:15" x14ac:dyDescent="0.35">
      <c r="A719" t="s">
        <v>469</v>
      </c>
      <c r="B719" t="s">
        <v>343</v>
      </c>
      <c r="C719" t="s">
        <v>18</v>
      </c>
      <c r="D719" s="2">
        <v>43258</v>
      </c>
      <c r="E719" s="2">
        <v>43622</v>
      </c>
      <c r="F719" t="s">
        <v>26</v>
      </c>
      <c r="G719" t="s">
        <v>482</v>
      </c>
      <c r="H719" t="s">
        <v>32</v>
      </c>
      <c r="I719" t="s">
        <v>25</v>
      </c>
      <c r="J719" t="s">
        <v>436</v>
      </c>
      <c r="K719">
        <v>9277.1</v>
      </c>
      <c r="L719">
        <v>43258</v>
      </c>
      <c r="M719" t="s">
        <v>17</v>
      </c>
      <c r="N719" t="s">
        <v>15</v>
      </c>
      <c r="O719" s="2">
        <v>43852</v>
      </c>
    </row>
    <row r="720" spans="1:15" x14ac:dyDescent="0.35">
      <c r="A720" t="s">
        <v>469</v>
      </c>
      <c r="B720" t="s">
        <v>344</v>
      </c>
      <c r="C720" t="s">
        <v>18</v>
      </c>
      <c r="D720" s="2">
        <v>43297</v>
      </c>
      <c r="E720" s="2">
        <v>43661</v>
      </c>
      <c r="F720" t="s">
        <v>26</v>
      </c>
      <c r="G720" t="s">
        <v>482</v>
      </c>
      <c r="H720" t="s">
        <v>32</v>
      </c>
      <c r="I720" t="s">
        <v>39</v>
      </c>
      <c r="J720" t="s">
        <v>436</v>
      </c>
      <c r="K720">
        <v>16533.25</v>
      </c>
      <c r="L720">
        <v>43297</v>
      </c>
      <c r="M720" t="s">
        <v>17</v>
      </c>
      <c r="N720" t="s">
        <v>15</v>
      </c>
      <c r="O720" s="2">
        <v>43852</v>
      </c>
    </row>
    <row r="721" spans="1:15" x14ac:dyDescent="0.35">
      <c r="A721" t="s">
        <v>469</v>
      </c>
      <c r="B721" t="s">
        <v>345</v>
      </c>
      <c r="C721" t="s">
        <v>18</v>
      </c>
      <c r="D721" s="2">
        <v>43297</v>
      </c>
      <c r="E721" s="2">
        <v>43661</v>
      </c>
      <c r="F721" t="s">
        <v>26</v>
      </c>
      <c r="G721" t="s">
        <v>482</v>
      </c>
      <c r="H721" t="s">
        <v>32</v>
      </c>
      <c r="I721" t="s">
        <v>25</v>
      </c>
      <c r="J721" t="s">
        <v>436</v>
      </c>
      <c r="K721">
        <v>15408.4</v>
      </c>
      <c r="L721">
        <v>43297</v>
      </c>
      <c r="M721" t="s">
        <v>17</v>
      </c>
      <c r="N721" t="s">
        <v>15</v>
      </c>
      <c r="O721" s="2">
        <v>43852</v>
      </c>
    </row>
    <row r="722" spans="1:15" x14ac:dyDescent="0.35">
      <c r="A722" t="s">
        <v>469</v>
      </c>
      <c r="B722" t="s">
        <v>346</v>
      </c>
      <c r="C722" t="s">
        <v>18</v>
      </c>
      <c r="D722" s="2">
        <v>43297</v>
      </c>
      <c r="E722" s="2">
        <v>43661</v>
      </c>
      <c r="F722" t="s">
        <v>26</v>
      </c>
      <c r="G722" t="s">
        <v>482</v>
      </c>
      <c r="H722" t="s">
        <v>32</v>
      </c>
      <c r="I722" t="s">
        <v>25</v>
      </c>
      <c r="J722" t="s">
        <v>436</v>
      </c>
      <c r="K722">
        <v>56757.75</v>
      </c>
      <c r="L722">
        <v>43297</v>
      </c>
      <c r="M722" t="s">
        <v>17</v>
      </c>
      <c r="N722" t="s">
        <v>15</v>
      </c>
      <c r="O722" s="2">
        <v>43852</v>
      </c>
    </row>
    <row r="723" spans="1:15" x14ac:dyDescent="0.35">
      <c r="A723" t="s">
        <v>469</v>
      </c>
      <c r="B723" t="s">
        <v>347</v>
      </c>
      <c r="C723" t="s">
        <v>14</v>
      </c>
      <c r="D723" s="2">
        <v>43556</v>
      </c>
      <c r="E723" s="2">
        <v>43921</v>
      </c>
      <c r="F723" t="s">
        <v>26</v>
      </c>
      <c r="G723" t="s">
        <v>482</v>
      </c>
      <c r="H723" t="s">
        <v>32</v>
      </c>
      <c r="I723" t="s">
        <v>25</v>
      </c>
      <c r="J723" t="s">
        <v>27</v>
      </c>
      <c r="K723">
        <v>60229.25</v>
      </c>
      <c r="L723">
        <v>43556</v>
      </c>
      <c r="M723" t="s">
        <v>17</v>
      </c>
      <c r="N723" t="s">
        <v>27</v>
      </c>
      <c r="O723" s="2">
        <v>43852</v>
      </c>
    </row>
    <row r="724" spans="1:15" x14ac:dyDescent="0.35">
      <c r="A724" t="s">
        <v>469</v>
      </c>
      <c r="B724" t="s">
        <v>348</v>
      </c>
      <c r="C724" t="s">
        <v>14</v>
      </c>
      <c r="D724" s="2">
        <v>43582</v>
      </c>
      <c r="E724" s="2">
        <v>43611</v>
      </c>
      <c r="F724" t="s">
        <v>26</v>
      </c>
      <c r="G724" t="s">
        <v>482</v>
      </c>
      <c r="H724" t="s">
        <v>32</v>
      </c>
      <c r="I724" t="s">
        <v>39</v>
      </c>
      <c r="J724" t="s">
        <v>27</v>
      </c>
      <c r="K724">
        <v>21358.38</v>
      </c>
      <c r="L724">
        <v>43582</v>
      </c>
      <c r="M724" t="s">
        <v>17</v>
      </c>
      <c r="N724" t="s">
        <v>27</v>
      </c>
      <c r="O724" s="2">
        <v>43852</v>
      </c>
    </row>
    <row r="725" spans="1:15" x14ac:dyDescent="0.35">
      <c r="A725" t="s">
        <v>469</v>
      </c>
      <c r="B725" t="s">
        <v>349</v>
      </c>
      <c r="C725" t="s">
        <v>14</v>
      </c>
      <c r="D725" s="2">
        <v>43628</v>
      </c>
      <c r="E725" s="2">
        <v>43993</v>
      </c>
      <c r="F725" t="s">
        <v>26</v>
      </c>
      <c r="G725" t="s">
        <v>482</v>
      </c>
      <c r="H725" t="s">
        <v>32</v>
      </c>
      <c r="I725" t="s">
        <v>25</v>
      </c>
      <c r="J725" t="s">
        <v>436</v>
      </c>
      <c r="K725">
        <v>10937.5</v>
      </c>
      <c r="L725">
        <v>43628</v>
      </c>
      <c r="M725" t="s">
        <v>17</v>
      </c>
      <c r="N725" t="s">
        <v>27</v>
      </c>
      <c r="O725" s="2">
        <v>43852</v>
      </c>
    </row>
    <row r="726" spans="1:15" x14ac:dyDescent="0.35">
      <c r="A726" t="s">
        <v>469</v>
      </c>
      <c r="B726" t="s">
        <v>350</v>
      </c>
      <c r="C726" t="s">
        <v>14</v>
      </c>
      <c r="D726" s="2">
        <v>43662</v>
      </c>
      <c r="E726" s="2">
        <v>44027</v>
      </c>
      <c r="F726" t="s">
        <v>26</v>
      </c>
      <c r="G726" t="s">
        <v>482</v>
      </c>
      <c r="H726" t="s">
        <v>32</v>
      </c>
      <c r="I726" t="s">
        <v>25</v>
      </c>
      <c r="J726" t="s">
        <v>436</v>
      </c>
      <c r="K726">
        <v>16474.5</v>
      </c>
      <c r="L726">
        <v>43662</v>
      </c>
      <c r="M726" t="s">
        <v>17</v>
      </c>
      <c r="N726" t="s">
        <v>27</v>
      </c>
      <c r="O726" s="2">
        <v>43852</v>
      </c>
    </row>
    <row r="727" spans="1:15" x14ac:dyDescent="0.35">
      <c r="A727" t="s">
        <v>469</v>
      </c>
      <c r="B727" t="s">
        <v>351</v>
      </c>
      <c r="C727" t="s">
        <v>14</v>
      </c>
      <c r="D727" s="2">
        <v>43662</v>
      </c>
      <c r="E727" s="2">
        <v>44027</v>
      </c>
      <c r="F727" t="s">
        <v>26</v>
      </c>
      <c r="G727" t="s">
        <v>482</v>
      </c>
      <c r="H727" t="s">
        <v>32</v>
      </c>
      <c r="I727" t="s">
        <v>39</v>
      </c>
      <c r="J727" t="s">
        <v>436</v>
      </c>
      <c r="K727">
        <v>10776.25</v>
      </c>
      <c r="L727">
        <v>43662</v>
      </c>
      <c r="M727" t="s">
        <v>17</v>
      </c>
      <c r="N727" t="s">
        <v>27</v>
      </c>
      <c r="O727" s="2">
        <v>43852</v>
      </c>
    </row>
    <row r="728" spans="1:15" x14ac:dyDescent="0.35">
      <c r="A728" t="s">
        <v>469</v>
      </c>
      <c r="B728" t="s">
        <v>352</v>
      </c>
      <c r="C728" t="s">
        <v>14</v>
      </c>
      <c r="D728" s="2">
        <v>43662</v>
      </c>
      <c r="E728" s="2">
        <v>44027</v>
      </c>
      <c r="F728" t="s">
        <v>26</v>
      </c>
      <c r="G728" t="s">
        <v>482</v>
      </c>
      <c r="H728" t="s">
        <v>32</v>
      </c>
      <c r="I728" t="s">
        <v>25</v>
      </c>
      <c r="J728" t="s">
        <v>436</v>
      </c>
      <c r="K728">
        <v>61042.25</v>
      </c>
      <c r="L728">
        <v>43662</v>
      </c>
      <c r="M728" t="s">
        <v>17</v>
      </c>
      <c r="N728" t="s">
        <v>27</v>
      </c>
      <c r="O728" s="2">
        <v>43852</v>
      </c>
    </row>
    <row r="729" spans="1:15" x14ac:dyDescent="0.35">
      <c r="A729" t="s">
        <v>469</v>
      </c>
      <c r="B729" t="s">
        <v>353</v>
      </c>
      <c r="C729" t="s">
        <v>14</v>
      </c>
      <c r="D729" s="2">
        <v>43661</v>
      </c>
      <c r="E729" s="2">
        <v>44026</v>
      </c>
      <c r="F729" t="s">
        <v>24</v>
      </c>
      <c r="G729" t="s">
        <v>478</v>
      </c>
      <c r="H729" t="s">
        <v>32</v>
      </c>
      <c r="I729" t="s">
        <v>25</v>
      </c>
      <c r="J729" t="s">
        <v>436</v>
      </c>
      <c r="K729">
        <v>15601.02</v>
      </c>
      <c r="L729">
        <v>43661</v>
      </c>
      <c r="M729" t="s">
        <v>17</v>
      </c>
      <c r="N729" t="s">
        <v>15</v>
      </c>
      <c r="O729" s="2">
        <v>43852</v>
      </c>
    </row>
    <row r="730" spans="1:15" x14ac:dyDescent="0.35">
      <c r="A730" t="s">
        <v>469</v>
      </c>
      <c r="B730" t="s">
        <v>354</v>
      </c>
      <c r="C730" t="s">
        <v>14</v>
      </c>
      <c r="D730" s="2">
        <v>42852</v>
      </c>
      <c r="E730" s="2">
        <v>43216</v>
      </c>
      <c r="F730" t="s">
        <v>26</v>
      </c>
      <c r="G730" t="s">
        <v>482</v>
      </c>
      <c r="H730" t="s">
        <v>32</v>
      </c>
      <c r="I730" t="s">
        <v>39</v>
      </c>
      <c r="J730" t="s">
        <v>436</v>
      </c>
      <c r="K730">
        <v>7000</v>
      </c>
      <c r="L730">
        <v>43216</v>
      </c>
      <c r="M730" t="s">
        <v>17</v>
      </c>
      <c r="N730" t="s">
        <v>15</v>
      </c>
      <c r="O730" s="2">
        <v>43852</v>
      </c>
    </row>
    <row r="731" spans="1:15" x14ac:dyDescent="0.35">
      <c r="A731" t="s">
        <v>469</v>
      </c>
      <c r="B731">
        <v>1.6023182843E+17</v>
      </c>
      <c r="C731" t="s">
        <v>18</v>
      </c>
      <c r="D731" s="2">
        <v>43318</v>
      </c>
      <c r="E731" s="2">
        <v>43682</v>
      </c>
      <c r="F731" t="s">
        <v>19</v>
      </c>
      <c r="G731" t="s">
        <v>481</v>
      </c>
      <c r="H731" t="s">
        <v>32</v>
      </c>
      <c r="I731" t="s">
        <v>20</v>
      </c>
      <c r="J731" t="s">
        <v>27</v>
      </c>
      <c r="K731">
        <v>21000</v>
      </c>
      <c r="L731">
        <v>43318</v>
      </c>
      <c r="M731" t="s">
        <v>17</v>
      </c>
      <c r="N731" t="s">
        <v>21</v>
      </c>
      <c r="O731" s="2">
        <v>43852</v>
      </c>
    </row>
    <row r="732" spans="1:15" x14ac:dyDescent="0.35">
      <c r="A732" t="s">
        <v>469</v>
      </c>
      <c r="B732" t="s">
        <v>355</v>
      </c>
      <c r="C732" t="s">
        <v>14</v>
      </c>
      <c r="D732" s="2">
        <v>43687</v>
      </c>
      <c r="E732" s="2">
        <v>44052</v>
      </c>
      <c r="F732" t="s">
        <v>19</v>
      </c>
      <c r="G732" t="s">
        <v>481</v>
      </c>
      <c r="H732" t="s">
        <v>32</v>
      </c>
      <c r="I732" t="s">
        <v>20</v>
      </c>
      <c r="J732" t="s">
        <v>436</v>
      </c>
      <c r="K732">
        <v>28069.13</v>
      </c>
      <c r="L732">
        <v>43687</v>
      </c>
      <c r="M732" t="s">
        <v>17</v>
      </c>
      <c r="N732" t="s">
        <v>15</v>
      </c>
      <c r="O732" s="2">
        <v>43852</v>
      </c>
    </row>
    <row r="733" spans="1:15" x14ac:dyDescent="0.35">
      <c r="A733" t="s">
        <v>469</v>
      </c>
      <c r="B733">
        <v>41047870</v>
      </c>
      <c r="C733" t="s">
        <v>14</v>
      </c>
      <c r="D733" s="2">
        <v>43651</v>
      </c>
      <c r="E733" s="2">
        <v>44016</v>
      </c>
      <c r="F733" t="s">
        <v>16</v>
      </c>
      <c r="G733" t="s">
        <v>483</v>
      </c>
      <c r="H733" t="s">
        <v>32</v>
      </c>
      <c r="I733" t="s">
        <v>16</v>
      </c>
      <c r="J733" t="s">
        <v>435</v>
      </c>
      <c r="K733">
        <v>72675</v>
      </c>
      <c r="L733">
        <v>43651</v>
      </c>
      <c r="M733" t="s">
        <v>17</v>
      </c>
      <c r="N733" t="s">
        <v>15</v>
      </c>
      <c r="O733" s="2">
        <v>43852</v>
      </c>
    </row>
    <row r="734" spans="1:15" x14ac:dyDescent="0.35">
      <c r="A734" t="s">
        <v>469</v>
      </c>
      <c r="B734">
        <v>41047870</v>
      </c>
      <c r="C734" t="s">
        <v>14</v>
      </c>
      <c r="D734" s="2">
        <v>43651</v>
      </c>
      <c r="E734" s="2">
        <v>44016</v>
      </c>
      <c r="F734" t="s">
        <v>16</v>
      </c>
      <c r="G734" t="s">
        <v>483</v>
      </c>
      <c r="H734" t="s">
        <v>32</v>
      </c>
      <c r="I734" t="s">
        <v>16</v>
      </c>
      <c r="J734" t="s">
        <v>435</v>
      </c>
      <c r="K734">
        <v>72675</v>
      </c>
      <c r="L734">
        <v>43651</v>
      </c>
      <c r="M734" t="s">
        <v>17</v>
      </c>
      <c r="N734" t="s">
        <v>15</v>
      </c>
      <c r="O734" s="2">
        <v>43852</v>
      </c>
    </row>
    <row r="735" spans="1:15" x14ac:dyDescent="0.35">
      <c r="A735" t="s">
        <v>470</v>
      </c>
      <c r="B735" t="s">
        <v>356</v>
      </c>
      <c r="C735" t="s">
        <v>18</v>
      </c>
      <c r="D735" s="2">
        <v>43191</v>
      </c>
      <c r="E735" s="2">
        <v>43555</v>
      </c>
      <c r="F735" t="s">
        <v>23</v>
      </c>
      <c r="G735" t="s">
        <v>476</v>
      </c>
      <c r="H735" t="s">
        <v>32</v>
      </c>
      <c r="I735" t="s">
        <v>23</v>
      </c>
      <c r="J735" t="s">
        <v>27</v>
      </c>
      <c r="K735">
        <v>23771.05</v>
      </c>
      <c r="L735">
        <v>43191</v>
      </c>
      <c r="M735" t="s">
        <v>17</v>
      </c>
      <c r="N735" t="s">
        <v>15</v>
      </c>
      <c r="O735" s="2">
        <v>43852</v>
      </c>
    </row>
    <row r="736" spans="1:15" x14ac:dyDescent="0.35">
      <c r="A736" t="s">
        <v>470</v>
      </c>
      <c r="B736" t="s">
        <v>357</v>
      </c>
      <c r="C736" t="s">
        <v>14</v>
      </c>
      <c r="D736" s="2">
        <v>43556</v>
      </c>
      <c r="E736" s="2">
        <v>43921</v>
      </c>
      <c r="F736" t="s">
        <v>23</v>
      </c>
      <c r="G736" t="s">
        <v>476</v>
      </c>
      <c r="H736" t="s">
        <v>32</v>
      </c>
      <c r="I736" t="s">
        <v>23</v>
      </c>
      <c r="J736" t="s">
        <v>27</v>
      </c>
      <c r="K736">
        <v>21399.439999999999</v>
      </c>
      <c r="L736">
        <v>43616</v>
      </c>
      <c r="M736" t="s">
        <v>17</v>
      </c>
      <c r="N736" t="s">
        <v>27</v>
      </c>
      <c r="O736" s="2">
        <v>43852</v>
      </c>
    </row>
    <row r="737" spans="1:15" x14ac:dyDescent="0.35">
      <c r="A737" t="s">
        <v>470</v>
      </c>
      <c r="B737">
        <v>22364363</v>
      </c>
      <c r="C737" t="s">
        <v>14</v>
      </c>
      <c r="D737" s="2">
        <v>43405</v>
      </c>
      <c r="E737" s="2">
        <v>43769</v>
      </c>
      <c r="F737" t="s">
        <v>23</v>
      </c>
      <c r="G737" t="s">
        <v>482</v>
      </c>
      <c r="H737" t="s">
        <v>32</v>
      </c>
      <c r="I737" t="s">
        <v>79</v>
      </c>
      <c r="J737" t="s">
        <v>27</v>
      </c>
      <c r="K737">
        <v>23100.17</v>
      </c>
      <c r="L737">
        <v>43769</v>
      </c>
      <c r="M737" t="s">
        <v>17</v>
      </c>
      <c r="N737" t="s">
        <v>15</v>
      </c>
      <c r="O737" s="2">
        <v>43852</v>
      </c>
    </row>
    <row r="738" spans="1:15" x14ac:dyDescent="0.35">
      <c r="A738" t="s">
        <v>470</v>
      </c>
      <c r="B738">
        <v>22387698</v>
      </c>
      <c r="C738" t="s">
        <v>14</v>
      </c>
      <c r="D738" s="2">
        <v>43458</v>
      </c>
      <c r="E738" s="2">
        <v>43822</v>
      </c>
      <c r="F738" t="s">
        <v>23</v>
      </c>
      <c r="G738" t="s">
        <v>482</v>
      </c>
      <c r="H738" t="s">
        <v>32</v>
      </c>
      <c r="I738" t="s">
        <v>23</v>
      </c>
      <c r="J738" t="s">
        <v>27</v>
      </c>
      <c r="K738">
        <v>1113.92</v>
      </c>
      <c r="L738">
        <v>43458</v>
      </c>
      <c r="M738" t="s">
        <v>17</v>
      </c>
      <c r="N738" t="s">
        <v>15</v>
      </c>
      <c r="O738" s="2">
        <v>43852</v>
      </c>
    </row>
    <row r="739" spans="1:15" x14ac:dyDescent="0.35">
      <c r="A739" t="s">
        <v>470</v>
      </c>
      <c r="B739">
        <v>9.9000036180199997E+19</v>
      </c>
      <c r="C739" t="s">
        <v>14</v>
      </c>
      <c r="D739" s="2">
        <v>43349</v>
      </c>
      <c r="E739" s="2">
        <v>43713</v>
      </c>
      <c r="F739" t="s">
        <v>16</v>
      </c>
      <c r="G739" t="s">
        <v>481</v>
      </c>
      <c r="H739" t="s">
        <v>32</v>
      </c>
      <c r="I739" t="s">
        <v>16</v>
      </c>
      <c r="J739" t="s">
        <v>436</v>
      </c>
      <c r="K739">
        <v>65000</v>
      </c>
      <c r="L739">
        <v>43349</v>
      </c>
      <c r="M739" t="s">
        <v>17</v>
      </c>
      <c r="N739" t="s">
        <v>15</v>
      </c>
      <c r="O739" s="2">
        <v>43852</v>
      </c>
    </row>
    <row r="740" spans="1:15" x14ac:dyDescent="0.35">
      <c r="A740" t="s">
        <v>470</v>
      </c>
      <c r="B740">
        <v>32117648</v>
      </c>
      <c r="C740" t="s">
        <v>14</v>
      </c>
      <c r="D740" s="2">
        <v>43522</v>
      </c>
      <c r="E740" s="2">
        <v>43886</v>
      </c>
      <c r="F740" t="s">
        <v>28</v>
      </c>
      <c r="G740" t="s">
        <v>481</v>
      </c>
      <c r="H740" t="s">
        <v>32</v>
      </c>
      <c r="I740" t="s">
        <v>39</v>
      </c>
      <c r="J740" t="s">
        <v>436</v>
      </c>
      <c r="K740">
        <v>2077.5</v>
      </c>
      <c r="L740">
        <v>43522</v>
      </c>
      <c r="M740" t="s">
        <v>17</v>
      </c>
      <c r="N740" t="s">
        <v>15</v>
      </c>
      <c r="O740" s="2">
        <v>43852</v>
      </c>
    </row>
    <row r="741" spans="1:15" x14ac:dyDescent="0.35">
      <c r="A741" t="s">
        <v>470</v>
      </c>
      <c r="B741">
        <v>43152633</v>
      </c>
      <c r="C741" t="s">
        <v>18</v>
      </c>
      <c r="D741" s="2">
        <v>43049</v>
      </c>
      <c r="E741" s="2">
        <v>43229</v>
      </c>
      <c r="F741" t="s">
        <v>26</v>
      </c>
      <c r="G741" t="s">
        <v>481</v>
      </c>
      <c r="H741" t="s">
        <v>32</v>
      </c>
      <c r="I741" t="s">
        <v>16</v>
      </c>
      <c r="J741" t="s">
        <v>436</v>
      </c>
      <c r="K741">
        <v>1566.2</v>
      </c>
      <c r="L741">
        <v>43049</v>
      </c>
      <c r="M741" t="s">
        <v>17</v>
      </c>
      <c r="N741" t="s">
        <v>21</v>
      </c>
      <c r="O741" s="2">
        <v>43852</v>
      </c>
    </row>
    <row r="742" spans="1:15" x14ac:dyDescent="0.35">
      <c r="A742" t="s">
        <v>470</v>
      </c>
      <c r="B742">
        <v>43167538</v>
      </c>
      <c r="C742" t="s">
        <v>18</v>
      </c>
      <c r="D742" s="2">
        <v>43266</v>
      </c>
      <c r="E742" s="2">
        <v>43295</v>
      </c>
      <c r="F742" t="s">
        <v>26</v>
      </c>
      <c r="G742" t="s">
        <v>481</v>
      </c>
      <c r="H742" t="s">
        <v>32</v>
      </c>
      <c r="I742" t="s">
        <v>16</v>
      </c>
      <c r="J742" t="s">
        <v>436</v>
      </c>
      <c r="K742">
        <v>639.25</v>
      </c>
      <c r="L742">
        <v>43266</v>
      </c>
      <c r="M742" t="s">
        <v>17</v>
      </c>
      <c r="N742" t="s">
        <v>21</v>
      </c>
      <c r="O742" s="2">
        <v>43852</v>
      </c>
    </row>
    <row r="743" spans="1:15" x14ac:dyDescent="0.35">
      <c r="A743" t="s">
        <v>470</v>
      </c>
      <c r="B743">
        <v>43167694</v>
      </c>
      <c r="C743" t="s">
        <v>18</v>
      </c>
      <c r="D743" s="2">
        <v>43257</v>
      </c>
      <c r="E743" s="2">
        <v>43621</v>
      </c>
      <c r="F743" t="s">
        <v>26</v>
      </c>
      <c r="G743" t="s">
        <v>481</v>
      </c>
      <c r="H743" t="s">
        <v>32</v>
      </c>
      <c r="I743" t="s">
        <v>16</v>
      </c>
      <c r="J743" t="s">
        <v>436</v>
      </c>
      <c r="K743">
        <v>1180.8800000000001</v>
      </c>
      <c r="L743">
        <v>43257</v>
      </c>
      <c r="M743" t="s">
        <v>17</v>
      </c>
      <c r="N743" t="s">
        <v>21</v>
      </c>
      <c r="O743" s="2">
        <v>43852</v>
      </c>
    </row>
    <row r="744" spans="1:15" x14ac:dyDescent="0.35">
      <c r="A744" t="s">
        <v>470</v>
      </c>
      <c r="B744">
        <v>43191701</v>
      </c>
      <c r="C744" t="s">
        <v>14</v>
      </c>
      <c r="D744" s="2">
        <v>43648</v>
      </c>
      <c r="E744" s="2">
        <v>43831</v>
      </c>
      <c r="F744" t="s">
        <v>26</v>
      </c>
      <c r="G744" t="s">
        <v>481</v>
      </c>
      <c r="H744" t="s">
        <v>32</v>
      </c>
      <c r="I744" t="s">
        <v>16</v>
      </c>
      <c r="J744" t="s">
        <v>436</v>
      </c>
      <c r="K744">
        <v>1558.76</v>
      </c>
      <c r="L744">
        <v>43648</v>
      </c>
      <c r="M744" t="s">
        <v>17</v>
      </c>
      <c r="N744" t="s">
        <v>15</v>
      </c>
      <c r="O744" s="2">
        <v>43852</v>
      </c>
    </row>
    <row r="745" spans="1:15" x14ac:dyDescent="0.35">
      <c r="A745" t="s">
        <v>470</v>
      </c>
      <c r="B745">
        <v>9.9000036180199997E+19</v>
      </c>
      <c r="C745" t="s">
        <v>14</v>
      </c>
      <c r="D745" s="2">
        <v>43349</v>
      </c>
      <c r="E745" s="2">
        <v>45356</v>
      </c>
      <c r="F745" t="s">
        <v>16</v>
      </c>
      <c r="G745" t="s">
        <v>481</v>
      </c>
      <c r="H745" t="s">
        <v>32</v>
      </c>
      <c r="I745" t="s">
        <v>16</v>
      </c>
      <c r="J745" t="s">
        <v>436</v>
      </c>
      <c r="K745">
        <v>59375</v>
      </c>
      <c r="L745">
        <v>43349</v>
      </c>
      <c r="M745" t="s">
        <v>17</v>
      </c>
      <c r="N745" t="s">
        <v>15</v>
      </c>
      <c r="O745" s="2">
        <v>43852</v>
      </c>
    </row>
    <row r="746" spans="1:15" x14ac:dyDescent="0.35">
      <c r="A746" t="s">
        <v>470</v>
      </c>
      <c r="B746">
        <v>9.9000044160300007E+19</v>
      </c>
      <c r="C746" t="s">
        <v>18</v>
      </c>
      <c r="D746" s="2">
        <v>42744</v>
      </c>
      <c r="E746" s="2">
        <v>43198</v>
      </c>
      <c r="F746" t="s">
        <v>28</v>
      </c>
      <c r="G746" t="s">
        <v>481</v>
      </c>
      <c r="H746" t="s">
        <v>32</v>
      </c>
      <c r="I746" t="s">
        <v>39</v>
      </c>
      <c r="J746" t="s">
        <v>436</v>
      </c>
      <c r="K746">
        <v>56150.75</v>
      </c>
      <c r="L746">
        <v>42744</v>
      </c>
      <c r="M746" t="s">
        <v>17</v>
      </c>
      <c r="N746" t="s">
        <v>21</v>
      </c>
      <c r="O746" s="2">
        <v>43852</v>
      </c>
    </row>
    <row r="747" spans="1:15" x14ac:dyDescent="0.35">
      <c r="A747" t="s">
        <v>470</v>
      </c>
      <c r="B747">
        <v>9.9000044170299998E+19</v>
      </c>
      <c r="C747" t="s">
        <v>18</v>
      </c>
      <c r="D747" s="2">
        <v>43049</v>
      </c>
      <c r="E747" s="2">
        <v>43413</v>
      </c>
      <c r="F747" t="s">
        <v>26</v>
      </c>
      <c r="G747" t="s">
        <v>481</v>
      </c>
      <c r="H747" t="s">
        <v>32</v>
      </c>
      <c r="I747" t="s">
        <v>39</v>
      </c>
      <c r="J747" t="s">
        <v>436</v>
      </c>
      <c r="K747">
        <v>3132.5</v>
      </c>
      <c r="L747">
        <v>43049</v>
      </c>
      <c r="M747" t="s">
        <v>17</v>
      </c>
      <c r="N747" t="s">
        <v>21</v>
      </c>
      <c r="O747" s="2">
        <v>43852</v>
      </c>
    </row>
    <row r="748" spans="1:15" x14ac:dyDescent="0.35">
      <c r="A748" t="s">
        <v>470</v>
      </c>
      <c r="B748">
        <v>9.9000044170299998E+19</v>
      </c>
      <c r="C748" t="s">
        <v>14</v>
      </c>
      <c r="D748" s="2">
        <v>43049</v>
      </c>
      <c r="E748" s="2">
        <v>43778</v>
      </c>
      <c r="F748" t="s">
        <v>28</v>
      </c>
      <c r="G748" t="s">
        <v>481</v>
      </c>
      <c r="H748" t="s">
        <v>32</v>
      </c>
      <c r="I748" t="s">
        <v>39</v>
      </c>
      <c r="J748" t="s">
        <v>436</v>
      </c>
      <c r="K748">
        <v>30978.63</v>
      </c>
      <c r="L748">
        <v>43049</v>
      </c>
      <c r="M748" t="s">
        <v>17</v>
      </c>
      <c r="N748" t="s">
        <v>15</v>
      </c>
      <c r="O748" s="2">
        <v>43852</v>
      </c>
    </row>
    <row r="749" spans="1:15" x14ac:dyDescent="0.35">
      <c r="A749" t="s">
        <v>470</v>
      </c>
      <c r="B749">
        <v>9.9000044170299998E+19</v>
      </c>
      <c r="C749" t="s">
        <v>14</v>
      </c>
      <c r="D749" s="2">
        <v>43133</v>
      </c>
      <c r="E749" s="2">
        <v>43862</v>
      </c>
      <c r="F749" t="s">
        <v>28</v>
      </c>
      <c r="G749" t="s">
        <v>481</v>
      </c>
      <c r="H749" t="s">
        <v>32</v>
      </c>
      <c r="I749" t="s">
        <v>16</v>
      </c>
      <c r="J749" t="s">
        <v>436</v>
      </c>
      <c r="K749">
        <v>17934.88</v>
      </c>
      <c r="L749">
        <v>43133</v>
      </c>
      <c r="M749" t="s">
        <v>17</v>
      </c>
      <c r="N749" t="s">
        <v>15</v>
      </c>
      <c r="O749" s="2">
        <v>43852</v>
      </c>
    </row>
    <row r="750" spans="1:15" x14ac:dyDescent="0.35">
      <c r="A750" t="s">
        <v>470</v>
      </c>
      <c r="B750">
        <v>9.9000044170299998E+19</v>
      </c>
      <c r="C750" t="s">
        <v>14</v>
      </c>
      <c r="D750" s="2">
        <v>43152</v>
      </c>
      <c r="E750" s="2">
        <v>43881</v>
      </c>
      <c r="F750" t="s">
        <v>28</v>
      </c>
      <c r="G750" t="s">
        <v>481</v>
      </c>
      <c r="H750" t="s">
        <v>32</v>
      </c>
      <c r="I750" t="s">
        <v>39</v>
      </c>
      <c r="J750" t="s">
        <v>436</v>
      </c>
      <c r="K750">
        <v>15668.25</v>
      </c>
      <c r="L750">
        <v>43152</v>
      </c>
      <c r="M750" t="s">
        <v>17</v>
      </c>
      <c r="N750" t="s">
        <v>15</v>
      </c>
      <c r="O750" s="2">
        <v>43852</v>
      </c>
    </row>
    <row r="751" spans="1:15" x14ac:dyDescent="0.35">
      <c r="A751" t="s">
        <v>470</v>
      </c>
      <c r="B751">
        <v>9.9000044180300005E+19</v>
      </c>
      <c r="C751" t="s">
        <v>14</v>
      </c>
      <c r="D751" s="2">
        <v>43199</v>
      </c>
      <c r="E751" s="2">
        <v>43654</v>
      </c>
      <c r="F751" t="s">
        <v>28</v>
      </c>
      <c r="G751" t="s">
        <v>481</v>
      </c>
      <c r="H751" t="s">
        <v>32</v>
      </c>
      <c r="I751" t="s">
        <v>39</v>
      </c>
      <c r="J751" t="s">
        <v>436</v>
      </c>
      <c r="K751">
        <v>11239.38</v>
      </c>
      <c r="L751">
        <v>43199</v>
      </c>
      <c r="M751" t="s">
        <v>17</v>
      </c>
      <c r="N751" t="s">
        <v>15</v>
      </c>
      <c r="O751" s="2">
        <v>43852</v>
      </c>
    </row>
    <row r="752" spans="1:15" x14ac:dyDescent="0.35">
      <c r="A752" t="s">
        <v>470</v>
      </c>
      <c r="B752">
        <v>9.9000044180300005E+19</v>
      </c>
      <c r="C752" t="s">
        <v>18</v>
      </c>
      <c r="D752" s="2">
        <v>43290</v>
      </c>
      <c r="E752" s="2">
        <v>43381</v>
      </c>
      <c r="F752" t="s">
        <v>28</v>
      </c>
      <c r="G752" t="s">
        <v>481</v>
      </c>
      <c r="H752" t="s">
        <v>32</v>
      </c>
      <c r="I752" t="s">
        <v>39</v>
      </c>
      <c r="J752" t="s">
        <v>27</v>
      </c>
      <c r="K752">
        <v>11239.38</v>
      </c>
      <c r="L752">
        <v>43290</v>
      </c>
      <c r="M752" t="s">
        <v>17</v>
      </c>
      <c r="N752" t="s">
        <v>21</v>
      </c>
      <c r="O752" s="2">
        <v>43852</v>
      </c>
    </row>
    <row r="753" spans="1:15" x14ac:dyDescent="0.35">
      <c r="A753" t="s">
        <v>470</v>
      </c>
      <c r="B753">
        <v>9.9000044180300005E+19</v>
      </c>
      <c r="C753" t="s">
        <v>14</v>
      </c>
      <c r="D753" s="2">
        <v>43322</v>
      </c>
      <c r="E753" s="2">
        <v>43870</v>
      </c>
      <c r="F753" t="s">
        <v>28</v>
      </c>
      <c r="G753" t="s">
        <v>481</v>
      </c>
      <c r="H753" t="s">
        <v>32</v>
      </c>
      <c r="I753" t="s">
        <v>39</v>
      </c>
      <c r="J753" t="s">
        <v>436</v>
      </c>
      <c r="K753">
        <v>21442.38</v>
      </c>
      <c r="L753">
        <v>43758</v>
      </c>
      <c r="M753" t="s">
        <v>17</v>
      </c>
      <c r="N753" t="s">
        <v>15</v>
      </c>
      <c r="O753" s="2">
        <v>43852</v>
      </c>
    </row>
    <row r="754" spans="1:15" x14ac:dyDescent="0.35">
      <c r="A754" t="s">
        <v>470</v>
      </c>
      <c r="B754">
        <v>9.9000044180300005E+19</v>
      </c>
      <c r="C754" t="s">
        <v>14</v>
      </c>
      <c r="D754" s="2">
        <v>43322</v>
      </c>
      <c r="E754" s="2">
        <v>43870</v>
      </c>
      <c r="F754" t="s">
        <v>28</v>
      </c>
      <c r="G754" t="s">
        <v>481</v>
      </c>
      <c r="H754" t="s">
        <v>32</v>
      </c>
      <c r="I754" t="s">
        <v>39</v>
      </c>
      <c r="J754" t="s">
        <v>436</v>
      </c>
      <c r="K754">
        <v>21442.75</v>
      </c>
      <c r="L754">
        <v>43431</v>
      </c>
      <c r="M754" t="s">
        <v>17</v>
      </c>
      <c r="N754" t="s">
        <v>15</v>
      </c>
      <c r="O754" s="2">
        <v>43852</v>
      </c>
    </row>
    <row r="755" spans="1:15" x14ac:dyDescent="0.35">
      <c r="A755" t="s">
        <v>470</v>
      </c>
      <c r="B755">
        <v>9.9000044180300005E+19</v>
      </c>
      <c r="C755" t="s">
        <v>14</v>
      </c>
      <c r="D755" s="2">
        <v>43322</v>
      </c>
      <c r="E755" s="2">
        <v>43870</v>
      </c>
      <c r="F755" t="s">
        <v>28</v>
      </c>
      <c r="G755" t="s">
        <v>481</v>
      </c>
      <c r="H755" t="s">
        <v>32</v>
      </c>
      <c r="I755" t="s">
        <v>39</v>
      </c>
      <c r="J755" t="s">
        <v>436</v>
      </c>
      <c r="K755">
        <v>21442.75</v>
      </c>
      <c r="L755">
        <v>43540</v>
      </c>
      <c r="M755" t="s">
        <v>17</v>
      </c>
      <c r="N755" t="s">
        <v>15</v>
      </c>
      <c r="O755" s="2">
        <v>43852</v>
      </c>
    </row>
    <row r="756" spans="1:15" x14ac:dyDescent="0.35">
      <c r="A756" t="s">
        <v>470</v>
      </c>
      <c r="B756">
        <v>9.9000044180300005E+19</v>
      </c>
      <c r="C756" t="s">
        <v>14</v>
      </c>
      <c r="D756" s="2">
        <v>43322</v>
      </c>
      <c r="E756" s="2">
        <v>43870</v>
      </c>
      <c r="F756" t="s">
        <v>28</v>
      </c>
      <c r="G756" t="s">
        <v>481</v>
      </c>
      <c r="H756" t="s">
        <v>32</v>
      </c>
      <c r="I756" t="s">
        <v>39</v>
      </c>
      <c r="J756" t="s">
        <v>436</v>
      </c>
      <c r="K756">
        <v>21442.75</v>
      </c>
      <c r="L756">
        <v>43649</v>
      </c>
      <c r="M756" t="s">
        <v>17</v>
      </c>
      <c r="N756" t="s">
        <v>15</v>
      </c>
      <c r="O756" s="2">
        <v>43852</v>
      </c>
    </row>
    <row r="757" spans="1:15" x14ac:dyDescent="0.35">
      <c r="A757" t="s">
        <v>470</v>
      </c>
      <c r="B757">
        <v>9.9000044180300005E+19</v>
      </c>
      <c r="C757" t="s">
        <v>14</v>
      </c>
      <c r="D757" s="2">
        <v>43322</v>
      </c>
      <c r="E757" s="2">
        <v>43870</v>
      </c>
      <c r="F757" t="s">
        <v>28</v>
      </c>
      <c r="G757" t="s">
        <v>481</v>
      </c>
      <c r="H757" t="s">
        <v>32</v>
      </c>
      <c r="I757" t="s">
        <v>39</v>
      </c>
      <c r="J757" t="s">
        <v>436</v>
      </c>
      <c r="K757">
        <v>27085.5</v>
      </c>
      <c r="L757">
        <v>43322</v>
      </c>
      <c r="M757" t="s">
        <v>17</v>
      </c>
      <c r="N757" t="s">
        <v>15</v>
      </c>
      <c r="O757" s="2">
        <v>43852</v>
      </c>
    </row>
    <row r="758" spans="1:15" x14ac:dyDescent="0.35">
      <c r="A758" t="s">
        <v>470</v>
      </c>
      <c r="B758">
        <v>9.9000044180300005E+19</v>
      </c>
      <c r="C758" t="s">
        <v>14</v>
      </c>
      <c r="D758" s="2">
        <v>43322</v>
      </c>
      <c r="E758" s="2">
        <v>43870</v>
      </c>
      <c r="F758" t="s">
        <v>28</v>
      </c>
      <c r="G758" t="s">
        <v>481</v>
      </c>
      <c r="H758" t="s">
        <v>32</v>
      </c>
      <c r="I758" t="s">
        <v>39</v>
      </c>
      <c r="J758" t="s">
        <v>436</v>
      </c>
      <c r="K758">
        <v>17949.04</v>
      </c>
      <c r="L758">
        <v>43431</v>
      </c>
      <c r="M758" t="s">
        <v>17</v>
      </c>
      <c r="N758" t="s">
        <v>15</v>
      </c>
      <c r="O758" s="2">
        <v>43852</v>
      </c>
    </row>
    <row r="759" spans="1:15" x14ac:dyDescent="0.35">
      <c r="A759" t="s">
        <v>470</v>
      </c>
      <c r="B759">
        <v>9.9000044180300005E+19</v>
      </c>
      <c r="C759" t="s">
        <v>14</v>
      </c>
      <c r="D759" s="2">
        <v>43322</v>
      </c>
      <c r="E759" s="2">
        <v>43870</v>
      </c>
      <c r="F759" t="s">
        <v>28</v>
      </c>
      <c r="G759" t="s">
        <v>481</v>
      </c>
      <c r="H759" t="s">
        <v>32</v>
      </c>
      <c r="I759" t="s">
        <v>39</v>
      </c>
      <c r="J759" t="s">
        <v>436</v>
      </c>
      <c r="K759">
        <v>17949.04</v>
      </c>
      <c r="L759">
        <v>43540</v>
      </c>
      <c r="M759" t="s">
        <v>17</v>
      </c>
      <c r="N759" t="s">
        <v>15</v>
      </c>
      <c r="O759" s="2">
        <v>43852</v>
      </c>
    </row>
    <row r="760" spans="1:15" x14ac:dyDescent="0.35">
      <c r="A760" t="s">
        <v>470</v>
      </c>
      <c r="B760">
        <v>9.9000044180300005E+19</v>
      </c>
      <c r="C760" t="s">
        <v>14</v>
      </c>
      <c r="D760" s="2">
        <v>43322</v>
      </c>
      <c r="E760" s="2">
        <v>43870</v>
      </c>
      <c r="F760" t="s">
        <v>28</v>
      </c>
      <c r="G760" t="s">
        <v>481</v>
      </c>
      <c r="H760" t="s">
        <v>32</v>
      </c>
      <c r="I760" t="s">
        <v>39</v>
      </c>
      <c r="J760" t="s">
        <v>436</v>
      </c>
      <c r="K760">
        <v>17949.04</v>
      </c>
      <c r="L760">
        <v>43649</v>
      </c>
      <c r="M760" t="s">
        <v>17</v>
      </c>
      <c r="N760" t="s">
        <v>15</v>
      </c>
      <c r="O760" s="2">
        <v>43852</v>
      </c>
    </row>
    <row r="761" spans="1:15" x14ac:dyDescent="0.35">
      <c r="A761" t="s">
        <v>470</v>
      </c>
      <c r="B761">
        <v>9.9000044180300005E+19</v>
      </c>
      <c r="C761" t="s">
        <v>14</v>
      </c>
      <c r="D761" s="2">
        <v>43322</v>
      </c>
      <c r="E761" s="2">
        <v>43870</v>
      </c>
      <c r="F761" t="s">
        <v>28</v>
      </c>
      <c r="G761" t="s">
        <v>481</v>
      </c>
      <c r="H761" t="s">
        <v>32</v>
      </c>
      <c r="I761" t="s">
        <v>39</v>
      </c>
      <c r="J761" t="s">
        <v>436</v>
      </c>
      <c r="K761">
        <v>17949.04</v>
      </c>
      <c r="L761">
        <v>43758</v>
      </c>
      <c r="M761" t="s">
        <v>17</v>
      </c>
      <c r="N761" t="s">
        <v>15</v>
      </c>
      <c r="O761" s="2">
        <v>43852</v>
      </c>
    </row>
    <row r="762" spans="1:15" x14ac:dyDescent="0.35">
      <c r="A762" t="s">
        <v>470</v>
      </c>
      <c r="B762">
        <v>9.9000044180300005E+19</v>
      </c>
      <c r="C762" t="s">
        <v>14</v>
      </c>
      <c r="D762" s="2">
        <v>43322</v>
      </c>
      <c r="E762" s="2">
        <v>43870</v>
      </c>
      <c r="F762" t="s">
        <v>28</v>
      </c>
      <c r="G762" t="s">
        <v>481</v>
      </c>
      <c r="H762" t="s">
        <v>32</v>
      </c>
      <c r="I762" t="s">
        <v>39</v>
      </c>
      <c r="J762" t="s">
        <v>436</v>
      </c>
      <c r="K762">
        <v>22672.47</v>
      </c>
      <c r="L762">
        <v>43322</v>
      </c>
      <c r="M762" t="s">
        <v>17</v>
      </c>
      <c r="N762" t="s">
        <v>15</v>
      </c>
      <c r="O762" s="2">
        <v>43852</v>
      </c>
    </row>
    <row r="763" spans="1:15" x14ac:dyDescent="0.35">
      <c r="A763" t="s">
        <v>470</v>
      </c>
      <c r="B763">
        <v>9.9000044180300005E+19</v>
      </c>
      <c r="C763" t="s">
        <v>14</v>
      </c>
      <c r="D763" s="2">
        <v>43382</v>
      </c>
      <c r="E763" s="2">
        <v>43746</v>
      </c>
      <c r="F763" t="s">
        <v>28</v>
      </c>
      <c r="G763" t="s">
        <v>481</v>
      </c>
      <c r="H763" t="s">
        <v>32</v>
      </c>
      <c r="I763" t="s">
        <v>39</v>
      </c>
      <c r="J763" t="s">
        <v>436</v>
      </c>
      <c r="K763">
        <v>11239.38</v>
      </c>
      <c r="L763">
        <v>43382</v>
      </c>
      <c r="M763" t="s">
        <v>17</v>
      </c>
      <c r="N763" t="s">
        <v>15</v>
      </c>
      <c r="O763" s="2">
        <v>43852</v>
      </c>
    </row>
    <row r="764" spans="1:15" x14ac:dyDescent="0.35">
      <c r="A764" t="s">
        <v>470</v>
      </c>
      <c r="B764">
        <v>9.9000044190300006E+17</v>
      </c>
      <c r="C764" t="s">
        <v>14</v>
      </c>
      <c r="D764" s="2">
        <v>43565</v>
      </c>
      <c r="E764" s="2">
        <v>43625</v>
      </c>
      <c r="F764" t="s">
        <v>28</v>
      </c>
      <c r="G764" t="s">
        <v>481</v>
      </c>
      <c r="H764" t="s">
        <v>32</v>
      </c>
      <c r="I764" t="s">
        <v>39</v>
      </c>
      <c r="J764" t="s">
        <v>436</v>
      </c>
      <c r="K764">
        <v>2212.38</v>
      </c>
      <c r="L764">
        <v>43565</v>
      </c>
      <c r="M764" t="s">
        <v>17</v>
      </c>
      <c r="N764" t="s">
        <v>15</v>
      </c>
      <c r="O764" s="2">
        <v>43852</v>
      </c>
    </row>
    <row r="765" spans="1:15" x14ac:dyDescent="0.35">
      <c r="A765" t="s">
        <v>470</v>
      </c>
      <c r="B765" t="s">
        <v>358</v>
      </c>
      <c r="C765" t="s">
        <v>18</v>
      </c>
      <c r="D765" s="2">
        <v>43291</v>
      </c>
      <c r="E765" s="2">
        <v>43382</v>
      </c>
      <c r="F765" t="s">
        <v>26</v>
      </c>
      <c r="G765" t="s">
        <v>481</v>
      </c>
      <c r="H765" t="s">
        <v>32</v>
      </c>
      <c r="I765" t="s">
        <v>16</v>
      </c>
      <c r="J765" t="s">
        <v>436</v>
      </c>
      <c r="K765">
        <v>1363</v>
      </c>
      <c r="L765">
        <v>43291</v>
      </c>
      <c r="M765" t="s">
        <v>17</v>
      </c>
      <c r="N765" t="s">
        <v>21</v>
      </c>
      <c r="O765" s="2">
        <v>43852</v>
      </c>
    </row>
    <row r="766" spans="1:15" x14ac:dyDescent="0.35">
      <c r="A766" t="s">
        <v>470</v>
      </c>
      <c r="B766" t="s">
        <v>359</v>
      </c>
      <c r="C766" t="s">
        <v>14</v>
      </c>
      <c r="D766" s="2">
        <v>43549</v>
      </c>
      <c r="E766" s="2">
        <v>43914</v>
      </c>
      <c r="F766" t="s">
        <v>48</v>
      </c>
      <c r="G766" t="s">
        <v>481</v>
      </c>
      <c r="H766" t="s">
        <v>32</v>
      </c>
      <c r="I766" t="s">
        <v>48</v>
      </c>
      <c r="J766" t="s">
        <v>436</v>
      </c>
      <c r="K766">
        <v>157.5</v>
      </c>
      <c r="L766">
        <v>43549</v>
      </c>
      <c r="M766" t="s">
        <v>17</v>
      </c>
      <c r="N766" t="s">
        <v>15</v>
      </c>
      <c r="O766" s="2">
        <v>43852</v>
      </c>
    </row>
    <row r="767" spans="1:15" x14ac:dyDescent="0.35">
      <c r="A767" t="s">
        <v>470</v>
      </c>
      <c r="B767" t="s">
        <v>360</v>
      </c>
      <c r="C767" t="s">
        <v>14</v>
      </c>
      <c r="D767" s="2">
        <v>43553</v>
      </c>
      <c r="E767" s="2">
        <v>43918</v>
      </c>
      <c r="F767" t="s">
        <v>48</v>
      </c>
      <c r="G767" t="s">
        <v>481</v>
      </c>
      <c r="H767" t="s">
        <v>32</v>
      </c>
      <c r="I767" t="s">
        <v>48</v>
      </c>
      <c r="J767" t="s">
        <v>436</v>
      </c>
      <c r="K767">
        <v>1749.45</v>
      </c>
      <c r="L767">
        <v>43553</v>
      </c>
      <c r="M767" t="s">
        <v>17</v>
      </c>
      <c r="N767" t="s">
        <v>15</v>
      </c>
      <c r="O767" s="2">
        <v>43852</v>
      </c>
    </row>
    <row r="768" spans="1:15" x14ac:dyDescent="0.35">
      <c r="A768" t="s">
        <v>470</v>
      </c>
      <c r="B768" t="s">
        <v>361</v>
      </c>
      <c r="C768" t="s">
        <v>14</v>
      </c>
      <c r="D768" s="2">
        <v>43184</v>
      </c>
      <c r="E768" s="2">
        <v>43548</v>
      </c>
      <c r="F768" t="s">
        <v>16</v>
      </c>
      <c r="G768" t="s">
        <v>482</v>
      </c>
      <c r="H768" t="s">
        <v>32</v>
      </c>
      <c r="I768" t="s">
        <v>16</v>
      </c>
      <c r="J768" t="s">
        <v>27</v>
      </c>
      <c r="K768">
        <v>6250</v>
      </c>
      <c r="L768">
        <v>43184</v>
      </c>
      <c r="M768" t="s">
        <v>17</v>
      </c>
      <c r="N768" t="s">
        <v>15</v>
      </c>
      <c r="O768" s="2">
        <v>43852</v>
      </c>
    </row>
    <row r="769" spans="1:15" x14ac:dyDescent="0.35">
      <c r="A769" t="s">
        <v>470</v>
      </c>
      <c r="B769" t="s">
        <v>362</v>
      </c>
      <c r="C769" t="s">
        <v>14</v>
      </c>
      <c r="D769" s="2">
        <v>43549</v>
      </c>
      <c r="E769" s="2">
        <v>43914</v>
      </c>
      <c r="F769" t="s">
        <v>16</v>
      </c>
      <c r="G769" t="s">
        <v>480</v>
      </c>
      <c r="H769" t="s">
        <v>32</v>
      </c>
      <c r="I769" t="s">
        <v>16</v>
      </c>
      <c r="J769" t="s">
        <v>27</v>
      </c>
      <c r="K769">
        <v>8125</v>
      </c>
      <c r="L769">
        <v>43549</v>
      </c>
      <c r="M769" t="s">
        <v>17</v>
      </c>
      <c r="N769" t="s">
        <v>15</v>
      </c>
      <c r="O769" s="2">
        <v>43852</v>
      </c>
    </row>
    <row r="770" spans="1:15" x14ac:dyDescent="0.35">
      <c r="A770" t="s">
        <v>470</v>
      </c>
      <c r="B770">
        <v>2280038722</v>
      </c>
      <c r="C770" t="s">
        <v>14</v>
      </c>
      <c r="D770" s="2">
        <v>43661</v>
      </c>
      <c r="E770" s="2">
        <v>43844</v>
      </c>
      <c r="F770" t="s">
        <v>26</v>
      </c>
      <c r="G770" t="s">
        <v>481</v>
      </c>
      <c r="H770" t="s">
        <v>32</v>
      </c>
      <c r="I770" t="s">
        <v>34</v>
      </c>
      <c r="J770" t="s">
        <v>436</v>
      </c>
      <c r="K770">
        <v>2788.75</v>
      </c>
      <c r="L770">
        <v>43661</v>
      </c>
      <c r="M770" t="s">
        <v>17</v>
      </c>
      <c r="N770" t="s">
        <v>15</v>
      </c>
      <c r="O770" s="2">
        <v>43852</v>
      </c>
    </row>
    <row r="771" spans="1:15" x14ac:dyDescent="0.35">
      <c r="A771" t="s">
        <v>470</v>
      </c>
      <c r="B771">
        <v>43170791</v>
      </c>
      <c r="C771" t="s">
        <v>14</v>
      </c>
      <c r="D771" s="2">
        <v>43322</v>
      </c>
      <c r="E771" s="2">
        <v>43625</v>
      </c>
      <c r="F771" t="s">
        <v>26</v>
      </c>
      <c r="G771" t="s">
        <v>481</v>
      </c>
      <c r="H771" t="s">
        <v>32</v>
      </c>
      <c r="I771" t="s">
        <v>16</v>
      </c>
      <c r="J771" t="s">
        <v>435</v>
      </c>
      <c r="K771">
        <v>7827.77</v>
      </c>
      <c r="L771">
        <v>43322</v>
      </c>
      <c r="M771" t="s">
        <v>17</v>
      </c>
      <c r="N771" t="s">
        <v>35</v>
      </c>
      <c r="O771" s="2">
        <v>43852</v>
      </c>
    </row>
    <row r="772" spans="1:15" x14ac:dyDescent="0.35">
      <c r="A772" t="s">
        <v>470</v>
      </c>
      <c r="B772">
        <v>43170791</v>
      </c>
      <c r="C772" t="s">
        <v>14</v>
      </c>
      <c r="D772" s="2">
        <v>43322</v>
      </c>
      <c r="E772" s="2">
        <v>43625</v>
      </c>
      <c r="F772" t="s">
        <v>26</v>
      </c>
      <c r="G772" t="s">
        <v>481</v>
      </c>
      <c r="H772" t="s">
        <v>32</v>
      </c>
      <c r="I772" t="s">
        <v>16</v>
      </c>
      <c r="J772" t="s">
        <v>435</v>
      </c>
      <c r="K772">
        <v>0</v>
      </c>
      <c r="L772">
        <v>43398</v>
      </c>
      <c r="M772" t="s">
        <v>36</v>
      </c>
      <c r="N772" t="s">
        <v>35</v>
      </c>
      <c r="O772" s="2">
        <v>43852</v>
      </c>
    </row>
    <row r="773" spans="1:15" x14ac:dyDescent="0.35">
      <c r="A773" t="s">
        <v>470</v>
      </c>
      <c r="B773">
        <v>43170791</v>
      </c>
      <c r="C773" t="s">
        <v>14</v>
      </c>
      <c r="D773" s="2">
        <v>43322</v>
      </c>
      <c r="E773" s="2">
        <v>43625</v>
      </c>
      <c r="F773" t="s">
        <v>26</v>
      </c>
      <c r="G773" t="s">
        <v>481</v>
      </c>
      <c r="H773" t="s">
        <v>32</v>
      </c>
      <c r="I773" t="s">
        <v>16</v>
      </c>
      <c r="J773" t="s">
        <v>435</v>
      </c>
      <c r="K773">
        <v>4194.8</v>
      </c>
      <c r="L773">
        <v>43487</v>
      </c>
      <c r="M773" t="s">
        <v>36</v>
      </c>
      <c r="N773" t="s">
        <v>35</v>
      </c>
      <c r="O773" s="2">
        <v>43852</v>
      </c>
    </row>
    <row r="774" spans="1:15" x14ac:dyDescent="0.35">
      <c r="A774" t="s">
        <v>470</v>
      </c>
      <c r="B774">
        <v>43182398</v>
      </c>
      <c r="C774" t="s">
        <v>18</v>
      </c>
      <c r="D774" s="2">
        <v>43515</v>
      </c>
      <c r="E774" s="2">
        <v>43969</v>
      </c>
      <c r="F774" t="s">
        <v>26</v>
      </c>
      <c r="G774" t="s">
        <v>481</v>
      </c>
      <c r="H774" t="s">
        <v>32</v>
      </c>
      <c r="I774" t="s">
        <v>16</v>
      </c>
      <c r="J774" t="s">
        <v>436</v>
      </c>
      <c r="K774">
        <v>1390.13</v>
      </c>
      <c r="L774">
        <v>43515</v>
      </c>
      <c r="M774" t="s">
        <v>17</v>
      </c>
      <c r="N774" t="s">
        <v>15</v>
      </c>
      <c r="O774" s="2">
        <v>43852</v>
      </c>
    </row>
    <row r="775" spans="1:15" x14ac:dyDescent="0.35">
      <c r="A775" t="s">
        <v>470</v>
      </c>
      <c r="B775">
        <v>4318239800002</v>
      </c>
      <c r="C775" t="s">
        <v>14</v>
      </c>
      <c r="D775" s="2">
        <v>43969</v>
      </c>
      <c r="E775" s="2">
        <v>44061</v>
      </c>
      <c r="F775" t="s">
        <v>26</v>
      </c>
      <c r="G775" t="s">
        <v>481</v>
      </c>
      <c r="H775" t="s">
        <v>32</v>
      </c>
      <c r="I775" t="s">
        <v>16</v>
      </c>
      <c r="J775" t="s">
        <v>436</v>
      </c>
      <c r="K775">
        <v>1390.13</v>
      </c>
      <c r="L775">
        <v>43969</v>
      </c>
      <c r="M775" t="s">
        <v>17</v>
      </c>
      <c r="N775" t="s">
        <v>27</v>
      </c>
      <c r="O775" s="2">
        <v>43852</v>
      </c>
    </row>
    <row r="776" spans="1:15" x14ac:dyDescent="0.35">
      <c r="A776" t="s">
        <v>470</v>
      </c>
      <c r="B776">
        <v>43189992</v>
      </c>
      <c r="C776" t="s">
        <v>14</v>
      </c>
      <c r="D776" s="2">
        <v>43626</v>
      </c>
      <c r="E776" s="2">
        <v>43808</v>
      </c>
      <c r="F776" t="s">
        <v>26</v>
      </c>
      <c r="G776" t="s">
        <v>481</v>
      </c>
      <c r="H776" t="s">
        <v>32</v>
      </c>
      <c r="I776" t="s">
        <v>16</v>
      </c>
      <c r="J776" t="s">
        <v>436</v>
      </c>
      <c r="K776">
        <v>7835.19</v>
      </c>
      <c r="L776">
        <v>43626</v>
      </c>
      <c r="M776" t="s">
        <v>17</v>
      </c>
      <c r="N776" t="s">
        <v>15</v>
      </c>
      <c r="O776" s="2">
        <v>43852</v>
      </c>
    </row>
    <row r="777" spans="1:15" x14ac:dyDescent="0.35">
      <c r="A777" t="s">
        <v>470</v>
      </c>
      <c r="B777">
        <v>43190133</v>
      </c>
      <c r="C777" t="s">
        <v>14</v>
      </c>
      <c r="D777" s="2">
        <v>43627</v>
      </c>
      <c r="E777" s="2">
        <v>43809</v>
      </c>
      <c r="F777" t="s">
        <v>26</v>
      </c>
      <c r="G777" t="s">
        <v>481</v>
      </c>
      <c r="H777" t="s">
        <v>32</v>
      </c>
      <c r="I777" t="s">
        <v>16</v>
      </c>
      <c r="J777" t="s">
        <v>436</v>
      </c>
      <c r="K777">
        <v>7782.56</v>
      </c>
      <c r="L777">
        <v>43627</v>
      </c>
      <c r="M777" t="s">
        <v>17</v>
      </c>
      <c r="N777" t="s">
        <v>15</v>
      </c>
      <c r="O777" s="2">
        <v>43852</v>
      </c>
    </row>
    <row r="778" spans="1:15" x14ac:dyDescent="0.35">
      <c r="A778" t="s">
        <v>470</v>
      </c>
      <c r="B778">
        <v>43191701</v>
      </c>
      <c r="C778" t="s">
        <v>14</v>
      </c>
      <c r="D778" s="2">
        <v>43648</v>
      </c>
      <c r="E778" s="2">
        <v>44013</v>
      </c>
      <c r="F778" t="s">
        <v>26</v>
      </c>
      <c r="G778" t="s">
        <v>481</v>
      </c>
      <c r="H778" t="s">
        <v>32</v>
      </c>
      <c r="I778" t="s">
        <v>16</v>
      </c>
      <c r="K778">
        <v>1558.76</v>
      </c>
      <c r="L778">
        <v>43648</v>
      </c>
      <c r="M778" t="s">
        <v>17</v>
      </c>
      <c r="N778" t="s">
        <v>15</v>
      </c>
      <c r="O778" s="2">
        <v>43852</v>
      </c>
    </row>
    <row r="779" spans="1:15" x14ac:dyDescent="0.35">
      <c r="A779" t="s">
        <v>470</v>
      </c>
      <c r="B779">
        <v>9.9000044190299996E+19</v>
      </c>
      <c r="C779" t="s">
        <v>14</v>
      </c>
      <c r="D779" s="2">
        <v>43567</v>
      </c>
      <c r="E779" s="2">
        <v>43749</v>
      </c>
      <c r="F779" t="s">
        <v>28</v>
      </c>
      <c r="G779" t="s">
        <v>481</v>
      </c>
      <c r="H779" t="s">
        <v>32</v>
      </c>
      <c r="I779" t="s">
        <v>39</v>
      </c>
      <c r="J779" t="s">
        <v>436</v>
      </c>
      <c r="K779">
        <v>3007.5</v>
      </c>
      <c r="L779">
        <v>43567</v>
      </c>
      <c r="M779" t="s">
        <v>17</v>
      </c>
      <c r="N779" t="s">
        <v>15</v>
      </c>
      <c r="O779" s="2">
        <v>43852</v>
      </c>
    </row>
    <row r="780" spans="1:15" x14ac:dyDescent="0.35">
      <c r="A780" t="s">
        <v>470</v>
      </c>
      <c r="B780">
        <v>9.9000044190299996E+19</v>
      </c>
      <c r="C780" t="s">
        <v>14</v>
      </c>
      <c r="D780" s="2">
        <v>43788</v>
      </c>
      <c r="E780" s="2">
        <v>44153</v>
      </c>
      <c r="F780" t="s">
        <v>28</v>
      </c>
      <c r="G780" t="s">
        <v>481</v>
      </c>
      <c r="H780" t="s">
        <v>32</v>
      </c>
      <c r="I780" t="s">
        <v>39</v>
      </c>
      <c r="J780" t="s">
        <v>436</v>
      </c>
      <c r="K780">
        <v>26804.5</v>
      </c>
      <c r="L780">
        <v>43788</v>
      </c>
      <c r="M780" t="s">
        <v>17</v>
      </c>
      <c r="N780" t="s">
        <v>15</v>
      </c>
      <c r="O780" s="2">
        <v>43852</v>
      </c>
    </row>
    <row r="781" spans="1:15" x14ac:dyDescent="0.35">
      <c r="A781" t="s">
        <v>470</v>
      </c>
      <c r="B781" t="s">
        <v>363</v>
      </c>
      <c r="C781" t="s">
        <v>18</v>
      </c>
      <c r="D781" s="2">
        <v>43191</v>
      </c>
      <c r="E781" s="2">
        <v>43555</v>
      </c>
      <c r="F781" t="s">
        <v>26</v>
      </c>
      <c r="G781" t="s">
        <v>474</v>
      </c>
      <c r="H781" t="s">
        <v>32</v>
      </c>
      <c r="I781" t="s">
        <v>29</v>
      </c>
      <c r="J781" t="s">
        <v>27</v>
      </c>
      <c r="K781">
        <v>1771.98</v>
      </c>
      <c r="L781">
        <v>43191</v>
      </c>
      <c r="M781" t="s">
        <v>17</v>
      </c>
      <c r="N781" t="s">
        <v>15</v>
      </c>
      <c r="O781" s="2">
        <v>43852</v>
      </c>
    </row>
    <row r="782" spans="1:15" x14ac:dyDescent="0.35">
      <c r="A782" t="s">
        <v>470</v>
      </c>
      <c r="B782" t="s">
        <v>363</v>
      </c>
      <c r="C782" t="s">
        <v>18</v>
      </c>
      <c r="D782" s="2">
        <v>43191</v>
      </c>
      <c r="E782" s="2">
        <v>43555</v>
      </c>
      <c r="F782" t="s">
        <v>26</v>
      </c>
      <c r="G782" t="s">
        <v>474</v>
      </c>
      <c r="H782" t="s">
        <v>32</v>
      </c>
      <c r="I782" t="s">
        <v>29</v>
      </c>
      <c r="J782" t="s">
        <v>27</v>
      </c>
      <c r="K782">
        <v>681.53</v>
      </c>
      <c r="L782">
        <v>43191</v>
      </c>
      <c r="M782" t="s">
        <v>17</v>
      </c>
      <c r="N782" t="s">
        <v>15</v>
      </c>
      <c r="O782" s="2">
        <v>43852</v>
      </c>
    </row>
    <row r="783" spans="1:15" x14ac:dyDescent="0.35">
      <c r="A783" t="s">
        <v>470</v>
      </c>
      <c r="B783" t="s">
        <v>363</v>
      </c>
      <c r="C783" t="s">
        <v>18</v>
      </c>
      <c r="D783" s="2">
        <v>43191</v>
      </c>
      <c r="E783" s="2">
        <v>43555</v>
      </c>
      <c r="F783" t="s">
        <v>26</v>
      </c>
      <c r="G783" t="s">
        <v>474</v>
      </c>
      <c r="H783" t="s">
        <v>32</v>
      </c>
      <c r="I783" t="s">
        <v>29</v>
      </c>
      <c r="J783" t="s">
        <v>27</v>
      </c>
      <c r="K783">
        <v>272.61</v>
      </c>
      <c r="L783">
        <v>43191</v>
      </c>
      <c r="M783" t="s">
        <v>17</v>
      </c>
      <c r="N783" t="s">
        <v>15</v>
      </c>
      <c r="O783" s="2">
        <v>43852</v>
      </c>
    </row>
    <row r="784" spans="1:15" x14ac:dyDescent="0.35">
      <c r="A784" t="s">
        <v>470</v>
      </c>
      <c r="B784" t="s">
        <v>364</v>
      </c>
      <c r="C784" t="s">
        <v>18</v>
      </c>
      <c r="D784" s="2">
        <v>43191</v>
      </c>
      <c r="E784" s="2">
        <v>43555</v>
      </c>
      <c r="F784" t="s">
        <v>26</v>
      </c>
      <c r="G784" t="s">
        <v>474</v>
      </c>
      <c r="H784" t="s">
        <v>32</v>
      </c>
      <c r="I784" t="s">
        <v>29</v>
      </c>
      <c r="J784" t="s">
        <v>27</v>
      </c>
      <c r="K784">
        <v>4175.3599999999997</v>
      </c>
      <c r="L784">
        <v>43191</v>
      </c>
      <c r="M784" t="s">
        <v>17</v>
      </c>
      <c r="N784" t="s">
        <v>15</v>
      </c>
      <c r="O784" s="2">
        <v>43852</v>
      </c>
    </row>
    <row r="785" spans="1:15" x14ac:dyDescent="0.35">
      <c r="A785" t="s">
        <v>470</v>
      </c>
      <c r="B785" t="s">
        <v>364</v>
      </c>
      <c r="C785" t="s">
        <v>18</v>
      </c>
      <c r="D785" s="2">
        <v>43191</v>
      </c>
      <c r="E785" s="2">
        <v>43555</v>
      </c>
      <c r="F785" t="s">
        <v>26</v>
      </c>
      <c r="G785" t="s">
        <v>474</v>
      </c>
      <c r="H785" t="s">
        <v>32</v>
      </c>
      <c r="I785" t="s">
        <v>29</v>
      </c>
      <c r="J785" t="s">
        <v>27</v>
      </c>
      <c r="K785">
        <v>1605.91</v>
      </c>
      <c r="L785">
        <v>43191</v>
      </c>
      <c r="M785" t="s">
        <v>17</v>
      </c>
      <c r="N785" t="s">
        <v>15</v>
      </c>
      <c r="O785" s="2">
        <v>43852</v>
      </c>
    </row>
    <row r="786" spans="1:15" x14ac:dyDescent="0.35">
      <c r="A786" t="s">
        <v>470</v>
      </c>
      <c r="B786" t="s">
        <v>364</v>
      </c>
      <c r="C786" t="s">
        <v>18</v>
      </c>
      <c r="D786" s="2">
        <v>43191</v>
      </c>
      <c r="E786" s="2">
        <v>43555</v>
      </c>
      <c r="F786" t="s">
        <v>26</v>
      </c>
      <c r="G786" t="s">
        <v>474</v>
      </c>
      <c r="H786" t="s">
        <v>32</v>
      </c>
      <c r="I786" t="s">
        <v>29</v>
      </c>
      <c r="J786" t="s">
        <v>27</v>
      </c>
      <c r="K786">
        <v>642.36</v>
      </c>
      <c r="L786">
        <v>43191</v>
      </c>
      <c r="M786" t="s">
        <v>17</v>
      </c>
      <c r="N786" t="s">
        <v>15</v>
      </c>
      <c r="O786" s="2">
        <v>43852</v>
      </c>
    </row>
    <row r="787" spans="1:15" x14ac:dyDescent="0.35">
      <c r="A787" t="s">
        <v>470</v>
      </c>
      <c r="B787" t="s">
        <v>365</v>
      </c>
      <c r="C787" t="s">
        <v>18</v>
      </c>
      <c r="D787" s="2">
        <v>43191</v>
      </c>
      <c r="E787" s="2">
        <v>43555</v>
      </c>
      <c r="F787" t="s">
        <v>24</v>
      </c>
      <c r="G787" t="s">
        <v>474</v>
      </c>
      <c r="H787" t="s">
        <v>32</v>
      </c>
      <c r="I787" t="s">
        <v>29</v>
      </c>
      <c r="J787" t="s">
        <v>27</v>
      </c>
      <c r="K787">
        <v>23863.13</v>
      </c>
      <c r="L787">
        <v>76062</v>
      </c>
      <c r="M787" t="s">
        <v>17</v>
      </c>
      <c r="N787" t="s">
        <v>15</v>
      </c>
      <c r="O787" s="2">
        <v>43852</v>
      </c>
    </row>
    <row r="788" spans="1:15" x14ac:dyDescent="0.35">
      <c r="A788" t="s">
        <v>470</v>
      </c>
      <c r="B788" t="s">
        <v>365</v>
      </c>
      <c r="C788" t="s">
        <v>18</v>
      </c>
      <c r="D788" s="2">
        <v>43191</v>
      </c>
      <c r="E788" s="2">
        <v>43555</v>
      </c>
      <c r="F788" t="s">
        <v>24</v>
      </c>
      <c r="G788" t="s">
        <v>474</v>
      </c>
      <c r="H788" t="s">
        <v>32</v>
      </c>
      <c r="I788" t="s">
        <v>29</v>
      </c>
      <c r="J788" t="s">
        <v>27</v>
      </c>
      <c r="K788">
        <v>9178.1299999999992</v>
      </c>
      <c r="L788">
        <v>76062</v>
      </c>
      <c r="M788" t="s">
        <v>17</v>
      </c>
      <c r="N788" t="s">
        <v>15</v>
      </c>
      <c r="O788" s="2">
        <v>43852</v>
      </c>
    </row>
    <row r="789" spans="1:15" x14ac:dyDescent="0.35">
      <c r="A789" t="s">
        <v>470</v>
      </c>
      <c r="B789" t="s">
        <v>365</v>
      </c>
      <c r="C789" t="s">
        <v>18</v>
      </c>
      <c r="D789" s="2">
        <v>43191</v>
      </c>
      <c r="E789" s="2">
        <v>43555</v>
      </c>
      <c r="F789" t="s">
        <v>24</v>
      </c>
      <c r="G789" t="s">
        <v>474</v>
      </c>
      <c r="H789" t="s">
        <v>32</v>
      </c>
      <c r="I789" t="s">
        <v>29</v>
      </c>
      <c r="J789" t="s">
        <v>27</v>
      </c>
      <c r="K789">
        <v>3671.25</v>
      </c>
      <c r="L789">
        <v>76062</v>
      </c>
      <c r="M789" t="s">
        <v>17</v>
      </c>
      <c r="N789" t="s">
        <v>15</v>
      </c>
      <c r="O789" s="2">
        <v>43852</v>
      </c>
    </row>
    <row r="790" spans="1:15" x14ac:dyDescent="0.35">
      <c r="A790" t="s">
        <v>470</v>
      </c>
      <c r="B790" t="s">
        <v>366</v>
      </c>
      <c r="C790" t="s">
        <v>18</v>
      </c>
      <c r="D790" s="2">
        <v>43191</v>
      </c>
      <c r="E790" s="2">
        <v>43555</v>
      </c>
      <c r="F790" t="s">
        <v>24</v>
      </c>
      <c r="G790" t="s">
        <v>474</v>
      </c>
      <c r="H790" t="s">
        <v>32</v>
      </c>
      <c r="I790" t="s">
        <v>29</v>
      </c>
      <c r="J790" t="s">
        <v>27</v>
      </c>
      <c r="K790">
        <v>157.13999999999999</v>
      </c>
      <c r="L790">
        <v>43191</v>
      </c>
      <c r="M790" t="s">
        <v>17</v>
      </c>
      <c r="N790" t="s">
        <v>15</v>
      </c>
      <c r="O790" s="2">
        <v>43852</v>
      </c>
    </row>
    <row r="791" spans="1:15" x14ac:dyDescent="0.35">
      <c r="A791" t="s">
        <v>470</v>
      </c>
      <c r="B791" t="s">
        <v>366</v>
      </c>
      <c r="C791" t="s">
        <v>18</v>
      </c>
      <c r="D791" s="2">
        <v>43191</v>
      </c>
      <c r="E791" s="2">
        <v>43555</v>
      </c>
      <c r="F791" t="s">
        <v>24</v>
      </c>
      <c r="G791" t="s">
        <v>474</v>
      </c>
      <c r="H791" t="s">
        <v>32</v>
      </c>
      <c r="I791" t="s">
        <v>29</v>
      </c>
      <c r="J791" t="s">
        <v>27</v>
      </c>
      <c r="K791">
        <v>60.44</v>
      </c>
      <c r="L791">
        <v>43191</v>
      </c>
      <c r="M791" t="s">
        <v>17</v>
      </c>
      <c r="N791" t="s">
        <v>15</v>
      </c>
      <c r="O791" s="2">
        <v>43852</v>
      </c>
    </row>
    <row r="792" spans="1:15" x14ac:dyDescent="0.35">
      <c r="A792" t="s">
        <v>470</v>
      </c>
      <c r="B792" t="s">
        <v>366</v>
      </c>
      <c r="C792" t="s">
        <v>18</v>
      </c>
      <c r="D792" s="2">
        <v>43191</v>
      </c>
      <c r="E792" s="2">
        <v>43555</v>
      </c>
      <c r="F792" t="s">
        <v>24</v>
      </c>
      <c r="G792" t="s">
        <v>474</v>
      </c>
      <c r="H792" t="s">
        <v>32</v>
      </c>
      <c r="I792" t="s">
        <v>29</v>
      </c>
      <c r="J792" t="s">
        <v>27</v>
      </c>
      <c r="K792">
        <v>24.17</v>
      </c>
      <c r="L792">
        <v>43191</v>
      </c>
      <c r="M792" t="s">
        <v>17</v>
      </c>
      <c r="N792" t="s">
        <v>15</v>
      </c>
      <c r="O792" s="2">
        <v>43852</v>
      </c>
    </row>
    <row r="793" spans="1:15" x14ac:dyDescent="0.35">
      <c r="A793" t="s">
        <v>470</v>
      </c>
      <c r="B793" t="s">
        <v>367</v>
      </c>
      <c r="C793" t="s">
        <v>14</v>
      </c>
      <c r="D793" s="2">
        <v>43191</v>
      </c>
      <c r="E793" s="2">
        <v>43555</v>
      </c>
      <c r="F793" t="s">
        <v>24</v>
      </c>
      <c r="G793" t="s">
        <v>474</v>
      </c>
      <c r="H793" t="s">
        <v>32</v>
      </c>
      <c r="I793" t="s">
        <v>29</v>
      </c>
      <c r="J793" t="s">
        <v>27</v>
      </c>
      <c r="K793">
        <v>23753.439999999999</v>
      </c>
      <c r="L793">
        <v>43191</v>
      </c>
      <c r="M793" t="s">
        <v>17</v>
      </c>
      <c r="N793" t="s">
        <v>15</v>
      </c>
      <c r="O793" s="2">
        <v>43852</v>
      </c>
    </row>
    <row r="794" spans="1:15" x14ac:dyDescent="0.35">
      <c r="A794" t="s">
        <v>470</v>
      </c>
      <c r="B794" t="s">
        <v>367</v>
      </c>
      <c r="C794" t="s">
        <v>14</v>
      </c>
      <c r="D794" s="2">
        <v>43191</v>
      </c>
      <c r="E794" s="2">
        <v>43555</v>
      </c>
      <c r="F794" t="s">
        <v>24</v>
      </c>
      <c r="G794" t="s">
        <v>474</v>
      </c>
      <c r="H794" t="s">
        <v>32</v>
      </c>
      <c r="I794" t="s">
        <v>29</v>
      </c>
      <c r="J794" t="s">
        <v>27</v>
      </c>
      <c r="K794">
        <v>9135.94</v>
      </c>
      <c r="L794">
        <v>43191</v>
      </c>
      <c r="M794" t="s">
        <v>17</v>
      </c>
      <c r="N794" t="s">
        <v>15</v>
      </c>
      <c r="O794" s="2">
        <v>43852</v>
      </c>
    </row>
    <row r="795" spans="1:15" x14ac:dyDescent="0.35">
      <c r="A795" t="s">
        <v>470</v>
      </c>
      <c r="B795" t="s">
        <v>367</v>
      </c>
      <c r="C795" t="s">
        <v>14</v>
      </c>
      <c r="D795" s="2">
        <v>43191</v>
      </c>
      <c r="E795" s="2">
        <v>43555</v>
      </c>
      <c r="F795" t="s">
        <v>24</v>
      </c>
      <c r="G795" t="s">
        <v>474</v>
      </c>
      <c r="H795" t="s">
        <v>32</v>
      </c>
      <c r="I795" t="s">
        <v>29</v>
      </c>
      <c r="J795" t="s">
        <v>27</v>
      </c>
      <c r="K795">
        <v>3654.37</v>
      </c>
      <c r="L795">
        <v>43191</v>
      </c>
      <c r="M795" t="s">
        <v>17</v>
      </c>
      <c r="N795" t="s">
        <v>15</v>
      </c>
      <c r="O795" s="2">
        <v>43852</v>
      </c>
    </row>
    <row r="796" spans="1:15" x14ac:dyDescent="0.35">
      <c r="A796" t="s">
        <v>470</v>
      </c>
      <c r="B796" t="s">
        <v>368</v>
      </c>
      <c r="C796" t="s">
        <v>14</v>
      </c>
      <c r="D796" s="2">
        <v>43556</v>
      </c>
      <c r="E796" s="2">
        <v>43921</v>
      </c>
      <c r="F796" t="s">
        <v>26</v>
      </c>
      <c r="G796" t="s">
        <v>474</v>
      </c>
      <c r="H796" t="s">
        <v>32</v>
      </c>
      <c r="I796" t="s">
        <v>29</v>
      </c>
      <c r="J796" t="s">
        <v>27</v>
      </c>
      <c r="K796">
        <v>445.18</v>
      </c>
      <c r="L796">
        <v>43556</v>
      </c>
      <c r="M796" t="s">
        <v>17</v>
      </c>
      <c r="N796" t="s">
        <v>15</v>
      </c>
      <c r="O796" s="2">
        <v>43852</v>
      </c>
    </row>
    <row r="797" spans="1:15" x14ac:dyDescent="0.35">
      <c r="A797" t="s">
        <v>470</v>
      </c>
      <c r="B797" t="s">
        <v>369</v>
      </c>
      <c r="C797" t="s">
        <v>18</v>
      </c>
      <c r="D797" s="2">
        <v>43191</v>
      </c>
      <c r="E797" s="2">
        <v>43555</v>
      </c>
      <c r="F797" t="s">
        <v>26</v>
      </c>
      <c r="G797" t="s">
        <v>474</v>
      </c>
      <c r="H797" t="s">
        <v>32</v>
      </c>
      <c r="I797" t="s">
        <v>29</v>
      </c>
      <c r="J797" t="s">
        <v>27</v>
      </c>
      <c r="K797">
        <v>1598.68</v>
      </c>
      <c r="L797">
        <v>43191</v>
      </c>
      <c r="M797" t="s">
        <v>17</v>
      </c>
      <c r="N797" t="s">
        <v>15</v>
      </c>
      <c r="O797" s="2">
        <v>43852</v>
      </c>
    </row>
    <row r="798" spans="1:15" x14ac:dyDescent="0.35">
      <c r="A798" t="s">
        <v>470</v>
      </c>
      <c r="B798" t="s">
        <v>369</v>
      </c>
      <c r="C798" t="s">
        <v>18</v>
      </c>
      <c r="D798" s="2">
        <v>43191</v>
      </c>
      <c r="E798" s="2">
        <v>43555</v>
      </c>
      <c r="F798" t="s">
        <v>26</v>
      </c>
      <c r="G798" t="s">
        <v>474</v>
      </c>
      <c r="H798" t="s">
        <v>32</v>
      </c>
      <c r="I798" t="s">
        <v>29</v>
      </c>
      <c r="J798" t="s">
        <v>27</v>
      </c>
      <c r="K798">
        <v>614.88</v>
      </c>
      <c r="L798">
        <v>43191</v>
      </c>
      <c r="M798" t="s">
        <v>17</v>
      </c>
      <c r="N798" t="s">
        <v>15</v>
      </c>
      <c r="O798" s="2">
        <v>43852</v>
      </c>
    </row>
    <row r="799" spans="1:15" x14ac:dyDescent="0.35">
      <c r="A799" t="s">
        <v>470</v>
      </c>
      <c r="B799" t="s">
        <v>369</v>
      </c>
      <c r="C799" t="s">
        <v>18</v>
      </c>
      <c r="D799" s="2">
        <v>43191</v>
      </c>
      <c r="E799" s="2">
        <v>43555</v>
      </c>
      <c r="F799" t="s">
        <v>26</v>
      </c>
      <c r="G799" t="s">
        <v>474</v>
      </c>
      <c r="H799" t="s">
        <v>32</v>
      </c>
      <c r="I799" t="s">
        <v>29</v>
      </c>
      <c r="J799" t="s">
        <v>27</v>
      </c>
      <c r="K799">
        <v>245.95</v>
      </c>
      <c r="L799">
        <v>43191</v>
      </c>
      <c r="M799" t="s">
        <v>17</v>
      </c>
      <c r="N799" t="s">
        <v>15</v>
      </c>
      <c r="O799" s="2">
        <v>43852</v>
      </c>
    </row>
    <row r="800" spans="1:15" x14ac:dyDescent="0.35">
      <c r="A800" t="s">
        <v>470</v>
      </c>
      <c r="B800" t="s">
        <v>368</v>
      </c>
      <c r="C800" t="s">
        <v>14</v>
      </c>
      <c r="D800" s="2">
        <v>43556</v>
      </c>
      <c r="E800" s="2">
        <v>43921</v>
      </c>
      <c r="F800" t="s">
        <v>26</v>
      </c>
      <c r="G800" t="s">
        <v>474</v>
      </c>
      <c r="H800" t="s">
        <v>32</v>
      </c>
      <c r="I800" t="s">
        <v>29</v>
      </c>
      <c r="J800" t="s">
        <v>27</v>
      </c>
      <c r="K800">
        <v>2077.5100000000002</v>
      </c>
      <c r="L800">
        <v>43556</v>
      </c>
      <c r="M800" t="s">
        <v>17</v>
      </c>
      <c r="N800" t="s">
        <v>15</v>
      </c>
      <c r="O800" s="2">
        <v>43852</v>
      </c>
    </row>
    <row r="801" spans="1:15" x14ac:dyDescent="0.35">
      <c r="A801" t="s">
        <v>470</v>
      </c>
      <c r="B801" t="s">
        <v>368</v>
      </c>
      <c r="C801" t="s">
        <v>14</v>
      </c>
      <c r="D801" s="2">
        <v>43556</v>
      </c>
      <c r="E801" s="2">
        <v>43921</v>
      </c>
      <c r="F801" t="s">
        <v>26</v>
      </c>
      <c r="G801" t="s">
        <v>474</v>
      </c>
      <c r="H801" t="s">
        <v>32</v>
      </c>
      <c r="I801" t="s">
        <v>29</v>
      </c>
      <c r="J801" t="s">
        <v>27</v>
      </c>
      <c r="K801">
        <v>445.18</v>
      </c>
      <c r="L801">
        <v>43556</v>
      </c>
      <c r="M801" t="s">
        <v>17</v>
      </c>
      <c r="N801" t="s">
        <v>15</v>
      </c>
      <c r="O801" s="2">
        <v>43852</v>
      </c>
    </row>
    <row r="802" spans="1:15" x14ac:dyDescent="0.35">
      <c r="A802" t="s">
        <v>470</v>
      </c>
      <c r="B802" t="s">
        <v>370</v>
      </c>
      <c r="C802" t="s">
        <v>14</v>
      </c>
      <c r="D802" s="2">
        <v>43450</v>
      </c>
      <c r="E802" s="2">
        <v>43814</v>
      </c>
      <c r="F802" t="s">
        <v>24</v>
      </c>
      <c r="G802" t="s">
        <v>482</v>
      </c>
      <c r="H802" t="s">
        <v>32</v>
      </c>
      <c r="I802" t="s">
        <v>25</v>
      </c>
      <c r="J802" t="s">
        <v>27</v>
      </c>
      <c r="K802">
        <v>33484.339999999997</v>
      </c>
      <c r="L802">
        <v>43450</v>
      </c>
      <c r="M802" t="s">
        <v>17</v>
      </c>
      <c r="N802" t="s">
        <v>15</v>
      </c>
      <c r="O802" s="2">
        <v>43852</v>
      </c>
    </row>
    <row r="803" spans="1:15" x14ac:dyDescent="0.35">
      <c r="A803" t="s">
        <v>470</v>
      </c>
      <c r="B803" t="s">
        <v>371</v>
      </c>
      <c r="C803" t="s">
        <v>14</v>
      </c>
      <c r="D803" s="2">
        <v>43815</v>
      </c>
      <c r="E803" s="2">
        <v>44180</v>
      </c>
      <c r="F803" t="s">
        <v>24</v>
      </c>
      <c r="G803" t="s">
        <v>483</v>
      </c>
      <c r="H803" t="s">
        <v>32</v>
      </c>
      <c r="I803" t="s">
        <v>44</v>
      </c>
      <c r="J803" t="s">
        <v>27</v>
      </c>
      <c r="K803">
        <v>109812.12</v>
      </c>
      <c r="L803">
        <v>43815</v>
      </c>
      <c r="M803" t="s">
        <v>17</v>
      </c>
      <c r="N803" t="s">
        <v>15</v>
      </c>
      <c r="O803" s="2">
        <v>43852</v>
      </c>
    </row>
    <row r="804" spans="1:15" x14ac:dyDescent="0.35">
      <c r="A804" t="s">
        <v>470</v>
      </c>
      <c r="B804">
        <v>3.1242020675749002E+18</v>
      </c>
      <c r="C804" t="s">
        <v>14</v>
      </c>
      <c r="D804" s="2">
        <v>43110</v>
      </c>
      <c r="E804" s="2">
        <v>43251</v>
      </c>
      <c r="F804" t="s">
        <v>16</v>
      </c>
      <c r="G804" t="s">
        <v>472</v>
      </c>
      <c r="H804" t="s">
        <v>32</v>
      </c>
      <c r="I804" t="s">
        <v>29</v>
      </c>
      <c r="J804" t="s">
        <v>27</v>
      </c>
      <c r="K804">
        <v>12084.5</v>
      </c>
      <c r="L804">
        <v>43110</v>
      </c>
      <c r="M804" t="s">
        <v>17</v>
      </c>
      <c r="N804" t="s">
        <v>15</v>
      </c>
      <c r="O804" s="2">
        <v>43852</v>
      </c>
    </row>
    <row r="805" spans="1:15" x14ac:dyDescent="0.35">
      <c r="A805" t="s">
        <v>470</v>
      </c>
      <c r="B805">
        <v>9.9000044170299998E+19</v>
      </c>
      <c r="C805" t="s">
        <v>18</v>
      </c>
      <c r="D805" s="2">
        <v>43185</v>
      </c>
      <c r="E805" s="2">
        <v>43641</v>
      </c>
      <c r="F805" t="s">
        <v>28</v>
      </c>
      <c r="G805" t="s">
        <v>481</v>
      </c>
      <c r="H805" t="s">
        <v>32</v>
      </c>
      <c r="I805" t="s">
        <v>39</v>
      </c>
      <c r="J805" t="s">
        <v>435</v>
      </c>
      <c r="K805">
        <v>51965.88</v>
      </c>
      <c r="L805">
        <v>43185</v>
      </c>
      <c r="M805" t="s">
        <v>17</v>
      </c>
      <c r="N805" t="s">
        <v>21</v>
      </c>
      <c r="O805" s="2">
        <v>43852</v>
      </c>
    </row>
    <row r="806" spans="1:15" x14ac:dyDescent="0.35">
      <c r="A806" t="s">
        <v>470</v>
      </c>
      <c r="B806">
        <v>9.9000044180300005E+19</v>
      </c>
      <c r="C806" t="s">
        <v>18</v>
      </c>
      <c r="D806" s="2">
        <v>43258</v>
      </c>
      <c r="E806" s="2">
        <v>43622</v>
      </c>
      <c r="F806" t="s">
        <v>28</v>
      </c>
      <c r="G806" t="s">
        <v>481</v>
      </c>
      <c r="H806" t="s">
        <v>32</v>
      </c>
      <c r="I806" t="s">
        <v>39</v>
      </c>
      <c r="J806" t="s">
        <v>436</v>
      </c>
      <c r="K806">
        <v>25619.25</v>
      </c>
      <c r="L806">
        <v>43258</v>
      </c>
      <c r="M806" t="s">
        <v>17</v>
      </c>
      <c r="N806" t="s">
        <v>21</v>
      </c>
      <c r="O806" s="2">
        <v>43852</v>
      </c>
    </row>
    <row r="807" spans="1:15" x14ac:dyDescent="0.35">
      <c r="A807" t="s">
        <v>470</v>
      </c>
      <c r="B807">
        <v>9.9000044190299996E+19</v>
      </c>
      <c r="C807" t="s">
        <v>14</v>
      </c>
      <c r="D807" s="2">
        <v>43642</v>
      </c>
      <c r="E807" s="2">
        <v>43824</v>
      </c>
      <c r="F807" t="s">
        <v>28</v>
      </c>
      <c r="G807" t="s">
        <v>481</v>
      </c>
      <c r="H807" t="s">
        <v>32</v>
      </c>
      <c r="I807" t="s">
        <v>39</v>
      </c>
      <c r="J807" t="s">
        <v>436</v>
      </c>
      <c r="K807">
        <v>25598</v>
      </c>
      <c r="L807">
        <v>43642</v>
      </c>
      <c r="M807" t="s">
        <v>17</v>
      </c>
      <c r="N807" t="s">
        <v>15</v>
      </c>
      <c r="O807" s="2">
        <v>43852</v>
      </c>
    </row>
    <row r="808" spans="1:15" x14ac:dyDescent="0.35">
      <c r="A808" t="s">
        <v>470</v>
      </c>
      <c r="B808">
        <v>9.9000044190299996E+19</v>
      </c>
      <c r="C808" t="s">
        <v>14</v>
      </c>
      <c r="D808" s="2">
        <v>43642</v>
      </c>
      <c r="E808" s="2">
        <v>43824</v>
      </c>
      <c r="F808" t="s">
        <v>28</v>
      </c>
      <c r="G808" t="s">
        <v>481</v>
      </c>
      <c r="H808" t="s">
        <v>32</v>
      </c>
      <c r="I808" t="s">
        <v>39</v>
      </c>
      <c r="J808" t="s">
        <v>436</v>
      </c>
      <c r="K808">
        <v>25598</v>
      </c>
      <c r="L808">
        <v>43642</v>
      </c>
      <c r="M808" t="s">
        <v>17</v>
      </c>
      <c r="N808" t="s">
        <v>15</v>
      </c>
      <c r="O808" s="2">
        <v>43852</v>
      </c>
    </row>
    <row r="809" spans="1:15" x14ac:dyDescent="0.35">
      <c r="A809" t="s">
        <v>470</v>
      </c>
      <c r="B809">
        <v>9.9000044190299996E+19</v>
      </c>
      <c r="C809" t="s">
        <v>14</v>
      </c>
      <c r="D809" s="2">
        <v>43791</v>
      </c>
      <c r="E809" s="2">
        <v>43911</v>
      </c>
      <c r="F809" t="s">
        <v>28</v>
      </c>
      <c r="G809" t="s">
        <v>481</v>
      </c>
      <c r="H809" t="s">
        <v>32</v>
      </c>
      <c r="I809" t="s">
        <v>39</v>
      </c>
      <c r="J809" t="s">
        <v>435</v>
      </c>
      <c r="K809">
        <v>12643.38</v>
      </c>
      <c r="L809">
        <v>43791</v>
      </c>
      <c r="M809" t="s">
        <v>17</v>
      </c>
      <c r="N809" t="s">
        <v>15</v>
      </c>
      <c r="O809" s="2">
        <v>43852</v>
      </c>
    </row>
    <row r="810" spans="1:15" x14ac:dyDescent="0.35">
      <c r="A810" t="s">
        <v>470</v>
      </c>
      <c r="B810">
        <v>9.9000044190299996E+19</v>
      </c>
      <c r="C810" t="s">
        <v>14</v>
      </c>
      <c r="D810" s="2">
        <v>43825</v>
      </c>
      <c r="E810" s="2">
        <v>44007</v>
      </c>
      <c r="F810" t="s">
        <v>28</v>
      </c>
      <c r="G810" t="s">
        <v>481</v>
      </c>
      <c r="H810" t="s">
        <v>32</v>
      </c>
      <c r="I810" t="s">
        <v>39</v>
      </c>
      <c r="J810" t="s">
        <v>436</v>
      </c>
      <c r="K810">
        <v>25598</v>
      </c>
      <c r="L810">
        <v>43825</v>
      </c>
      <c r="M810" t="s">
        <v>17</v>
      </c>
      <c r="N810" t="s">
        <v>15</v>
      </c>
      <c r="O810" s="2">
        <v>43852</v>
      </c>
    </row>
    <row r="811" spans="1:15" x14ac:dyDescent="0.35">
      <c r="A811" t="s">
        <v>470</v>
      </c>
      <c r="B811" t="s">
        <v>372</v>
      </c>
      <c r="C811" t="s">
        <v>18</v>
      </c>
      <c r="D811" s="2">
        <v>43101</v>
      </c>
      <c r="E811" s="2">
        <v>43465</v>
      </c>
      <c r="F811" t="s">
        <v>19</v>
      </c>
      <c r="G811" t="s">
        <v>473</v>
      </c>
      <c r="H811" t="s">
        <v>32</v>
      </c>
      <c r="I811" t="s">
        <v>20</v>
      </c>
      <c r="J811" t="s">
        <v>27</v>
      </c>
      <c r="K811">
        <v>1474120.36</v>
      </c>
      <c r="L811">
        <v>43101</v>
      </c>
      <c r="M811" t="s">
        <v>17</v>
      </c>
      <c r="N811" t="s">
        <v>21</v>
      </c>
      <c r="O811" s="2">
        <v>43852</v>
      </c>
    </row>
    <row r="812" spans="1:15" x14ac:dyDescent="0.35">
      <c r="A812" t="s">
        <v>470</v>
      </c>
      <c r="B812" t="s">
        <v>372</v>
      </c>
      <c r="C812" t="s">
        <v>18</v>
      </c>
      <c r="D812" s="2">
        <v>43101</v>
      </c>
      <c r="E812" s="2">
        <v>43465</v>
      </c>
      <c r="F812" t="s">
        <v>19</v>
      </c>
      <c r="G812" t="s">
        <v>473</v>
      </c>
      <c r="H812" t="s">
        <v>32</v>
      </c>
      <c r="I812" t="s">
        <v>20</v>
      </c>
      <c r="J812" t="s">
        <v>27</v>
      </c>
      <c r="L812">
        <v>43371</v>
      </c>
      <c r="M812" t="s">
        <v>36</v>
      </c>
      <c r="N812" t="s">
        <v>21</v>
      </c>
      <c r="O812" s="2">
        <v>43852</v>
      </c>
    </row>
    <row r="813" spans="1:15" x14ac:dyDescent="0.35">
      <c r="A813" t="s">
        <v>470</v>
      </c>
      <c r="B813" t="s">
        <v>373</v>
      </c>
      <c r="C813" t="s">
        <v>18</v>
      </c>
      <c r="D813" s="2">
        <v>43101</v>
      </c>
      <c r="E813" s="2">
        <v>43465</v>
      </c>
      <c r="F813" t="s">
        <v>19</v>
      </c>
      <c r="G813" t="s">
        <v>473</v>
      </c>
      <c r="H813" t="s">
        <v>32</v>
      </c>
      <c r="I813" t="s">
        <v>20</v>
      </c>
      <c r="J813" t="s">
        <v>27</v>
      </c>
      <c r="K813">
        <v>34349.81</v>
      </c>
      <c r="L813">
        <v>43101</v>
      </c>
      <c r="M813" t="s">
        <v>17</v>
      </c>
      <c r="N813" t="s">
        <v>21</v>
      </c>
      <c r="O813" s="2">
        <v>43852</v>
      </c>
    </row>
    <row r="814" spans="1:15" x14ac:dyDescent="0.35">
      <c r="A814" t="s">
        <v>470</v>
      </c>
      <c r="B814">
        <v>5051621</v>
      </c>
      <c r="C814" t="s">
        <v>18</v>
      </c>
      <c r="D814" s="2">
        <v>43101</v>
      </c>
      <c r="E814" s="2">
        <v>43465</v>
      </c>
      <c r="F814" t="s">
        <v>19</v>
      </c>
      <c r="G814" t="s">
        <v>473</v>
      </c>
      <c r="H814" t="s">
        <v>32</v>
      </c>
      <c r="I814" t="s">
        <v>20</v>
      </c>
      <c r="J814" t="s">
        <v>27</v>
      </c>
      <c r="K814">
        <v>51883.58</v>
      </c>
      <c r="L814">
        <v>43101</v>
      </c>
      <c r="M814" t="s">
        <v>17</v>
      </c>
      <c r="N814" t="s">
        <v>21</v>
      </c>
      <c r="O814" s="2">
        <v>43852</v>
      </c>
    </row>
    <row r="815" spans="1:15" x14ac:dyDescent="0.35">
      <c r="A815" t="s">
        <v>470</v>
      </c>
      <c r="B815">
        <v>43145480</v>
      </c>
      <c r="C815" t="s">
        <v>18</v>
      </c>
      <c r="D815" s="2">
        <v>42919</v>
      </c>
      <c r="E815" s="2">
        <v>43283</v>
      </c>
      <c r="F815" t="s">
        <v>26</v>
      </c>
      <c r="G815" t="s">
        <v>481</v>
      </c>
      <c r="H815" t="s">
        <v>32</v>
      </c>
      <c r="I815" t="s">
        <v>20</v>
      </c>
      <c r="J815" t="s">
        <v>27</v>
      </c>
      <c r="K815">
        <v>15963.92</v>
      </c>
      <c r="L815">
        <v>42919</v>
      </c>
      <c r="M815" t="s">
        <v>17</v>
      </c>
      <c r="N815" t="s">
        <v>15</v>
      </c>
      <c r="O815" s="2">
        <v>43852</v>
      </c>
    </row>
    <row r="816" spans="1:15" x14ac:dyDescent="0.35">
      <c r="A816" t="s">
        <v>470</v>
      </c>
      <c r="B816">
        <v>43168449</v>
      </c>
      <c r="C816" t="s">
        <v>18</v>
      </c>
      <c r="D816" s="2">
        <v>43284</v>
      </c>
      <c r="E816" s="2">
        <v>43648</v>
      </c>
      <c r="F816" t="s">
        <v>26</v>
      </c>
      <c r="G816" t="s">
        <v>481</v>
      </c>
      <c r="H816" t="s">
        <v>32</v>
      </c>
      <c r="I816" t="s">
        <v>20</v>
      </c>
      <c r="J816" t="s">
        <v>27</v>
      </c>
      <c r="K816">
        <v>0</v>
      </c>
      <c r="L816">
        <v>43284</v>
      </c>
      <c r="M816" t="s">
        <v>17</v>
      </c>
      <c r="N816" t="s">
        <v>27</v>
      </c>
      <c r="O816" s="2">
        <v>43852</v>
      </c>
    </row>
    <row r="817" spans="1:15" x14ac:dyDescent="0.35">
      <c r="A817" t="s">
        <v>470</v>
      </c>
      <c r="B817">
        <v>43191791</v>
      </c>
      <c r="C817" t="s">
        <v>14</v>
      </c>
      <c r="D817" s="2">
        <v>43649</v>
      </c>
      <c r="E817" s="2">
        <v>43740</v>
      </c>
      <c r="F817" t="s">
        <v>26</v>
      </c>
      <c r="G817" t="s">
        <v>481</v>
      </c>
      <c r="H817" t="s">
        <v>32</v>
      </c>
      <c r="I817" t="s">
        <v>20</v>
      </c>
      <c r="J817" t="s">
        <v>27</v>
      </c>
      <c r="K817">
        <v>956.34</v>
      </c>
      <c r="L817">
        <v>43649</v>
      </c>
      <c r="M817" t="s">
        <v>17</v>
      </c>
      <c r="N817" t="s">
        <v>27</v>
      </c>
      <c r="O817" s="2">
        <v>43852</v>
      </c>
    </row>
    <row r="818" spans="1:15" x14ac:dyDescent="0.35">
      <c r="A818" t="s">
        <v>470</v>
      </c>
      <c r="B818">
        <v>2.2210011170099999E+19</v>
      </c>
      <c r="C818" t="s">
        <v>18</v>
      </c>
      <c r="D818" s="2">
        <v>43112</v>
      </c>
      <c r="E818" s="2">
        <v>43476</v>
      </c>
      <c r="F818" t="s">
        <v>24</v>
      </c>
      <c r="G818" t="s">
        <v>481</v>
      </c>
      <c r="H818" t="s">
        <v>32</v>
      </c>
      <c r="I818" t="s">
        <v>25</v>
      </c>
      <c r="J818" t="s">
        <v>435</v>
      </c>
      <c r="K818">
        <v>5416.62</v>
      </c>
      <c r="L818">
        <v>43112</v>
      </c>
      <c r="M818" t="s">
        <v>17</v>
      </c>
      <c r="N818" t="s">
        <v>15</v>
      </c>
      <c r="O818" s="2">
        <v>43852</v>
      </c>
    </row>
    <row r="819" spans="1:15" x14ac:dyDescent="0.35">
      <c r="A819" t="s">
        <v>470</v>
      </c>
      <c r="B819">
        <v>2.2210021170199998E+19</v>
      </c>
      <c r="C819" t="s">
        <v>18</v>
      </c>
      <c r="D819" s="2">
        <v>43112</v>
      </c>
      <c r="E819" s="2">
        <v>43476</v>
      </c>
      <c r="F819" t="s">
        <v>23</v>
      </c>
      <c r="G819" t="s">
        <v>481</v>
      </c>
      <c r="H819" t="s">
        <v>32</v>
      </c>
      <c r="I819" t="s">
        <v>23</v>
      </c>
      <c r="J819" t="s">
        <v>435</v>
      </c>
      <c r="K819">
        <v>6195.75</v>
      </c>
      <c r="L819">
        <v>43112</v>
      </c>
      <c r="M819" t="s">
        <v>17</v>
      </c>
      <c r="N819" t="s">
        <v>15</v>
      </c>
      <c r="O819" s="2">
        <v>43852</v>
      </c>
    </row>
    <row r="820" spans="1:15" x14ac:dyDescent="0.35">
      <c r="A820" t="s">
        <v>470</v>
      </c>
      <c r="B820">
        <v>2.2210046170099999E+19</v>
      </c>
      <c r="C820" t="s">
        <v>18</v>
      </c>
      <c r="D820" s="2">
        <v>43112</v>
      </c>
      <c r="E820" s="2">
        <v>43476</v>
      </c>
      <c r="F820" t="s">
        <v>26</v>
      </c>
      <c r="G820" t="s">
        <v>481</v>
      </c>
      <c r="H820" t="s">
        <v>32</v>
      </c>
      <c r="I820" t="s">
        <v>25</v>
      </c>
      <c r="J820" t="s">
        <v>436</v>
      </c>
      <c r="K820">
        <v>518.13</v>
      </c>
      <c r="L820">
        <v>43112</v>
      </c>
      <c r="M820" t="s">
        <v>17</v>
      </c>
      <c r="N820" t="s">
        <v>15</v>
      </c>
      <c r="O820" s="2">
        <v>43852</v>
      </c>
    </row>
    <row r="821" spans="1:15" x14ac:dyDescent="0.35">
      <c r="A821" t="s">
        <v>470</v>
      </c>
      <c r="B821">
        <v>3.1142019576752998E+18</v>
      </c>
      <c r="C821" t="s">
        <v>18</v>
      </c>
      <c r="D821" s="2">
        <v>43392</v>
      </c>
      <c r="E821" s="2">
        <v>43756</v>
      </c>
      <c r="F821" t="s">
        <v>26</v>
      </c>
      <c r="G821" t="s">
        <v>481</v>
      </c>
      <c r="H821" t="s">
        <v>32</v>
      </c>
      <c r="I821" t="s">
        <v>16</v>
      </c>
      <c r="J821" t="s">
        <v>436</v>
      </c>
      <c r="K821">
        <v>2767.5</v>
      </c>
      <c r="L821">
        <v>43392</v>
      </c>
      <c r="M821" t="s">
        <v>17</v>
      </c>
      <c r="N821" t="s">
        <v>21</v>
      </c>
      <c r="O821" s="2">
        <v>43852</v>
      </c>
    </row>
    <row r="822" spans="1:15" x14ac:dyDescent="0.35">
      <c r="A822" t="s">
        <v>470</v>
      </c>
      <c r="B822">
        <v>3.1142031258438999E+18</v>
      </c>
      <c r="C822" t="s">
        <v>14</v>
      </c>
      <c r="D822" s="2">
        <v>43763</v>
      </c>
      <c r="E822" s="2">
        <v>44128</v>
      </c>
      <c r="F822" t="s">
        <v>26</v>
      </c>
      <c r="G822" t="s">
        <v>481</v>
      </c>
      <c r="H822" t="s">
        <v>32</v>
      </c>
      <c r="I822" t="s">
        <v>16</v>
      </c>
      <c r="J822" t="s">
        <v>436</v>
      </c>
      <c r="K822">
        <v>8198.25</v>
      </c>
      <c r="L822">
        <v>43763</v>
      </c>
      <c r="M822" t="s">
        <v>17</v>
      </c>
      <c r="N822" t="s">
        <v>15</v>
      </c>
      <c r="O822" s="2">
        <v>43852</v>
      </c>
    </row>
    <row r="823" spans="1:15" x14ac:dyDescent="0.35">
      <c r="A823" t="s">
        <v>470</v>
      </c>
      <c r="B823" t="s">
        <v>374</v>
      </c>
      <c r="C823" t="s">
        <v>14</v>
      </c>
      <c r="D823" s="2">
        <v>43477</v>
      </c>
      <c r="E823" s="2">
        <v>43841</v>
      </c>
      <c r="F823" t="s">
        <v>23</v>
      </c>
      <c r="G823" t="s">
        <v>481</v>
      </c>
      <c r="H823" t="s">
        <v>32</v>
      </c>
      <c r="I823" t="s">
        <v>23</v>
      </c>
      <c r="J823" t="s">
        <v>435</v>
      </c>
      <c r="K823">
        <v>9075</v>
      </c>
      <c r="L823">
        <v>43477</v>
      </c>
      <c r="M823" t="s">
        <v>17</v>
      </c>
      <c r="N823" t="s">
        <v>27</v>
      </c>
      <c r="O823" s="2">
        <v>43852</v>
      </c>
    </row>
    <row r="824" spans="1:15" x14ac:dyDescent="0.35">
      <c r="A824" t="s">
        <v>470</v>
      </c>
      <c r="B824" t="s">
        <v>374</v>
      </c>
      <c r="C824" t="s">
        <v>14</v>
      </c>
      <c r="D824" s="2">
        <v>43477</v>
      </c>
      <c r="E824" s="2">
        <v>43841</v>
      </c>
      <c r="F824" t="s">
        <v>23</v>
      </c>
      <c r="G824" t="s">
        <v>481</v>
      </c>
      <c r="H824" t="s">
        <v>32</v>
      </c>
      <c r="I824" t="s">
        <v>23</v>
      </c>
      <c r="J824" t="s">
        <v>435</v>
      </c>
      <c r="K824">
        <v>9075</v>
      </c>
      <c r="L824">
        <v>43477</v>
      </c>
      <c r="M824" t="s">
        <v>17</v>
      </c>
      <c r="N824" t="s">
        <v>27</v>
      </c>
      <c r="O824" s="2">
        <v>43852</v>
      </c>
    </row>
    <row r="825" spans="1:15" x14ac:dyDescent="0.35">
      <c r="A825" t="s">
        <v>470</v>
      </c>
      <c r="B825" t="s">
        <v>375</v>
      </c>
      <c r="C825" t="s">
        <v>14</v>
      </c>
      <c r="D825" s="2">
        <v>43477</v>
      </c>
      <c r="E825" s="2">
        <v>43841</v>
      </c>
      <c r="F825" t="s">
        <v>26</v>
      </c>
      <c r="G825" t="s">
        <v>481</v>
      </c>
      <c r="H825" t="s">
        <v>32</v>
      </c>
      <c r="I825" t="s">
        <v>25</v>
      </c>
      <c r="J825" t="s">
        <v>436</v>
      </c>
      <c r="K825">
        <v>521.25</v>
      </c>
      <c r="L825">
        <v>43477</v>
      </c>
      <c r="M825" t="s">
        <v>17</v>
      </c>
      <c r="N825" t="s">
        <v>27</v>
      </c>
      <c r="O825" s="2">
        <v>43852</v>
      </c>
    </row>
    <row r="826" spans="1:15" x14ac:dyDescent="0.35">
      <c r="A826" t="s">
        <v>470</v>
      </c>
      <c r="B826" t="s">
        <v>376</v>
      </c>
      <c r="C826" t="s">
        <v>14</v>
      </c>
      <c r="D826" s="2">
        <v>43477</v>
      </c>
      <c r="E826" s="2">
        <v>43841</v>
      </c>
      <c r="F826" t="s">
        <v>24</v>
      </c>
      <c r="G826" t="s">
        <v>481</v>
      </c>
      <c r="H826" t="s">
        <v>32</v>
      </c>
      <c r="I826" t="s">
        <v>25</v>
      </c>
      <c r="J826" t="s">
        <v>435</v>
      </c>
      <c r="K826">
        <v>7889.31</v>
      </c>
      <c r="L826">
        <v>43477</v>
      </c>
      <c r="M826" t="s">
        <v>17</v>
      </c>
      <c r="N826" t="s">
        <v>27</v>
      </c>
      <c r="O826" s="2">
        <v>43852</v>
      </c>
    </row>
    <row r="827" spans="1:15" x14ac:dyDescent="0.35">
      <c r="A827" t="s">
        <v>470</v>
      </c>
      <c r="B827">
        <v>33393</v>
      </c>
      <c r="C827" t="s">
        <v>18</v>
      </c>
      <c r="D827" s="2">
        <v>43405</v>
      </c>
      <c r="E827" s="2">
        <v>43769</v>
      </c>
      <c r="F827" t="s">
        <v>19</v>
      </c>
      <c r="G827" t="s">
        <v>473</v>
      </c>
      <c r="H827" t="s">
        <v>32</v>
      </c>
      <c r="I827" t="s">
        <v>20</v>
      </c>
      <c r="J827" t="s">
        <v>27</v>
      </c>
      <c r="K827">
        <v>90307.75</v>
      </c>
      <c r="L827">
        <v>43405</v>
      </c>
      <c r="M827" t="s">
        <v>17</v>
      </c>
      <c r="N827" t="s">
        <v>15</v>
      </c>
      <c r="O827" s="2">
        <v>43852</v>
      </c>
    </row>
    <row r="828" spans="1:15" x14ac:dyDescent="0.35">
      <c r="A828" t="s">
        <v>470</v>
      </c>
      <c r="B828">
        <v>3393</v>
      </c>
      <c r="C828" t="s">
        <v>14</v>
      </c>
      <c r="D828" s="2">
        <v>43770</v>
      </c>
      <c r="E828" s="2">
        <v>44135</v>
      </c>
      <c r="F828" t="s">
        <v>19</v>
      </c>
      <c r="G828" t="s">
        <v>473</v>
      </c>
      <c r="H828" t="s">
        <v>32</v>
      </c>
      <c r="I828" t="s">
        <v>20</v>
      </c>
      <c r="J828" t="s">
        <v>27</v>
      </c>
      <c r="K828">
        <v>114751.5</v>
      </c>
      <c r="L828">
        <v>43770</v>
      </c>
      <c r="M828" t="s">
        <v>17</v>
      </c>
      <c r="N828" t="s">
        <v>27</v>
      </c>
      <c r="O828" s="2">
        <v>43852</v>
      </c>
    </row>
    <row r="829" spans="1:15" x14ac:dyDescent="0.35">
      <c r="A829" t="s">
        <v>470</v>
      </c>
      <c r="B829">
        <v>2301001342</v>
      </c>
      <c r="C829" t="s">
        <v>14</v>
      </c>
      <c r="D829" s="2">
        <v>43405</v>
      </c>
      <c r="E829" s="2">
        <v>43769</v>
      </c>
      <c r="F829" t="s">
        <v>16</v>
      </c>
      <c r="G829" t="s">
        <v>474</v>
      </c>
      <c r="H829" t="s">
        <v>32</v>
      </c>
      <c r="I829" t="s">
        <v>29</v>
      </c>
      <c r="J829" t="s">
        <v>27</v>
      </c>
      <c r="K829">
        <v>52751.13</v>
      </c>
      <c r="L829">
        <v>43405</v>
      </c>
      <c r="M829" t="s">
        <v>17</v>
      </c>
      <c r="N829" t="s">
        <v>15</v>
      </c>
      <c r="O829" s="2">
        <v>43852</v>
      </c>
    </row>
    <row r="830" spans="1:15" x14ac:dyDescent="0.35">
      <c r="A830" t="s">
        <v>470</v>
      </c>
      <c r="B830">
        <v>2302002435</v>
      </c>
      <c r="C830" t="s">
        <v>14</v>
      </c>
      <c r="D830" s="2">
        <v>43405</v>
      </c>
      <c r="E830" s="2">
        <v>43769</v>
      </c>
      <c r="F830" t="s">
        <v>16</v>
      </c>
      <c r="G830" t="s">
        <v>474</v>
      </c>
      <c r="H830" t="s">
        <v>32</v>
      </c>
      <c r="I830" t="s">
        <v>29</v>
      </c>
      <c r="J830" t="s">
        <v>27</v>
      </c>
      <c r="K830">
        <v>53125</v>
      </c>
      <c r="L830">
        <v>43405</v>
      </c>
      <c r="M830" t="s">
        <v>17</v>
      </c>
      <c r="N830" t="s">
        <v>15</v>
      </c>
      <c r="O830" s="2">
        <v>43852</v>
      </c>
    </row>
    <row r="831" spans="1:15" x14ac:dyDescent="0.35">
      <c r="A831" t="s">
        <v>470</v>
      </c>
      <c r="B831" t="s">
        <v>377</v>
      </c>
      <c r="C831" t="s">
        <v>14</v>
      </c>
      <c r="D831" s="2">
        <v>43405</v>
      </c>
      <c r="E831" s="2">
        <v>43769</v>
      </c>
      <c r="F831" t="s">
        <v>26</v>
      </c>
      <c r="G831" t="s">
        <v>474</v>
      </c>
      <c r="H831" t="s">
        <v>32</v>
      </c>
      <c r="I831" t="s">
        <v>29</v>
      </c>
      <c r="J831" t="s">
        <v>27</v>
      </c>
      <c r="K831">
        <v>359.13</v>
      </c>
      <c r="L831">
        <v>43405</v>
      </c>
      <c r="M831" t="s">
        <v>17</v>
      </c>
      <c r="N831" t="s">
        <v>15</v>
      </c>
      <c r="O831" s="2">
        <v>43852</v>
      </c>
    </row>
    <row r="832" spans="1:15" x14ac:dyDescent="0.35">
      <c r="A832" t="s">
        <v>470</v>
      </c>
      <c r="B832" t="s">
        <v>378</v>
      </c>
      <c r="C832" t="s">
        <v>14</v>
      </c>
      <c r="D832" s="2">
        <v>43405</v>
      </c>
      <c r="E832" s="2">
        <v>43769</v>
      </c>
      <c r="F832" t="s">
        <v>26</v>
      </c>
      <c r="G832" t="s">
        <v>474</v>
      </c>
      <c r="H832" t="s">
        <v>32</v>
      </c>
      <c r="I832" t="s">
        <v>29</v>
      </c>
      <c r="J832" t="s">
        <v>27</v>
      </c>
      <c r="K832">
        <v>0</v>
      </c>
      <c r="L832">
        <v>43405</v>
      </c>
      <c r="M832" t="s">
        <v>17</v>
      </c>
      <c r="N832" t="s">
        <v>15</v>
      </c>
      <c r="O832" s="2">
        <v>43852</v>
      </c>
    </row>
    <row r="833" spans="1:15" x14ac:dyDescent="0.35">
      <c r="A833" t="s">
        <v>470</v>
      </c>
      <c r="B833" t="s">
        <v>379</v>
      </c>
      <c r="C833" t="s">
        <v>14</v>
      </c>
      <c r="D833" s="2">
        <v>43405</v>
      </c>
      <c r="E833" s="2">
        <v>43769</v>
      </c>
      <c r="F833" t="s">
        <v>16</v>
      </c>
      <c r="G833" t="s">
        <v>474</v>
      </c>
      <c r="H833" t="s">
        <v>32</v>
      </c>
      <c r="I833" t="s">
        <v>29</v>
      </c>
      <c r="J833" t="s">
        <v>27</v>
      </c>
      <c r="K833">
        <v>0</v>
      </c>
      <c r="L833">
        <v>43405</v>
      </c>
      <c r="M833" t="s">
        <v>17</v>
      </c>
      <c r="N833" t="s">
        <v>15</v>
      </c>
      <c r="O833" s="2">
        <v>43852</v>
      </c>
    </row>
    <row r="834" spans="1:15" x14ac:dyDescent="0.35">
      <c r="A834" t="s">
        <v>470</v>
      </c>
      <c r="B834" t="s">
        <v>380</v>
      </c>
      <c r="C834" t="s">
        <v>14</v>
      </c>
      <c r="D834" s="2">
        <v>43405</v>
      </c>
      <c r="E834" s="2">
        <v>43769</v>
      </c>
      <c r="F834" t="s">
        <v>24</v>
      </c>
      <c r="G834" t="s">
        <v>474</v>
      </c>
      <c r="H834" t="s">
        <v>32</v>
      </c>
      <c r="I834" t="s">
        <v>29</v>
      </c>
      <c r="J834" t="s">
        <v>27</v>
      </c>
      <c r="K834">
        <v>0</v>
      </c>
      <c r="L834">
        <v>43405</v>
      </c>
      <c r="M834" t="s">
        <v>17</v>
      </c>
      <c r="N834" t="s">
        <v>15</v>
      </c>
      <c r="O834" s="2">
        <v>43852</v>
      </c>
    </row>
    <row r="835" spans="1:15" x14ac:dyDescent="0.35">
      <c r="A835" t="s">
        <v>470</v>
      </c>
      <c r="B835">
        <v>54407334</v>
      </c>
      <c r="C835" t="s">
        <v>14</v>
      </c>
      <c r="D835" s="2">
        <v>43466</v>
      </c>
      <c r="E835" s="2">
        <v>43830</v>
      </c>
      <c r="F835" t="s">
        <v>19</v>
      </c>
      <c r="G835" t="s">
        <v>473</v>
      </c>
      <c r="H835" t="s">
        <v>32</v>
      </c>
      <c r="I835" t="s">
        <v>20</v>
      </c>
      <c r="J835" t="s">
        <v>27</v>
      </c>
      <c r="K835">
        <v>23387.4</v>
      </c>
      <c r="L835">
        <v>43466</v>
      </c>
      <c r="M835" t="s">
        <v>17</v>
      </c>
      <c r="N835" t="s">
        <v>15</v>
      </c>
      <c r="O835" s="2">
        <v>43852</v>
      </c>
    </row>
    <row r="836" spans="1:15" x14ac:dyDescent="0.35">
      <c r="A836" t="s">
        <v>470</v>
      </c>
      <c r="B836" t="s">
        <v>381</v>
      </c>
      <c r="C836" t="s">
        <v>14</v>
      </c>
      <c r="D836" s="2">
        <v>43466</v>
      </c>
      <c r="E836" s="2">
        <v>43830</v>
      </c>
      <c r="F836" t="s">
        <v>19</v>
      </c>
      <c r="G836" t="s">
        <v>473</v>
      </c>
      <c r="H836" t="s">
        <v>32</v>
      </c>
      <c r="I836" t="s">
        <v>20</v>
      </c>
      <c r="J836" t="s">
        <v>27</v>
      </c>
      <c r="K836">
        <v>914998.58</v>
      </c>
      <c r="L836">
        <v>43466</v>
      </c>
      <c r="M836" t="s">
        <v>17</v>
      </c>
      <c r="N836" t="s">
        <v>35</v>
      </c>
      <c r="O836" s="2">
        <v>43852</v>
      </c>
    </row>
    <row r="837" spans="1:15" x14ac:dyDescent="0.35">
      <c r="A837" t="s">
        <v>470</v>
      </c>
      <c r="B837" t="s">
        <v>381</v>
      </c>
      <c r="C837" t="s">
        <v>14</v>
      </c>
      <c r="D837" s="2">
        <v>43466</v>
      </c>
      <c r="E837" s="2">
        <v>43830</v>
      </c>
      <c r="F837" t="s">
        <v>19</v>
      </c>
      <c r="G837" t="s">
        <v>473</v>
      </c>
      <c r="H837" t="s">
        <v>32</v>
      </c>
      <c r="I837" t="s">
        <v>20</v>
      </c>
      <c r="J837" t="s">
        <v>27</v>
      </c>
      <c r="K837">
        <v>93906.08</v>
      </c>
      <c r="L837">
        <v>43531</v>
      </c>
      <c r="M837" t="s">
        <v>36</v>
      </c>
      <c r="N837" t="s">
        <v>35</v>
      </c>
      <c r="O837" s="2">
        <v>43852</v>
      </c>
    </row>
    <row r="838" spans="1:15" x14ac:dyDescent="0.35">
      <c r="A838" t="s">
        <v>470</v>
      </c>
      <c r="B838" t="s">
        <v>381</v>
      </c>
      <c r="C838" t="s">
        <v>14</v>
      </c>
      <c r="D838" s="2">
        <v>43466</v>
      </c>
      <c r="E838" s="2">
        <v>43830</v>
      </c>
      <c r="F838" t="s">
        <v>19</v>
      </c>
      <c r="G838" t="s">
        <v>473</v>
      </c>
      <c r="H838" t="s">
        <v>32</v>
      </c>
      <c r="I838" t="s">
        <v>20</v>
      </c>
      <c r="J838" t="s">
        <v>27</v>
      </c>
      <c r="K838">
        <v>27435</v>
      </c>
      <c r="L838">
        <v>43488</v>
      </c>
      <c r="M838" t="s">
        <v>36</v>
      </c>
      <c r="N838" t="s">
        <v>35</v>
      </c>
      <c r="O838" s="2">
        <v>43852</v>
      </c>
    </row>
    <row r="839" spans="1:15" x14ac:dyDescent="0.35">
      <c r="A839" t="s">
        <v>470</v>
      </c>
      <c r="B839" t="s">
        <v>381</v>
      </c>
      <c r="C839" t="s">
        <v>14</v>
      </c>
      <c r="D839" s="2">
        <v>43466</v>
      </c>
      <c r="E839" s="2">
        <v>43830</v>
      </c>
      <c r="F839" t="s">
        <v>19</v>
      </c>
      <c r="G839" t="s">
        <v>473</v>
      </c>
      <c r="H839" t="s">
        <v>32</v>
      </c>
      <c r="I839" t="s">
        <v>20</v>
      </c>
      <c r="J839" t="s">
        <v>27</v>
      </c>
      <c r="K839">
        <v>32391.85</v>
      </c>
      <c r="L839">
        <v>43595</v>
      </c>
      <c r="M839" t="s">
        <v>36</v>
      </c>
      <c r="N839" t="s">
        <v>35</v>
      </c>
      <c r="O839" s="2">
        <v>43852</v>
      </c>
    </row>
    <row r="840" spans="1:15" x14ac:dyDescent="0.35">
      <c r="A840" t="s">
        <v>470</v>
      </c>
      <c r="B840" t="s">
        <v>381</v>
      </c>
      <c r="C840" t="s">
        <v>14</v>
      </c>
      <c r="D840" s="2">
        <v>43466</v>
      </c>
      <c r="E840" s="2">
        <v>43830</v>
      </c>
      <c r="F840" t="s">
        <v>19</v>
      </c>
      <c r="G840" t="s">
        <v>473</v>
      </c>
      <c r="H840" t="s">
        <v>32</v>
      </c>
      <c r="I840" t="s">
        <v>20</v>
      </c>
      <c r="J840" t="s">
        <v>27</v>
      </c>
      <c r="K840">
        <v>9941.16</v>
      </c>
      <c r="L840">
        <v>43656</v>
      </c>
      <c r="M840" t="s">
        <v>36</v>
      </c>
      <c r="N840" t="s">
        <v>35</v>
      </c>
      <c r="O840" s="2">
        <v>43852</v>
      </c>
    </row>
    <row r="841" spans="1:15" x14ac:dyDescent="0.35">
      <c r="A841" t="s">
        <v>470</v>
      </c>
      <c r="B841" t="s">
        <v>381</v>
      </c>
      <c r="C841" t="s">
        <v>14</v>
      </c>
      <c r="D841" s="2">
        <v>43466</v>
      </c>
      <c r="E841" s="2">
        <v>43830</v>
      </c>
      <c r="F841" t="s">
        <v>19</v>
      </c>
      <c r="G841" t="s">
        <v>473</v>
      </c>
      <c r="H841" t="s">
        <v>32</v>
      </c>
      <c r="I841" t="s">
        <v>20</v>
      </c>
      <c r="J841" t="s">
        <v>27</v>
      </c>
      <c r="K841">
        <v>27681.48</v>
      </c>
      <c r="L841">
        <v>43691</v>
      </c>
      <c r="M841" t="s">
        <v>36</v>
      </c>
      <c r="N841" t="s">
        <v>35</v>
      </c>
      <c r="O841" s="2">
        <v>43852</v>
      </c>
    </row>
    <row r="842" spans="1:15" x14ac:dyDescent="0.35">
      <c r="A842" t="s">
        <v>470</v>
      </c>
      <c r="B842" t="s">
        <v>381</v>
      </c>
      <c r="C842" t="s">
        <v>14</v>
      </c>
      <c r="D842" s="2">
        <v>43466</v>
      </c>
      <c r="E842" s="2">
        <v>43830</v>
      </c>
      <c r="F842" t="s">
        <v>19</v>
      </c>
      <c r="G842" t="s">
        <v>473</v>
      </c>
      <c r="H842" t="s">
        <v>32</v>
      </c>
      <c r="I842" t="s">
        <v>20</v>
      </c>
      <c r="J842" t="s">
        <v>27</v>
      </c>
      <c r="K842">
        <v>18901.02</v>
      </c>
      <c r="L842">
        <v>43722</v>
      </c>
      <c r="M842" t="s">
        <v>36</v>
      </c>
      <c r="N842" t="s">
        <v>35</v>
      </c>
      <c r="O842" s="2">
        <v>43852</v>
      </c>
    </row>
    <row r="843" spans="1:15" x14ac:dyDescent="0.35">
      <c r="A843" t="s">
        <v>470</v>
      </c>
      <c r="B843" t="s">
        <v>381</v>
      </c>
      <c r="C843" t="s">
        <v>14</v>
      </c>
      <c r="D843" s="2">
        <v>43466</v>
      </c>
      <c r="E843" s="2">
        <v>43830</v>
      </c>
      <c r="F843" t="s">
        <v>19</v>
      </c>
      <c r="G843" t="s">
        <v>473</v>
      </c>
      <c r="H843" t="s">
        <v>32</v>
      </c>
      <c r="I843" t="s">
        <v>20</v>
      </c>
      <c r="J843" t="s">
        <v>27</v>
      </c>
      <c r="K843">
        <v>46994.85</v>
      </c>
      <c r="L843">
        <v>43494</v>
      </c>
      <c r="M843" t="s">
        <v>36</v>
      </c>
      <c r="N843" t="s">
        <v>35</v>
      </c>
      <c r="O843" s="2">
        <v>43852</v>
      </c>
    </row>
    <row r="844" spans="1:15" x14ac:dyDescent="0.35">
      <c r="A844" t="s">
        <v>470</v>
      </c>
      <c r="B844" t="s">
        <v>381</v>
      </c>
      <c r="C844" t="s">
        <v>14</v>
      </c>
      <c r="D844" s="2">
        <v>43466</v>
      </c>
      <c r="E844" s="2">
        <v>43830</v>
      </c>
      <c r="F844" t="s">
        <v>19</v>
      </c>
      <c r="G844" t="s">
        <v>473</v>
      </c>
      <c r="H844" t="s">
        <v>32</v>
      </c>
      <c r="I844" t="s">
        <v>20</v>
      </c>
      <c r="J844" t="s">
        <v>27</v>
      </c>
      <c r="K844">
        <v>17139.5</v>
      </c>
      <c r="L844">
        <v>43749</v>
      </c>
      <c r="M844" t="s">
        <v>36</v>
      </c>
      <c r="N844" t="s">
        <v>35</v>
      </c>
      <c r="O844" s="2">
        <v>43852</v>
      </c>
    </row>
    <row r="845" spans="1:15" x14ac:dyDescent="0.35">
      <c r="A845" t="s">
        <v>470</v>
      </c>
      <c r="B845" t="s">
        <v>381</v>
      </c>
      <c r="C845" t="s">
        <v>14</v>
      </c>
      <c r="D845" s="2">
        <v>43466</v>
      </c>
      <c r="E845" s="2">
        <v>43830</v>
      </c>
      <c r="F845" t="s">
        <v>19</v>
      </c>
      <c r="G845" t="s">
        <v>473</v>
      </c>
      <c r="H845" t="s">
        <v>32</v>
      </c>
      <c r="I845" t="s">
        <v>20</v>
      </c>
      <c r="J845" t="s">
        <v>27</v>
      </c>
      <c r="K845">
        <v>8560.86</v>
      </c>
      <c r="L845">
        <v>43783</v>
      </c>
      <c r="M845" t="s">
        <v>36</v>
      </c>
      <c r="N845" t="s">
        <v>35</v>
      </c>
      <c r="O845" s="2">
        <v>43852</v>
      </c>
    </row>
    <row r="846" spans="1:15" x14ac:dyDescent="0.35">
      <c r="A846" t="s">
        <v>470</v>
      </c>
      <c r="B846" t="s">
        <v>381</v>
      </c>
      <c r="C846" t="s">
        <v>14</v>
      </c>
      <c r="D846" s="2">
        <v>43466</v>
      </c>
      <c r="E846" s="2">
        <v>43830</v>
      </c>
      <c r="F846" t="s">
        <v>19</v>
      </c>
      <c r="G846" t="s">
        <v>473</v>
      </c>
      <c r="H846" t="s">
        <v>32</v>
      </c>
      <c r="I846" t="s">
        <v>20</v>
      </c>
      <c r="J846" t="s">
        <v>27</v>
      </c>
      <c r="K846">
        <v>1288.6600000000001</v>
      </c>
      <c r="L846">
        <v>43802</v>
      </c>
      <c r="M846" t="s">
        <v>36</v>
      </c>
      <c r="N846" t="s">
        <v>35</v>
      </c>
      <c r="O846" s="2">
        <v>43852</v>
      </c>
    </row>
    <row r="847" spans="1:15" x14ac:dyDescent="0.35">
      <c r="A847" t="s">
        <v>470</v>
      </c>
      <c r="B847" t="s">
        <v>381</v>
      </c>
      <c r="C847" t="s">
        <v>14</v>
      </c>
      <c r="D847" s="2">
        <v>43466</v>
      </c>
      <c r="E847" s="2">
        <v>43830</v>
      </c>
      <c r="F847" t="s">
        <v>19</v>
      </c>
      <c r="G847" t="s">
        <v>473</v>
      </c>
      <c r="H847" t="s">
        <v>32</v>
      </c>
      <c r="I847" t="s">
        <v>20</v>
      </c>
      <c r="J847" t="s">
        <v>27</v>
      </c>
      <c r="K847">
        <v>1208.3800000000001</v>
      </c>
      <c r="L847">
        <v>43818</v>
      </c>
      <c r="M847" t="s">
        <v>36</v>
      </c>
      <c r="N847" t="s">
        <v>35</v>
      </c>
      <c r="O847" s="2">
        <v>43852</v>
      </c>
    </row>
    <row r="848" spans="1:15" x14ac:dyDescent="0.35">
      <c r="A848" t="s">
        <v>470</v>
      </c>
      <c r="B848" t="s">
        <v>381</v>
      </c>
      <c r="C848" t="s">
        <v>14</v>
      </c>
      <c r="D848" s="2">
        <v>43466</v>
      </c>
      <c r="E848" s="2">
        <v>43830</v>
      </c>
      <c r="F848" t="s">
        <v>19</v>
      </c>
      <c r="G848" t="s">
        <v>473</v>
      </c>
      <c r="H848" t="s">
        <v>32</v>
      </c>
      <c r="I848" t="s">
        <v>20</v>
      </c>
      <c r="J848" t="s">
        <v>27</v>
      </c>
      <c r="K848">
        <v>18696.68</v>
      </c>
      <c r="L848">
        <v>43535</v>
      </c>
      <c r="M848" t="s">
        <v>36</v>
      </c>
      <c r="N848" t="s">
        <v>35</v>
      </c>
      <c r="O848" s="2">
        <v>43852</v>
      </c>
    </row>
    <row r="849" spans="1:15" x14ac:dyDescent="0.35">
      <c r="A849" t="s">
        <v>470</v>
      </c>
      <c r="B849" t="s">
        <v>382</v>
      </c>
      <c r="C849" t="s">
        <v>14</v>
      </c>
      <c r="D849" s="2">
        <v>43466</v>
      </c>
      <c r="E849" s="2">
        <v>43830</v>
      </c>
      <c r="F849" t="s">
        <v>19</v>
      </c>
      <c r="G849" t="s">
        <v>473</v>
      </c>
      <c r="H849" t="s">
        <v>32</v>
      </c>
      <c r="I849" t="s">
        <v>20</v>
      </c>
      <c r="J849" t="s">
        <v>27</v>
      </c>
      <c r="K849">
        <v>49788.75</v>
      </c>
      <c r="L849">
        <v>43466</v>
      </c>
      <c r="M849" t="s">
        <v>17</v>
      </c>
      <c r="N849" t="s">
        <v>35</v>
      </c>
      <c r="O849" s="2">
        <v>43852</v>
      </c>
    </row>
    <row r="850" spans="1:15" x14ac:dyDescent="0.35">
      <c r="A850" t="s">
        <v>470</v>
      </c>
      <c r="B850" t="s">
        <v>382</v>
      </c>
      <c r="C850" t="s">
        <v>14</v>
      </c>
      <c r="D850" s="2">
        <v>43466</v>
      </c>
      <c r="E850" s="2">
        <v>43830</v>
      </c>
      <c r="F850" t="s">
        <v>19</v>
      </c>
      <c r="G850" t="s">
        <v>473</v>
      </c>
      <c r="H850" t="s">
        <v>32</v>
      </c>
      <c r="I850" t="s">
        <v>20</v>
      </c>
      <c r="J850" t="s">
        <v>27</v>
      </c>
      <c r="K850">
        <v>49026.75</v>
      </c>
      <c r="L850">
        <v>43494</v>
      </c>
      <c r="M850" t="s">
        <v>36</v>
      </c>
      <c r="N850" t="s">
        <v>35</v>
      </c>
      <c r="O850" s="2">
        <v>43852</v>
      </c>
    </row>
    <row r="851" spans="1:15" x14ac:dyDescent="0.35">
      <c r="A851" t="s">
        <v>470</v>
      </c>
      <c r="B851" t="s">
        <v>382</v>
      </c>
      <c r="C851" t="s">
        <v>14</v>
      </c>
      <c r="D851" s="2">
        <v>43466</v>
      </c>
      <c r="E851" s="2">
        <v>43830</v>
      </c>
      <c r="F851" t="s">
        <v>19</v>
      </c>
      <c r="G851" t="s">
        <v>473</v>
      </c>
      <c r="H851" t="s">
        <v>32</v>
      </c>
      <c r="I851" t="s">
        <v>20</v>
      </c>
      <c r="J851" t="s">
        <v>27</v>
      </c>
      <c r="K851">
        <v>1613.78</v>
      </c>
      <c r="L851">
        <v>43535</v>
      </c>
      <c r="M851" t="s">
        <v>36</v>
      </c>
      <c r="N851" t="s">
        <v>35</v>
      </c>
      <c r="O851" s="2">
        <v>43852</v>
      </c>
    </row>
    <row r="852" spans="1:15" x14ac:dyDescent="0.35">
      <c r="A852" t="s">
        <v>470</v>
      </c>
      <c r="B852" t="s">
        <v>382</v>
      </c>
      <c r="C852" t="s">
        <v>14</v>
      </c>
      <c r="D852" s="2">
        <v>43466</v>
      </c>
      <c r="E852" s="2">
        <v>43830</v>
      </c>
      <c r="F852" t="s">
        <v>19</v>
      </c>
      <c r="G852" t="s">
        <v>473</v>
      </c>
      <c r="H852" t="s">
        <v>32</v>
      </c>
      <c r="I852" t="s">
        <v>20</v>
      </c>
      <c r="J852" t="s">
        <v>27</v>
      </c>
      <c r="K852">
        <v>49026.66</v>
      </c>
      <c r="L852">
        <v>43500</v>
      </c>
      <c r="M852" t="s">
        <v>36</v>
      </c>
      <c r="N852" t="s">
        <v>35</v>
      </c>
      <c r="O852" s="2">
        <v>43852</v>
      </c>
    </row>
    <row r="853" spans="1:15" x14ac:dyDescent="0.35">
      <c r="A853" t="s">
        <v>470</v>
      </c>
      <c r="B853" t="s">
        <v>383</v>
      </c>
      <c r="C853" t="s">
        <v>14</v>
      </c>
      <c r="D853" s="2">
        <v>43259</v>
      </c>
      <c r="E853" s="2">
        <v>43623</v>
      </c>
      <c r="F853" t="s">
        <v>26</v>
      </c>
      <c r="G853" t="s">
        <v>474</v>
      </c>
      <c r="H853" t="s">
        <v>32</v>
      </c>
      <c r="I853" t="s">
        <v>20</v>
      </c>
      <c r="J853" t="s">
        <v>27</v>
      </c>
      <c r="K853">
        <v>8117.5</v>
      </c>
      <c r="L853">
        <v>43259</v>
      </c>
      <c r="M853" t="s">
        <v>17</v>
      </c>
      <c r="N853" t="s">
        <v>15</v>
      </c>
      <c r="O853" s="2">
        <v>43852</v>
      </c>
    </row>
    <row r="854" spans="1:15" x14ac:dyDescent="0.35">
      <c r="A854" t="s">
        <v>470</v>
      </c>
      <c r="B854" t="s">
        <v>384</v>
      </c>
      <c r="C854" t="s">
        <v>14</v>
      </c>
      <c r="D854" s="2">
        <v>43254</v>
      </c>
      <c r="E854" s="2">
        <v>43618</v>
      </c>
      <c r="F854" t="s">
        <v>23</v>
      </c>
      <c r="G854" t="s">
        <v>474</v>
      </c>
      <c r="H854" t="s">
        <v>32</v>
      </c>
      <c r="I854" t="s">
        <v>29</v>
      </c>
      <c r="J854" t="s">
        <v>27</v>
      </c>
      <c r="K854">
        <v>21614.86</v>
      </c>
      <c r="L854">
        <v>43254</v>
      </c>
      <c r="M854" t="s">
        <v>17</v>
      </c>
      <c r="N854" t="s">
        <v>15</v>
      </c>
      <c r="O854" s="2">
        <v>43852</v>
      </c>
    </row>
    <row r="855" spans="1:15" x14ac:dyDescent="0.35">
      <c r="A855" t="s">
        <v>470</v>
      </c>
      <c r="B855">
        <v>2640009793</v>
      </c>
      <c r="C855" t="s">
        <v>14</v>
      </c>
      <c r="D855" s="2">
        <v>43254</v>
      </c>
      <c r="E855" s="2">
        <v>43618</v>
      </c>
      <c r="F855" t="s">
        <v>28</v>
      </c>
      <c r="G855" t="s">
        <v>474</v>
      </c>
      <c r="H855" t="s">
        <v>32</v>
      </c>
      <c r="I855" t="s">
        <v>29</v>
      </c>
      <c r="J855" t="s">
        <v>27</v>
      </c>
      <c r="K855">
        <v>60990.71</v>
      </c>
      <c r="L855">
        <v>43254</v>
      </c>
      <c r="M855" t="s">
        <v>17</v>
      </c>
      <c r="N855" t="s">
        <v>15</v>
      </c>
      <c r="O855" s="2">
        <v>43852</v>
      </c>
    </row>
    <row r="856" spans="1:15" x14ac:dyDescent="0.35">
      <c r="A856" t="s">
        <v>470</v>
      </c>
      <c r="B856" t="s">
        <v>385</v>
      </c>
      <c r="C856" t="s">
        <v>14</v>
      </c>
      <c r="D856" s="2">
        <v>43191</v>
      </c>
      <c r="E856" s="2">
        <v>43555</v>
      </c>
      <c r="F856" t="s">
        <v>26</v>
      </c>
      <c r="G856" t="s">
        <v>474</v>
      </c>
      <c r="H856" t="s">
        <v>32</v>
      </c>
      <c r="I856" t="s">
        <v>29</v>
      </c>
      <c r="J856" t="s">
        <v>27</v>
      </c>
      <c r="K856">
        <v>423.9</v>
      </c>
      <c r="L856">
        <v>43191</v>
      </c>
      <c r="M856" t="s">
        <v>17</v>
      </c>
      <c r="N856" t="s">
        <v>15</v>
      </c>
      <c r="O856" s="2">
        <v>43852</v>
      </c>
    </row>
    <row r="857" spans="1:15" x14ac:dyDescent="0.35">
      <c r="A857" t="s">
        <v>470</v>
      </c>
      <c r="B857" t="s">
        <v>385</v>
      </c>
      <c r="C857" t="s">
        <v>14</v>
      </c>
      <c r="D857" s="2">
        <v>43191</v>
      </c>
      <c r="E857" s="2">
        <v>43555</v>
      </c>
      <c r="F857" t="s">
        <v>26</v>
      </c>
      <c r="G857" t="s">
        <v>474</v>
      </c>
      <c r="H857" t="s">
        <v>32</v>
      </c>
      <c r="I857" t="s">
        <v>29</v>
      </c>
      <c r="J857" t="s">
        <v>27</v>
      </c>
      <c r="K857">
        <v>105.98</v>
      </c>
      <c r="L857">
        <v>43191</v>
      </c>
      <c r="M857" t="s">
        <v>17</v>
      </c>
      <c r="N857" t="s">
        <v>15</v>
      </c>
      <c r="O857" s="2">
        <v>43852</v>
      </c>
    </row>
    <row r="858" spans="1:15" x14ac:dyDescent="0.35">
      <c r="A858" t="s">
        <v>470</v>
      </c>
      <c r="B858" t="s">
        <v>386</v>
      </c>
      <c r="C858" t="s">
        <v>14</v>
      </c>
      <c r="D858" s="2">
        <v>43191</v>
      </c>
      <c r="E858" s="2">
        <v>43555</v>
      </c>
      <c r="F858" t="s">
        <v>26</v>
      </c>
      <c r="G858" t="s">
        <v>474</v>
      </c>
      <c r="H858" t="s">
        <v>32</v>
      </c>
      <c r="I858" t="s">
        <v>29</v>
      </c>
      <c r="J858" t="s">
        <v>27</v>
      </c>
      <c r="K858">
        <v>1897.66</v>
      </c>
      <c r="L858">
        <v>43191</v>
      </c>
      <c r="M858" t="s">
        <v>17</v>
      </c>
      <c r="N858" t="s">
        <v>15</v>
      </c>
      <c r="O858" s="2">
        <v>43852</v>
      </c>
    </row>
    <row r="859" spans="1:15" x14ac:dyDescent="0.35">
      <c r="A859" t="s">
        <v>470</v>
      </c>
      <c r="B859" t="s">
        <v>386</v>
      </c>
      <c r="C859" t="s">
        <v>14</v>
      </c>
      <c r="D859" s="2">
        <v>43191</v>
      </c>
      <c r="E859" s="2">
        <v>43555</v>
      </c>
      <c r="F859" t="s">
        <v>26</v>
      </c>
      <c r="G859" t="s">
        <v>474</v>
      </c>
      <c r="H859" t="s">
        <v>32</v>
      </c>
      <c r="I859" t="s">
        <v>29</v>
      </c>
      <c r="J859" t="s">
        <v>27</v>
      </c>
      <c r="K859">
        <v>474.42</v>
      </c>
      <c r="L859">
        <v>43191</v>
      </c>
      <c r="M859" t="s">
        <v>17</v>
      </c>
      <c r="N859" t="s">
        <v>15</v>
      </c>
      <c r="O859" s="2">
        <v>43852</v>
      </c>
    </row>
    <row r="860" spans="1:15" x14ac:dyDescent="0.35">
      <c r="A860" t="s">
        <v>470</v>
      </c>
      <c r="B860" t="s">
        <v>387</v>
      </c>
      <c r="C860" t="s">
        <v>14</v>
      </c>
      <c r="D860" s="2">
        <v>43191</v>
      </c>
      <c r="E860" s="2">
        <v>43555</v>
      </c>
      <c r="F860" t="s">
        <v>23</v>
      </c>
      <c r="G860" t="s">
        <v>474</v>
      </c>
      <c r="H860" t="s">
        <v>32</v>
      </c>
      <c r="I860" t="s">
        <v>23</v>
      </c>
      <c r="J860" t="s">
        <v>27</v>
      </c>
      <c r="K860">
        <v>44063.25</v>
      </c>
      <c r="L860">
        <v>43191</v>
      </c>
      <c r="M860" t="s">
        <v>17</v>
      </c>
      <c r="N860" t="s">
        <v>15</v>
      </c>
      <c r="O860" s="2">
        <v>43852</v>
      </c>
    </row>
    <row r="861" spans="1:15" x14ac:dyDescent="0.35">
      <c r="A861" t="s">
        <v>470</v>
      </c>
      <c r="B861" t="s">
        <v>388</v>
      </c>
      <c r="C861" t="s">
        <v>14</v>
      </c>
      <c r="D861" s="2">
        <v>43388</v>
      </c>
      <c r="E861" s="2">
        <v>43752</v>
      </c>
      <c r="F861" t="s">
        <v>24</v>
      </c>
      <c r="G861" t="s">
        <v>472</v>
      </c>
      <c r="H861" t="s">
        <v>32</v>
      </c>
      <c r="I861" t="s">
        <v>29</v>
      </c>
      <c r="J861" t="s">
        <v>436</v>
      </c>
      <c r="K861">
        <v>16387.5</v>
      </c>
      <c r="L861">
        <v>43388</v>
      </c>
      <c r="M861" t="s">
        <v>17</v>
      </c>
      <c r="N861" t="s">
        <v>15</v>
      </c>
      <c r="O861" s="2">
        <v>43852</v>
      </c>
    </row>
    <row r="862" spans="1:15" x14ac:dyDescent="0.35">
      <c r="A862" t="s">
        <v>470</v>
      </c>
      <c r="B862" t="s">
        <v>389</v>
      </c>
      <c r="C862" t="s">
        <v>14</v>
      </c>
      <c r="D862" s="2">
        <v>43191</v>
      </c>
      <c r="E862" s="2">
        <v>43555</v>
      </c>
      <c r="F862" t="s">
        <v>24</v>
      </c>
      <c r="G862" t="s">
        <v>474</v>
      </c>
      <c r="H862" t="s">
        <v>32</v>
      </c>
      <c r="I862" t="s">
        <v>29</v>
      </c>
      <c r="J862" t="s">
        <v>27</v>
      </c>
      <c r="K862">
        <v>15899.07</v>
      </c>
      <c r="L862">
        <v>43191</v>
      </c>
      <c r="M862" t="s">
        <v>17</v>
      </c>
      <c r="N862" t="s">
        <v>15</v>
      </c>
      <c r="O862" s="2">
        <v>43852</v>
      </c>
    </row>
    <row r="863" spans="1:15" x14ac:dyDescent="0.35">
      <c r="A863" t="s">
        <v>470</v>
      </c>
      <c r="B863" t="s">
        <v>389</v>
      </c>
      <c r="C863" t="s">
        <v>14</v>
      </c>
      <c r="D863" s="2">
        <v>43191</v>
      </c>
      <c r="E863" s="2">
        <v>43555</v>
      </c>
      <c r="F863" t="s">
        <v>24</v>
      </c>
      <c r="G863" t="s">
        <v>474</v>
      </c>
      <c r="H863" t="s">
        <v>32</v>
      </c>
      <c r="I863" t="s">
        <v>29</v>
      </c>
      <c r="J863" t="s">
        <v>27</v>
      </c>
      <c r="K863">
        <v>3974.77</v>
      </c>
      <c r="L863">
        <v>43191</v>
      </c>
      <c r="M863" t="s">
        <v>17</v>
      </c>
      <c r="N863" t="s">
        <v>15</v>
      </c>
      <c r="O863" s="2">
        <v>43852</v>
      </c>
    </row>
    <row r="864" spans="1:15" x14ac:dyDescent="0.35">
      <c r="A864" t="s">
        <v>470</v>
      </c>
      <c r="B864" t="s">
        <v>390</v>
      </c>
      <c r="C864" t="s">
        <v>14</v>
      </c>
      <c r="D864" s="2">
        <v>43191</v>
      </c>
      <c r="E864" s="2">
        <v>43555</v>
      </c>
      <c r="F864" t="s">
        <v>24</v>
      </c>
      <c r="G864" t="s">
        <v>474</v>
      </c>
      <c r="H864" t="s">
        <v>32</v>
      </c>
      <c r="I864" t="s">
        <v>29</v>
      </c>
      <c r="J864" t="s">
        <v>27</v>
      </c>
      <c r="K864">
        <v>6120.48</v>
      </c>
      <c r="L864">
        <v>43191</v>
      </c>
      <c r="M864" t="s">
        <v>17</v>
      </c>
      <c r="N864" t="s">
        <v>15</v>
      </c>
      <c r="O864" s="2">
        <v>43852</v>
      </c>
    </row>
    <row r="865" spans="1:15" x14ac:dyDescent="0.35">
      <c r="A865" t="s">
        <v>470</v>
      </c>
      <c r="B865" t="s">
        <v>390</v>
      </c>
      <c r="C865" t="s">
        <v>14</v>
      </c>
      <c r="D865" s="2">
        <v>43191</v>
      </c>
      <c r="E865" s="2">
        <v>43555</v>
      </c>
      <c r="F865" t="s">
        <v>24</v>
      </c>
      <c r="G865" t="s">
        <v>474</v>
      </c>
      <c r="H865" t="s">
        <v>32</v>
      </c>
      <c r="I865" t="s">
        <v>29</v>
      </c>
      <c r="J865" t="s">
        <v>27</v>
      </c>
      <c r="K865">
        <v>1530.12</v>
      </c>
      <c r="L865">
        <v>43191</v>
      </c>
      <c r="M865" t="s">
        <v>17</v>
      </c>
      <c r="N865" t="s">
        <v>15</v>
      </c>
      <c r="O865" s="2">
        <v>43852</v>
      </c>
    </row>
    <row r="866" spans="1:15" x14ac:dyDescent="0.35">
      <c r="A866" t="s">
        <v>470</v>
      </c>
      <c r="B866" t="s">
        <v>391</v>
      </c>
      <c r="C866" t="s">
        <v>14</v>
      </c>
      <c r="D866" s="2">
        <v>43191</v>
      </c>
      <c r="E866" s="2">
        <v>43555</v>
      </c>
      <c r="F866" t="s">
        <v>24</v>
      </c>
      <c r="G866" t="s">
        <v>474</v>
      </c>
      <c r="H866" t="s">
        <v>32</v>
      </c>
      <c r="I866" t="s">
        <v>29</v>
      </c>
      <c r="J866" t="s">
        <v>27</v>
      </c>
      <c r="K866">
        <v>32171.200000000001</v>
      </c>
      <c r="L866">
        <v>43191</v>
      </c>
      <c r="M866" t="s">
        <v>17</v>
      </c>
      <c r="N866" t="s">
        <v>15</v>
      </c>
      <c r="O866" s="2">
        <v>43852</v>
      </c>
    </row>
    <row r="867" spans="1:15" x14ac:dyDescent="0.35">
      <c r="A867" t="s">
        <v>470</v>
      </c>
      <c r="B867" t="s">
        <v>391</v>
      </c>
      <c r="C867" t="s">
        <v>14</v>
      </c>
      <c r="D867" s="2">
        <v>43191</v>
      </c>
      <c r="E867" s="2">
        <v>43555</v>
      </c>
      <c r="F867" t="s">
        <v>24</v>
      </c>
      <c r="G867" t="s">
        <v>474</v>
      </c>
      <c r="H867" t="s">
        <v>32</v>
      </c>
      <c r="I867" t="s">
        <v>29</v>
      </c>
      <c r="J867" t="s">
        <v>27</v>
      </c>
      <c r="K867">
        <v>8042.8</v>
      </c>
      <c r="L867">
        <v>43191</v>
      </c>
      <c r="M867" t="s">
        <v>17</v>
      </c>
      <c r="N867" t="s">
        <v>15</v>
      </c>
      <c r="O867" s="2">
        <v>43852</v>
      </c>
    </row>
    <row r="868" spans="1:15" x14ac:dyDescent="0.35">
      <c r="A868" t="s">
        <v>470</v>
      </c>
      <c r="B868" t="s">
        <v>392</v>
      </c>
      <c r="C868" t="s">
        <v>14</v>
      </c>
      <c r="D868" s="2">
        <v>43191</v>
      </c>
      <c r="E868" s="2">
        <v>43555</v>
      </c>
      <c r="F868" t="s">
        <v>26</v>
      </c>
      <c r="G868" t="s">
        <v>474</v>
      </c>
      <c r="H868" t="s">
        <v>32</v>
      </c>
      <c r="I868" t="s">
        <v>29</v>
      </c>
      <c r="J868" t="s">
        <v>27</v>
      </c>
      <c r="K868">
        <v>2925</v>
      </c>
      <c r="L868">
        <v>43191</v>
      </c>
      <c r="M868" t="s">
        <v>17</v>
      </c>
      <c r="N868" t="s">
        <v>15</v>
      </c>
      <c r="O868" s="2">
        <v>43852</v>
      </c>
    </row>
    <row r="869" spans="1:15" x14ac:dyDescent="0.35">
      <c r="A869" t="s">
        <v>470</v>
      </c>
      <c r="B869" t="s">
        <v>392</v>
      </c>
      <c r="C869" t="s">
        <v>14</v>
      </c>
      <c r="D869" s="2">
        <v>43191</v>
      </c>
      <c r="E869" s="2">
        <v>43555</v>
      </c>
      <c r="F869" t="s">
        <v>26</v>
      </c>
      <c r="G869" t="s">
        <v>474</v>
      </c>
      <c r="H869" t="s">
        <v>32</v>
      </c>
      <c r="I869" t="s">
        <v>29</v>
      </c>
      <c r="J869" t="s">
        <v>27</v>
      </c>
      <c r="K869">
        <v>731.25</v>
      </c>
      <c r="L869">
        <v>43191</v>
      </c>
      <c r="M869" t="s">
        <v>17</v>
      </c>
      <c r="N869" t="s">
        <v>15</v>
      </c>
      <c r="O869" s="2">
        <v>43852</v>
      </c>
    </row>
    <row r="870" spans="1:15" x14ac:dyDescent="0.35">
      <c r="A870" t="s">
        <v>470</v>
      </c>
      <c r="B870" t="s">
        <v>393</v>
      </c>
      <c r="C870" t="s">
        <v>14</v>
      </c>
      <c r="D870" s="2">
        <v>43191</v>
      </c>
      <c r="E870" s="2">
        <v>43555</v>
      </c>
      <c r="F870" t="s">
        <v>26</v>
      </c>
      <c r="G870" t="s">
        <v>474</v>
      </c>
      <c r="H870" t="s">
        <v>32</v>
      </c>
      <c r="I870" t="s">
        <v>29</v>
      </c>
      <c r="J870" t="s">
        <v>27</v>
      </c>
      <c r="K870">
        <v>627</v>
      </c>
      <c r="L870">
        <v>43191</v>
      </c>
      <c r="M870" t="s">
        <v>17</v>
      </c>
      <c r="N870" t="s">
        <v>15</v>
      </c>
      <c r="O870" s="2">
        <v>43852</v>
      </c>
    </row>
    <row r="871" spans="1:15" x14ac:dyDescent="0.35">
      <c r="A871" t="s">
        <v>470</v>
      </c>
      <c r="B871" t="s">
        <v>393</v>
      </c>
      <c r="C871" t="s">
        <v>14</v>
      </c>
      <c r="D871" s="2">
        <v>43191</v>
      </c>
      <c r="E871" s="2">
        <v>43555</v>
      </c>
      <c r="F871" t="s">
        <v>26</v>
      </c>
      <c r="G871" t="s">
        <v>474</v>
      </c>
      <c r="H871" t="s">
        <v>32</v>
      </c>
      <c r="I871" t="s">
        <v>29</v>
      </c>
      <c r="J871" t="s">
        <v>27</v>
      </c>
      <c r="K871">
        <v>156.75</v>
      </c>
      <c r="L871">
        <v>43191</v>
      </c>
      <c r="M871" t="s">
        <v>17</v>
      </c>
      <c r="N871" t="s">
        <v>15</v>
      </c>
      <c r="O871" s="2">
        <v>43852</v>
      </c>
    </row>
    <row r="872" spans="1:15" x14ac:dyDescent="0.35">
      <c r="A872" t="s">
        <v>470</v>
      </c>
      <c r="B872" t="s">
        <v>394</v>
      </c>
      <c r="C872" t="s">
        <v>14</v>
      </c>
      <c r="D872" s="2">
        <v>43191</v>
      </c>
      <c r="E872" s="2">
        <v>43555</v>
      </c>
      <c r="F872" t="s">
        <v>26</v>
      </c>
      <c r="G872" t="s">
        <v>474</v>
      </c>
      <c r="H872" t="s">
        <v>32</v>
      </c>
      <c r="I872" t="s">
        <v>29</v>
      </c>
      <c r="J872" t="s">
        <v>27</v>
      </c>
      <c r="K872">
        <v>1186</v>
      </c>
      <c r="L872">
        <v>43191</v>
      </c>
      <c r="M872" t="s">
        <v>17</v>
      </c>
      <c r="N872" t="s">
        <v>15</v>
      </c>
      <c r="O872" s="2">
        <v>43852</v>
      </c>
    </row>
    <row r="873" spans="1:15" x14ac:dyDescent="0.35">
      <c r="A873" t="s">
        <v>470</v>
      </c>
      <c r="B873" t="s">
        <v>395</v>
      </c>
      <c r="C873" t="s">
        <v>14</v>
      </c>
      <c r="D873" s="2">
        <v>43191</v>
      </c>
      <c r="E873" s="2">
        <v>43468</v>
      </c>
      <c r="F873" t="s">
        <v>26</v>
      </c>
      <c r="G873" t="s">
        <v>474</v>
      </c>
      <c r="H873" t="s">
        <v>32</v>
      </c>
      <c r="I873" t="s">
        <v>29</v>
      </c>
      <c r="J873" t="s">
        <v>27</v>
      </c>
      <c r="K873">
        <v>465.9</v>
      </c>
      <c r="L873">
        <v>43191</v>
      </c>
      <c r="M873" t="s">
        <v>17</v>
      </c>
      <c r="N873" t="s">
        <v>15</v>
      </c>
      <c r="O873" s="2">
        <v>43852</v>
      </c>
    </row>
    <row r="874" spans="1:15" x14ac:dyDescent="0.35">
      <c r="A874" t="s">
        <v>470</v>
      </c>
      <c r="B874" t="s">
        <v>395</v>
      </c>
      <c r="C874" t="s">
        <v>14</v>
      </c>
      <c r="D874" s="2">
        <v>43191</v>
      </c>
      <c r="E874" s="2">
        <v>43468</v>
      </c>
      <c r="F874" t="s">
        <v>26</v>
      </c>
      <c r="G874" t="s">
        <v>474</v>
      </c>
      <c r="H874" t="s">
        <v>32</v>
      </c>
      <c r="I874" t="s">
        <v>29</v>
      </c>
      <c r="J874" t="s">
        <v>27</v>
      </c>
      <c r="K874">
        <v>116.48</v>
      </c>
      <c r="L874">
        <v>43191</v>
      </c>
      <c r="M874" t="s">
        <v>17</v>
      </c>
      <c r="N874" t="s">
        <v>15</v>
      </c>
      <c r="O874" s="2">
        <v>43852</v>
      </c>
    </row>
    <row r="875" spans="1:15" x14ac:dyDescent="0.35">
      <c r="A875" t="s">
        <v>470</v>
      </c>
      <c r="B875" t="s">
        <v>396</v>
      </c>
      <c r="C875" t="s">
        <v>14</v>
      </c>
      <c r="D875" s="2">
        <v>43191</v>
      </c>
      <c r="E875" s="2">
        <v>43555</v>
      </c>
      <c r="F875" t="s">
        <v>26</v>
      </c>
      <c r="G875" t="s">
        <v>474</v>
      </c>
      <c r="H875" t="s">
        <v>32</v>
      </c>
      <c r="I875" t="s">
        <v>29</v>
      </c>
      <c r="J875" t="s">
        <v>27</v>
      </c>
      <c r="K875">
        <v>3456.13</v>
      </c>
      <c r="L875">
        <v>43191</v>
      </c>
      <c r="M875" t="s">
        <v>17</v>
      </c>
      <c r="N875" t="s">
        <v>15</v>
      </c>
      <c r="O875" s="2">
        <v>43852</v>
      </c>
    </row>
    <row r="876" spans="1:15" x14ac:dyDescent="0.35">
      <c r="A876" t="s">
        <v>470</v>
      </c>
      <c r="B876">
        <v>2.1300042180100002E+19</v>
      </c>
      <c r="C876" t="s">
        <v>18</v>
      </c>
      <c r="D876" s="2">
        <v>43191</v>
      </c>
      <c r="E876" s="2">
        <v>43555</v>
      </c>
      <c r="F876" t="s">
        <v>19</v>
      </c>
      <c r="G876" t="s">
        <v>473</v>
      </c>
      <c r="H876" t="s">
        <v>32</v>
      </c>
      <c r="I876" t="s">
        <v>20</v>
      </c>
      <c r="J876" t="s">
        <v>27</v>
      </c>
      <c r="K876">
        <v>0</v>
      </c>
      <c r="L876">
        <v>43191</v>
      </c>
      <c r="M876" t="s">
        <v>17</v>
      </c>
      <c r="N876" t="s">
        <v>15</v>
      </c>
      <c r="O876" s="2">
        <v>43852</v>
      </c>
    </row>
    <row r="877" spans="1:15" x14ac:dyDescent="0.35">
      <c r="A877" t="s">
        <v>470</v>
      </c>
      <c r="B877" t="s">
        <v>397</v>
      </c>
      <c r="C877" t="s">
        <v>14</v>
      </c>
      <c r="D877" s="2">
        <v>43229</v>
      </c>
      <c r="E877" s="2">
        <v>43593</v>
      </c>
      <c r="F877" t="s">
        <v>24</v>
      </c>
      <c r="G877" t="s">
        <v>474</v>
      </c>
      <c r="H877" t="s">
        <v>32</v>
      </c>
      <c r="I877" t="s">
        <v>29</v>
      </c>
      <c r="J877" t="s">
        <v>27</v>
      </c>
      <c r="K877">
        <v>976.81</v>
      </c>
      <c r="L877">
        <v>43229</v>
      </c>
      <c r="M877" t="s">
        <v>17</v>
      </c>
      <c r="N877" t="s">
        <v>15</v>
      </c>
      <c r="O877" s="2">
        <v>43852</v>
      </c>
    </row>
    <row r="878" spans="1:15" x14ac:dyDescent="0.35">
      <c r="A878" t="s">
        <v>470</v>
      </c>
      <c r="B878" t="s">
        <v>398</v>
      </c>
      <c r="C878" t="s">
        <v>18</v>
      </c>
      <c r="D878" s="2">
        <v>43295</v>
      </c>
      <c r="E878" s="2">
        <v>43659</v>
      </c>
      <c r="F878" t="s">
        <v>19</v>
      </c>
      <c r="G878" t="s">
        <v>473</v>
      </c>
      <c r="H878" t="s">
        <v>32</v>
      </c>
      <c r="I878" t="s">
        <v>20</v>
      </c>
      <c r="J878" t="s">
        <v>27</v>
      </c>
      <c r="K878">
        <v>26250</v>
      </c>
      <c r="L878">
        <v>43295</v>
      </c>
      <c r="M878" t="s">
        <v>17</v>
      </c>
      <c r="N878" t="s">
        <v>15</v>
      </c>
      <c r="O878" s="2">
        <v>43852</v>
      </c>
    </row>
    <row r="879" spans="1:15" x14ac:dyDescent="0.35">
      <c r="A879" t="s">
        <v>470</v>
      </c>
      <c r="B879" t="s">
        <v>399</v>
      </c>
      <c r="C879" t="s">
        <v>14</v>
      </c>
      <c r="D879" s="2">
        <v>43660</v>
      </c>
      <c r="E879" s="2">
        <v>44025</v>
      </c>
      <c r="F879" t="s">
        <v>19</v>
      </c>
      <c r="G879" t="s">
        <v>473</v>
      </c>
      <c r="H879" t="s">
        <v>32</v>
      </c>
      <c r="I879" t="s">
        <v>20</v>
      </c>
      <c r="J879" t="s">
        <v>27</v>
      </c>
      <c r="K879">
        <v>22245.75</v>
      </c>
      <c r="L879">
        <v>43660</v>
      </c>
      <c r="M879" t="s">
        <v>17</v>
      </c>
      <c r="N879" t="s">
        <v>27</v>
      </c>
      <c r="O879" s="2">
        <v>43852</v>
      </c>
    </row>
    <row r="880" spans="1:15" x14ac:dyDescent="0.35">
      <c r="A880" t="s">
        <v>470</v>
      </c>
      <c r="B880" t="s">
        <v>400</v>
      </c>
      <c r="C880" t="s">
        <v>14</v>
      </c>
      <c r="D880" s="2">
        <v>43556</v>
      </c>
      <c r="E880" s="2">
        <v>43921</v>
      </c>
      <c r="F880" t="s">
        <v>19</v>
      </c>
      <c r="G880" t="s">
        <v>473</v>
      </c>
      <c r="H880" t="s">
        <v>32</v>
      </c>
      <c r="I880" t="s">
        <v>20</v>
      </c>
      <c r="J880" t="s">
        <v>27</v>
      </c>
      <c r="K880">
        <v>3346.95</v>
      </c>
      <c r="L880">
        <v>43556</v>
      </c>
      <c r="M880" t="s">
        <v>17</v>
      </c>
      <c r="N880" t="s">
        <v>27</v>
      </c>
      <c r="O880" s="2">
        <v>43852</v>
      </c>
    </row>
    <row r="881" spans="1:15" x14ac:dyDescent="0.35">
      <c r="A881" t="s">
        <v>470</v>
      </c>
      <c r="B881" t="s">
        <v>401</v>
      </c>
      <c r="C881" t="s">
        <v>18</v>
      </c>
      <c r="D881" s="2">
        <v>43304</v>
      </c>
      <c r="E881" s="2">
        <v>43666</v>
      </c>
      <c r="F881" t="s">
        <v>16</v>
      </c>
      <c r="G881" t="s">
        <v>474</v>
      </c>
      <c r="H881" t="s">
        <v>32</v>
      </c>
      <c r="I881" t="s">
        <v>29</v>
      </c>
      <c r="J881" t="s">
        <v>27</v>
      </c>
      <c r="K881">
        <v>0</v>
      </c>
      <c r="L881">
        <v>43304</v>
      </c>
      <c r="M881" t="s">
        <v>17</v>
      </c>
      <c r="N881" t="s">
        <v>15</v>
      </c>
      <c r="O881" s="2">
        <v>43852</v>
      </c>
    </row>
    <row r="882" spans="1:15" x14ac:dyDescent="0.35">
      <c r="A882" t="s">
        <v>470</v>
      </c>
      <c r="B882" t="s">
        <v>402</v>
      </c>
      <c r="C882" t="s">
        <v>14</v>
      </c>
      <c r="D882" s="2">
        <v>43669</v>
      </c>
      <c r="E882" s="2">
        <v>44032</v>
      </c>
      <c r="F882" t="s">
        <v>16</v>
      </c>
      <c r="G882" t="s">
        <v>474</v>
      </c>
      <c r="H882" t="s">
        <v>32</v>
      </c>
      <c r="I882" t="s">
        <v>29</v>
      </c>
      <c r="J882" t="s">
        <v>27</v>
      </c>
      <c r="K882">
        <v>0</v>
      </c>
      <c r="L882">
        <v>43669</v>
      </c>
      <c r="M882" t="s">
        <v>17</v>
      </c>
      <c r="N882" t="s">
        <v>27</v>
      </c>
      <c r="O882" s="2">
        <v>43852</v>
      </c>
    </row>
    <row r="883" spans="1:15" x14ac:dyDescent="0.35">
      <c r="A883" t="s">
        <v>470</v>
      </c>
      <c r="B883" t="s">
        <v>403</v>
      </c>
      <c r="C883" t="s">
        <v>14</v>
      </c>
      <c r="D883" s="2">
        <v>43466</v>
      </c>
      <c r="E883" s="2">
        <v>43830</v>
      </c>
      <c r="F883" t="s">
        <v>16</v>
      </c>
      <c r="G883" t="s">
        <v>474</v>
      </c>
      <c r="H883" t="s">
        <v>32</v>
      </c>
      <c r="I883" t="s">
        <v>29</v>
      </c>
      <c r="J883" t="s">
        <v>27</v>
      </c>
      <c r="K883">
        <v>19910.88</v>
      </c>
      <c r="L883">
        <v>43466</v>
      </c>
      <c r="M883" t="s">
        <v>17</v>
      </c>
      <c r="N883" t="s">
        <v>35</v>
      </c>
      <c r="O883" s="2">
        <v>43852</v>
      </c>
    </row>
    <row r="884" spans="1:15" x14ac:dyDescent="0.35">
      <c r="A884" t="s">
        <v>470</v>
      </c>
      <c r="B884" t="s">
        <v>403</v>
      </c>
      <c r="C884" t="s">
        <v>14</v>
      </c>
      <c r="D884" s="2">
        <v>43466</v>
      </c>
      <c r="E884" s="2">
        <v>43830</v>
      </c>
      <c r="F884" t="s">
        <v>16</v>
      </c>
      <c r="G884" t="s">
        <v>474</v>
      </c>
      <c r="H884" t="s">
        <v>32</v>
      </c>
      <c r="I884" t="s">
        <v>29</v>
      </c>
      <c r="J884" t="s">
        <v>27</v>
      </c>
      <c r="K884">
        <v>2139.63</v>
      </c>
      <c r="L884">
        <v>43495</v>
      </c>
      <c r="M884" t="s">
        <v>36</v>
      </c>
      <c r="N884" t="s">
        <v>35</v>
      </c>
      <c r="O884" s="2">
        <v>43852</v>
      </c>
    </row>
    <row r="885" spans="1:15" x14ac:dyDescent="0.35">
      <c r="A885" t="s">
        <v>470</v>
      </c>
      <c r="B885" t="s">
        <v>404</v>
      </c>
      <c r="C885" t="s">
        <v>18</v>
      </c>
      <c r="D885" s="2">
        <v>43101</v>
      </c>
      <c r="E885" s="2">
        <v>43465</v>
      </c>
      <c r="F885" t="s">
        <v>16</v>
      </c>
      <c r="G885" t="s">
        <v>474</v>
      </c>
      <c r="H885" t="s">
        <v>32</v>
      </c>
      <c r="I885" t="s">
        <v>29</v>
      </c>
      <c r="J885" t="s">
        <v>27</v>
      </c>
      <c r="K885">
        <v>20814.38</v>
      </c>
      <c r="L885">
        <v>43101</v>
      </c>
      <c r="M885" t="s">
        <v>17</v>
      </c>
      <c r="N885" t="s">
        <v>15</v>
      </c>
      <c r="O885" s="2">
        <v>43852</v>
      </c>
    </row>
    <row r="886" spans="1:15" x14ac:dyDescent="0.35">
      <c r="A886" t="s">
        <v>470</v>
      </c>
      <c r="B886" t="s">
        <v>405</v>
      </c>
      <c r="C886" t="s">
        <v>14</v>
      </c>
      <c r="D886" s="2">
        <v>43160</v>
      </c>
      <c r="E886" s="2">
        <v>43524</v>
      </c>
      <c r="F886" t="s">
        <v>23</v>
      </c>
      <c r="G886" t="s">
        <v>474</v>
      </c>
      <c r="H886" t="s">
        <v>32</v>
      </c>
      <c r="I886" t="s">
        <v>29</v>
      </c>
      <c r="J886" t="s">
        <v>27</v>
      </c>
      <c r="K886">
        <v>126225</v>
      </c>
      <c r="L886">
        <v>43160</v>
      </c>
      <c r="M886" t="s">
        <v>17</v>
      </c>
      <c r="N886" t="s">
        <v>15</v>
      </c>
      <c r="O886" s="2">
        <v>43852</v>
      </c>
    </row>
    <row r="887" spans="1:15" x14ac:dyDescent="0.35">
      <c r="A887" t="s">
        <v>470</v>
      </c>
      <c r="B887" t="s">
        <v>406</v>
      </c>
      <c r="C887" t="s">
        <v>18</v>
      </c>
      <c r="D887" s="2">
        <v>43160</v>
      </c>
      <c r="E887" s="2">
        <v>43524</v>
      </c>
      <c r="F887" t="s">
        <v>23</v>
      </c>
      <c r="G887" t="s">
        <v>474</v>
      </c>
      <c r="H887" t="s">
        <v>32</v>
      </c>
      <c r="I887" t="s">
        <v>29</v>
      </c>
      <c r="J887" t="s">
        <v>27</v>
      </c>
      <c r="K887">
        <v>63112.5</v>
      </c>
      <c r="L887">
        <v>43160</v>
      </c>
      <c r="M887" t="s">
        <v>17</v>
      </c>
      <c r="N887" t="s">
        <v>15</v>
      </c>
      <c r="O887" s="2">
        <v>43852</v>
      </c>
    </row>
    <row r="888" spans="1:15" x14ac:dyDescent="0.35">
      <c r="A888" t="s">
        <v>470</v>
      </c>
      <c r="B888" t="s">
        <v>407</v>
      </c>
      <c r="C888" t="s">
        <v>14</v>
      </c>
      <c r="D888" s="2">
        <v>43525</v>
      </c>
      <c r="E888" s="2">
        <v>43890</v>
      </c>
      <c r="F888" t="s">
        <v>23</v>
      </c>
      <c r="G888" t="s">
        <v>474</v>
      </c>
      <c r="H888" t="s">
        <v>32</v>
      </c>
      <c r="I888" t="s">
        <v>29</v>
      </c>
      <c r="J888" t="s">
        <v>27</v>
      </c>
      <c r="K888">
        <v>148500</v>
      </c>
      <c r="L888">
        <v>43525</v>
      </c>
      <c r="M888" t="s">
        <v>17</v>
      </c>
      <c r="N888" t="s">
        <v>27</v>
      </c>
      <c r="O888" s="2">
        <v>43852</v>
      </c>
    </row>
    <row r="889" spans="1:15" x14ac:dyDescent="0.35">
      <c r="A889" t="s">
        <v>470</v>
      </c>
      <c r="B889">
        <v>12031703</v>
      </c>
      <c r="C889" t="s">
        <v>14</v>
      </c>
      <c r="D889" s="2">
        <v>43281</v>
      </c>
      <c r="E889" s="2">
        <v>43645</v>
      </c>
      <c r="F889" t="s">
        <v>24</v>
      </c>
      <c r="G889" t="s">
        <v>482</v>
      </c>
      <c r="H889" t="s">
        <v>32</v>
      </c>
      <c r="I889" t="s">
        <v>25</v>
      </c>
      <c r="J889" t="s">
        <v>27</v>
      </c>
      <c r="K889">
        <v>39762.71</v>
      </c>
      <c r="L889">
        <v>43281</v>
      </c>
      <c r="M889" t="s">
        <v>17</v>
      </c>
      <c r="N889" t="s">
        <v>15</v>
      </c>
      <c r="O889" s="2">
        <v>43852</v>
      </c>
    </row>
    <row r="890" spans="1:15" x14ac:dyDescent="0.35">
      <c r="A890" t="s">
        <v>470</v>
      </c>
      <c r="B890">
        <v>2.4142025629033999E+18</v>
      </c>
      <c r="C890" t="s">
        <v>14</v>
      </c>
      <c r="D890" s="2">
        <v>43448</v>
      </c>
      <c r="E890" s="2">
        <v>43812</v>
      </c>
      <c r="F890" t="s">
        <v>23</v>
      </c>
      <c r="G890" t="s">
        <v>483</v>
      </c>
      <c r="H890" t="s">
        <v>32</v>
      </c>
      <c r="I890" t="s">
        <v>23</v>
      </c>
      <c r="J890" t="s">
        <v>436</v>
      </c>
      <c r="K890">
        <v>28050</v>
      </c>
      <c r="L890">
        <v>43448</v>
      </c>
      <c r="M890" t="s">
        <v>17</v>
      </c>
      <c r="N890" t="s">
        <v>35</v>
      </c>
      <c r="O890" s="2">
        <v>43852</v>
      </c>
    </row>
    <row r="891" spans="1:15" x14ac:dyDescent="0.35">
      <c r="A891" t="s">
        <v>470</v>
      </c>
      <c r="B891">
        <v>2.4142025629033999E+18</v>
      </c>
      <c r="C891" t="s">
        <v>14</v>
      </c>
      <c r="D891" s="2">
        <v>43448</v>
      </c>
      <c r="E891" s="2">
        <v>43812</v>
      </c>
      <c r="F891" t="s">
        <v>23</v>
      </c>
      <c r="G891" t="s">
        <v>483</v>
      </c>
      <c r="H891" t="s">
        <v>32</v>
      </c>
      <c r="I891" t="s">
        <v>23</v>
      </c>
      <c r="J891" t="s">
        <v>436</v>
      </c>
      <c r="K891">
        <v>56100</v>
      </c>
      <c r="L891">
        <v>43532</v>
      </c>
      <c r="M891" t="s">
        <v>36</v>
      </c>
      <c r="N891" t="s">
        <v>35</v>
      </c>
      <c r="O891" s="2">
        <v>43852</v>
      </c>
    </row>
    <row r="892" spans="1:15" x14ac:dyDescent="0.35">
      <c r="A892" t="s">
        <v>470</v>
      </c>
      <c r="B892">
        <v>2.4142025629033999E+18</v>
      </c>
      <c r="C892" t="s">
        <v>14</v>
      </c>
      <c r="D892" s="2">
        <v>43448</v>
      </c>
      <c r="E892" s="2">
        <v>43812</v>
      </c>
      <c r="F892" t="s">
        <v>23</v>
      </c>
      <c r="G892" t="s">
        <v>483</v>
      </c>
      <c r="H892" t="s">
        <v>32</v>
      </c>
      <c r="I892" t="s">
        <v>23</v>
      </c>
      <c r="J892" t="s">
        <v>436</v>
      </c>
      <c r="K892">
        <v>56100</v>
      </c>
      <c r="L892">
        <v>43532</v>
      </c>
      <c r="M892" t="s">
        <v>36</v>
      </c>
      <c r="N892" t="s">
        <v>35</v>
      </c>
      <c r="O892" s="2">
        <v>43852</v>
      </c>
    </row>
    <row r="893" spans="1:15" x14ac:dyDescent="0.35">
      <c r="A893" t="s">
        <v>470</v>
      </c>
      <c r="B893">
        <v>2.4142025629033999E+18</v>
      </c>
      <c r="C893" t="s">
        <v>14</v>
      </c>
      <c r="D893" s="2">
        <v>43448</v>
      </c>
      <c r="E893" s="2">
        <v>43812</v>
      </c>
      <c r="F893" t="s">
        <v>23</v>
      </c>
      <c r="G893" t="s">
        <v>483</v>
      </c>
      <c r="H893" t="s">
        <v>32</v>
      </c>
      <c r="I893" t="s">
        <v>23</v>
      </c>
      <c r="J893" t="s">
        <v>436</v>
      </c>
      <c r="K893">
        <v>14025</v>
      </c>
      <c r="L893">
        <v>43760</v>
      </c>
      <c r="M893" t="s">
        <v>36</v>
      </c>
      <c r="N893" t="s">
        <v>35</v>
      </c>
      <c r="O893" s="2">
        <v>43852</v>
      </c>
    </row>
    <row r="894" spans="1:15" x14ac:dyDescent="0.35">
      <c r="A894" t="s">
        <v>470</v>
      </c>
      <c r="B894">
        <v>2.4142025629033999E+18</v>
      </c>
      <c r="C894" t="s">
        <v>14</v>
      </c>
      <c r="D894" s="2">
        <v>43448</v>
      </c>
      <c r="E894" s="2">
        <v>43812</v>
      </c>
      <c r="F894" t="s">
        <v>23</v>
      </c>
      <c r="G894" t="s">
        <v>483</v>
      </c>
      <c r="H894" t="s">
        <v>32</v>
      </c>
      <c r="I894" t="s">
        <v>23</v>
      </c>
      <c r="J894" t="s">
        <v>436</v>
      </c>
      <c r="K894">
        <v>14025</v>
      </c>
      <c r="L894">
        <v>43760</v>
      </c>
      <c r="M894" t="s">
        <v>36</v>
      </c>
      <c r="N894" t="s">
        <v>35</v>
      </c>
      <c r="O894" s="2">
        <v>43852</v>
      </c>
    </row>
    <row r="895" spans="1:15" x14ac:dyDescent="0.35">
      <c r="A895" t="s">
        <v>470</v>
      </c>
      <c r="B895">
        <v>41040284</v>
      </c>
      <c r="C895" t="s">
        <v>18</v>
      </c>
      <c r="D895" s="2">
        <v>43199</v>
      </c>
      <c r="E895" s="2">
        <v>43563</v>
      </c>
      <c r="F895" t="s">
        <v>16</v>
      </c>
      <c r="G895" t="s">
        <v>478</v>
      </c>
      <c r="H895" t="s">
        <v>32</v>
      </c>
      <c r="I895" t="s">
        <v>16</v>
      </c>
      <c r="J895" t="s">
        <v>27</v>
      </c>
      <c r="K895">
        <v>59851.63</v>
      </c>
      <c r="L895">
        <v>43199</v>
      </c>
      <c r="M895" t="s">
        <v>17</v>
      </c>
      <c r="N895" t="s">
        <v>15</v>
      </c>
      <c r="O895" s="2">
        <v>43852</v>
      </c>
    </row>
    <row r="896" spans="1:15" x14ac:dyDescent="0.35">
      <c r="A896" t="s">
        <v>470</v>
      </c>
      <c r="B896">
        <v>41046110</v>
      </c>
      <c r="C896" t="s">
        <v>14</v>
      </c>
      <c r="D896" s="2">
        <v>43564</v>
      </c>
      <c r="E896" s="2">
        <v>43929</v>
      </c>
      <c r="F896" t="s">
        <v>16</v>
      </c>
      <c r="G896" t="s">
        <v>482</v>
      </c>
      <c r="H896" t="s">
        <v>32</v>
      </c>
      <c r="I896" t="s">
        <v>16</v>
      </c>
      <c r="J896" t="s">
        <v>27</v>
      </c>
      <c r="K896">
        <v>74250</v>
      </c>
      <c r="L896">
        <v>43564</v>
      </c>
      <c r="M896" t="s">
        <v>17</v>
      </c>
      <c r="N896" t="s">
        <v>15</v>
      </c>
      <c r="O896" s="2">
        <v>43852</v>
      </c>
    </row>
    <row r="897" spans="1:15" x14ac:dyDescent="0.35">
      <c r="A897" t="s">
        <v>470</v>
      </c>
      <c r="B897" t="s">
        <v>42</v>
      </c>
      <c r="C897" t="s">
        <v>14</v>
      </c>
      <c r="D897" s="2">
        <v>43564</v>
      </c>
      <c r="E897" s="2">
        <v>43929</v>
      </c>
      <c r="F897" t="s">
        <v>16</v>
      </c>
      <c r="G897" t="s">
        <v>478</v>
      </c>
      <c r="H897" t="s">
        <v>32</v>
      </c>
      <c r="I897" t="s">
        <v>16</v>
      </c>
      <c r="J897" t="s">
        <v>27</v>
      </c>
      <c r="K897">
        <v>68125</v>
      </c>
      <c r="L897">
        <v>43564</v>
      </c>
      <c r="M897" t="s">
        <v>17</v>
      </c>
      <c r="N897" t="s">
        <v>27</v>
      </c>
      <c r="O897" s="2">
        <v>43852</v>
      </c>
    </row>
    <row r="898" spans="1:15" x14ac:dyDescent="0.35">
      <c r="A898" t="s">
        <v>470</v>
      </c>
      <c r="B898">
        <v>2.1300036181700002E+19</v>
      </c>
      <c r="C898" t="s">
        <v>18</v>
      </c>
      <c r="D898" s="2">
        <v>43191</v>
      </c>
      <c r="E898" s="2">
        <v>43555</v>
      </c>
      <c r="F898" t="s">
        <v>16</v>
      </c>
      <c r="G898" t="s">
        <v>476</v>
      </c>
      <c r="H898" t="s">
        <v>32</v>
      </c>
      <c r="I898" t="s">
        <v>16</v>
      </c>
      <c r="J898" t="s">
        <v>435</v>
      </c>
      <c r="K898">
        <v>117812.5</v>
      </c>
      <c r="L898">
        <v>43191</v>
      </c>
      <c r="M898" t="s">
        <v>17</v>
      </c>
      <c r="N898" t="s">
        <v>15</v>
      </c>
      <c r="O898" s="2">
        <v>43852</v>
      </c>
    </row>
    <row r="899" spans="1:15" x14ac:dyDescent="0.35">
      <c r="A899" t="s">
        <v>470</v>
      </c>
      <c r="B899">
        <v>2.1300036191700001E+19</v>
      </c>
      <c r="C899" t="s">
        <v>14</v>
      </c>
      <c r="D899" s="2">
        <v>43556</v>
      </c>
      <c r="E899" s="2">
        <v>43921</v>
      </c>
      <c r="F899" t="s">
        <v>16</v>
      </c>
      <c r="G899" t="s">
        <v>476</v>
      </c>
      <c r="H899" t="s">
        <v>32</v>
      </c>
      <c r="I899" t="s">
        <v>16</v>
      </c>
      <c r="J899" t="s">
        <v>27</v>
      </c>
      <c r="K899">
        <v>115625</v>
      </c>
      <c r="L899">
        <v>43556</v>
      </c>
      <c r="M899" t="s">
        <v>17</v>
      </c>
      <c r="N899" t="s">
        <v>27</v>
      </c>
      <c r="O899" s="2">
        <v>43852</v>
      </c>
    </row>
    <row r="900" spans="1:15" x14ac:dyDescent="0.35">
      <c r="A900" t="s">
        <v>470</v>
      </c>
      <c r="B900" t="s">
        <v>408</v>
      </c>
      <c r="C900" t="s">
        <v>14</v>
      </c>
      <c r="D900" s="2">
        <v>43588</v>
      </c>
      <c r="E900" s="2">
        <v>43953</v>
      </c>
      <c r="F900" t="s">
        <v>24</v>
      </c>
      <c r="G900" t="s">
        <v>482</v>
      </c>
      <c r="H900" t="s">
        <v>32</v>
      </c>
      <c r="I900" t="s">
        <v>16</v>
      </c>
      <c r="J900" t="s">
        <v>27</v>
      </c>
      <c r="K900">
        <v>10427</v>
      </c>
      <c r="L900">
        <v>43588</v>
      </c>
      <c r="M900" t="s">
        <v>17</v>
      </c>
      <c r="N900" t="s">
        <v>15</v>
      </c>
      <c r="O900" s="2">
        <v>43852</v>
      </c>
    </row>
    <row r="901" spans="1:15" x14ac:dyDescent="0.35">
      <c r="A901" t="s">
        <v>470</v>
      </c>
      <c r="B901">
        <v>43168456</v>
      </c>
      <c r="C901" t="s">
        <v>18</v>
      </c>
      <c r="D901" s="2">
        <v>43254</v>
      </c>
      <c r="E901" s="2">
        <v>43618</v>
      </c>
      <c r="F901" t="s">
        <v>16</v>
      </c>
      <c r="G901" t="s">
        <v>481</v>
      </c>
      <c r="H901" t="s">
        <v>32</v>
      </c>
      <c r="I901" t="s">
        <v>16</v>
      </c>
      <c r="J901" t="s">
        <v>27</v>
      </c>
      <c r="K901">
        <v>2930.9</v>
      </c>
      <c r="L901">
        <v>43254</v>
      </c>
      <c r="M901" t="s">
        <v>17</v>
      </c>
      <c r="N901" t="s">
        <v>15</v>
      </c>
      <c r="O901" s="2">
        <v>43852</v>
      </c>
    </row>
    <row r="902" spans="1:15" x14ac:dyDescent="0.35">
      <c r="A902" t="s">
        <v>470</v>
      </c>
      <c r="B902">
        <v>43191787</v>
      </c>
      <c r="C902" t="s">
        <v>14</v>
      </c>
      <c r="D902" s="2">
        <v>43649</v>
      </c>
      <c r="E902" s="2">
        <v>44014</v>
      </c>
      <c r="F902" t="s">
        <v>16</v>
      </c>
      <c r="G902" t="s">
        <v>481</v>
      </c>
      <c r="H902" t="s">
        <v>32</v>
      </c>
      <c r="I902" t="s">
        <v>16</v>
      </c>
      <c r="J902" t="s">
        <v>27</v>
      </c>
      <c r="K902">
        <v>6213.24</v>
      </c>
      <c r="L902">
        <v>43649</v>
      </c>
      <c r="M902" t="s">
        <v>17</v>
      </c>
      <c r="N902" t="s">
        <v>27</v>
      </c>
      <c r="O902" s="2">
        <v>43852</v>
      </c>
    </row>
    <row r="903" spans="1:15" x14ac:dyDescent="0.35">
      <c r="A903" t="s">
        <v>470</v>
      </c>
      <c r="B903">
        <v>431172859</v>
      </c>
      <c r="C903" t="s">
        <v>18</v>
      </c>
      <c r="D903" s="2">
        <v>43365</v>
      </c>
      <c r="E903" s="2">
        <v>43729</v>
      </c>
      <c r="F903" t="s">
        <v>26</v>
      </c>
      <c r="G903" t="s">
        <v>474</v>
      </c>
      <c r="H903" t="s">
        <v>32</v>
      </c>
      <c r="I903" t="s">
        <v>29</v>
      </c>
      <c r="J903" t="s">
        <v>27</v>
      </c>
      <c r="K903">
        <v>1772.75</v>
      </c>
      <c r="L903">
        <v>43730</v>
      </c>
      <c r="M903" t="s">
        <v>17</v>
      </c>
      <c r="N903" t="s">
        <v>15</v>
      </c>
      <c r="O903" s="2">
        <v>43852</v>
      </c>
    </row>
    <row r="904" spans="1:15" x14ac:dyDescent="0.35">
      <c r="A904" t="s">
        <v>470</v>
      </c>
      <c r="B904">
        <v>43196279</v>
      </c>
      <c r="C904" t="s">
        <v>14</v>
      </c>
      <c r="D904" s="2">
        <v>43730</v>
      </c>
      <c r="E904" s="2">
        <v>44095</v>
      </c>
      <c r="F904" t="s">
        <v>26</v>
      </c>
      <c r="G904" t="s">
        <v>474</v>
      </c>
      <c r="H904" t="s">
        <v>32</v>
      </c>
      <c r="I904" t="s">
        <v>29</v>
      </c>
      <c r="J904" t="s">
        <v>27</v>
      </c>
      <c r="K904">
        <v>2970</v>
      </c>
      <c r="L904">
        <v>43730</v>
      </c>
      <c r="M904" t="s">
        <v>17</v>
      </c>
      <c r="N904" t="s">
        <v>27</v>
      </c>
      <c r="O904" s="2">
        <v>43852</v>
      </c>
    </row>
    <row r="905" spans="1:15" x14ac:dyDescent="0.35">
      <c r="A905" t="s">
        <v>470</v>
      </c>
      <c r="B905" t="s">
        <v>409</v>
      </c>
      <c r="C905" t="s">
        <v>18</v>
      </c>
      <c r="D905" s="2">
        <v>43364</v>
      </c>
      <c r="E905" s="2">
        <v>43728</v>
      </c>
      <c r="F905" t="s">
        <v>23</v>
      </c>
      <c r="G905" t="s">
        <v>474</v>
      </c>
      <c r="H905" t="s">
        <v>32</v>
      </c>
      <c r="I905" t="s">
        <v>29</v>
      </c>
      <c r="J905" t="s">
        <v>27</v>
      </c>
      <c r="K905">
        <v>5610</v>
      </c>
      <c r="L905">
        <v>43729</v>
      </c>
      <c r="M905" t="s">
        <v>17</v>
      </c>
      <c r="N905" t="s">
        <v>35</v>
      </c>
      <c r="O905" s="2">
        <v>43852</v>
      </c>
    </row>
    <row r="906" spans="1:15" x14ac:dyDescent="0.35">
      <c r="A906" t="s">
        <v>470</v>
      </c>
      <c r="B906" t="s">
        <v>409</v>
      </c>
      <c r="C906" t="s">
        <v>18</v>
      </c>
      <c r="D906" s="2">
        <v>43364</v>
      </c>
      <c r="E906" s="2">
        <v>43728</v>
      </c>
      <c r="F906" t="s">
        <v>23</v>
      </c>
      <c r="G906" t="s">
        <v>474</v>
      </c>
      <c r="H906" t="s">
        <v>32</v>
      </c>
      <c r="I906" t="s">
        <v>29</v>
      </c>
      <c r="J906" t="s">
        <v>27</v>
      </c>
      <c r="K906">
        <v>1980</v>
      </c>
      <c r="L906">
        <v>43630</v>
      </c>
      <c r="M906" t="s">
        <v>36</v>
      </c>
      <c r="N906" t="s">
        <v>35</v>
      </c>
      <c r="O906" s="2">
        <v>43852</v>
      </c>
    </row>
    <row r="907" spans="1:15" x14ac:dyDescent="0.35">
      <c r="A907" t="s">
        <v>470</v>
      </c>
      <c r="B907" t="s">
        <v>410</v>
      </c>
      <c r="C907" t="s">
        <v>18</v>
      </c>
      <c r="D907" s="2">
        <v>43364</v>
      </c>
      <c r="E907" s="2">
        <v>43728</v>
      </c>
      <c r="F907" t="s">
        <v>26</v>
      </c>
      <c r="G907" t="s">
        <v>474</v>
      </c>
      <c r="H907" t="s">
        <v>32</v>
      </c>
      <c r="I907" t="s">
        <v>29</v>
      </c>
      <c r="J907" t="s">
        <v>27</v>
      </c>
      <c r="K907">
        <v>3861.25</v>
      </c>
      <c r="L907">
        <v>43364</v>
      </c>
      <c r="M907" t="s">
        <v>17</v>
      </c>
      <c r="N907" t="s">
        <v>15</v>
      </c>
      <c r="O907" s="2">
        <v>43852</v>
      </c>
    </row>
    <row r="908" spans="1:15" x14ac:dyDescent="0.35">
      <c r="A908" t="s">
        <v>470</v>
      </c>
      <c r="B908" t="s">
        <v>411</v>
      </c>
      <c r="C908" t="s">
        <v>18</v>
      </c>
      <c r="D908" s="2">
        <v>43364</v>
      </c>
      <c r="E908" s="2">
        <v>43728</v>
      </c>
      <c r="F908" t="s">
        <v>26</v>
      </c>
      <c r="G908" t="s">
        <v>474</v>
      </c>
      <c r="H908" t="s">
        <v>32</v>
      </c>
      <c r="I908" t="s">
        <v>29</v>
      </c>
      <c r="J908" t="s">
        <v>27</v>
      </c>
      <c r="K908">
        <v>13036.5</v>
      </c>
      <c r="L908">
        <v>43364</v>
      </c>
      <c r="M908" t="s">
        <v>17</v>
      </c>
      <c r="N908" t="s">
        <v>15</v>
      </c>
      <c r="O908" s="2">
        <v>43852</v>
      </c>
    </row>
    <row r="909" spans="1:15" x14ac:dyDescent="0.35">
      <c r="A909" t="s">
        <v>470</v>
      </c>
      <c r="B909" t="s">
        <v>412</v>
      </c>
      <c r="C909" t="s">
        <v>18</v>
      </c>
      <c r="D909" s="2">
        <v>43364</v>
      </c>
      <c r="E909" s="2">
        <v>43728</v>
      </c>
      <c r="F909" t="s">
        <v>26</v>
      </c>
      <c r="G909" t="s">
        <v>474</v>
      </c>
      <c r="H909" t="s">
        <v>32</v>
      </c>
      <c r="I909" t="s">
        <v>29</v>
      </c>
      <c r="J909" t="s">
        <v>27</v>
      </c>
      <c r="K909">
        <v>8194.25</v>
      </c>
      <c r="L909">
        <v>43364</v>
      </c>
      <c r="M909" t="s">
        <v>17</v>
      </c>
      <c r="N909" t="s">
        <v>15</v>
      </c>
      <c r="O909" s="2">
        <v>43852</v>
      </c>
    </row>
    <row r="910" spans="1:15" x14ac:dyDescent="0.35">
      <c r="A910" t="s">
        <v>470</v>
      </c>
      <c r="B910" t="s">
        <v>413</v>
      </c>
      <c r="C910" t="s">
        <v>14</v>
      </c>
      <c r="D910" s="2">
        <v>43729</v>
      </c>
      <c r="E910" s="2">
        <v>44094</v>
      </c>
      <c r="F910" t="s">
        <v>23</v>
      </c>
      <c r="G910" t="s">
        <v>474</v>
      </c>
      <c r="H910" t="s">
        <v>32</v>
      </c>
      <c r="I910" t="s">
        <v>29</v>
      </c>
      <c r="J910" t="s">
        <v>27</v>
      </c>
      <c r="K910">
        <v>8580</v>
      </c>
      <c r="L910">
        <v>43729</v>
      </c>
      <c r="M910" t="s">
        <v>17</v>
      </c>
      <c r="N910" t="s">
        <v>27</v>
      </c>
      <c r="O910" s="2">
        <v>43852</v>
      </c>
    </row>
    <row r="911" spans="1:15" x14ac:dyDescent="0.35">
      <c r="A911" t="s">
        <v>470</v>
      </c>
      <c r="B911" t="s">
        <v>414</v>
      </c>
      <c r="C911" t="s">
        <v>14</v>
      </c>
      <c r="D911" s="2">
        <v>43729</v>
      </c>
      <c r="E911" s="2">
        <v>44094</v>
      </c>
      <c r="F911" t="s">
        <v>26</v>
      </c>
      <c r="G911" t="s">
        <v>474</v>
      </c>
      <c r="H911" t="s">
        <v>32</v>
      </c>
      <c r="I911" t="s">
        <v>29</v>
      </c>
      <c r="J911" t="s">
        <v>27</v>
      </c>
      <c r="K911">
        <v>4579</v>
      </c>
      <c r="L911">
        <v>43729</v>
      </c>
      <c r="M911" t="s">
        <v>17</v>
      </c>
      <c r="N911" t="s">
        <v>27</v>
      </c>
      <c r="O911" s="2">
        <v>43852</v>
      </c>
    </row>
    <row r="912" spans="1:15" x14ac:dyDescent="0.35">
      <c r="A912" t="s">
        <v>470</v>
      </c>
      <c r="B912" t="s">
        <v>415</v>
      </c>
      <c r="C912" t="s">
        <v>14</v>
      </c>
      <c r="D912" s="2">
        <v>43729</v>
      </c>
      <c r="E912" s="2">
        <v>44094</v>
      </c>
      <c r="F912" t="s">
        <v>26</v>
      </c>
      <c r="G912" t="s">
        <v>474</v>
      </c>
      <c r="H912" t="s">
        <v>32</v>
      </c>
      <c r="I912" t="s">
        <v>29</v>
      </c>
      <c r="J912" t="s">
        <v>27</v>
      </c>
      <c r="K912">
        <v>3330</v>
      </c>
      <c r="L912">
        <v>43729</v>
      </c>
      <c r="M912" t="s">
        <v>17</v>
      </c>
      <c r="N912" t="s">
        <v>27</v>
      </c>
      <c r="O912" s="2">
        <v>43852</v>
      </c>
    </row>
    <row r="913" spans="1:15" x14ac:dyDescent="0.35">
      <c r="A913" t="s">
        <v>470</v>
      </c>
      <c r="B913" t="s">
        <v>416</v>
      </c>
      <c r="C913" t="s">
        <v>14</v>
      </c>
      <c r="D913" s="2">
        <v>43729</v>
      </c>
      <c r="E913" s="2">
        <v>44094</v>
      </c>
      <c r="F913" t="s">
        <v>26</v>
      </c>
      <c r="G913" t="s">
        <v>474</v>
      </c>
      <c r="H913" t="s">
        <v>32</v>
      </c>
      <c r="I913" t="s">
        <v>29</v>
      </c>
      <c r="J913" t="s">
        <v>27</v>
      </c>
      <c r="K913">
        <v>8625.3799999999992</v>
      </c>
      <c r="L913">
        <v>43729</v>
      </c>
      <c r="M913" t="s">
        <v>17</v>
      </c>
      <c r="N913" t="s">
        <v>27</v>
      </c>
      <c r="O913" s="2">
        <v>43852</v>
      </c>
    </row>
    <row r="914" spans="1:15" x14ac:dyDescent="0.35">
      <c r="A914" t="s">
        <v>470</v>
      </c>
      <c r="B914" t="s">
        <v>417</v>
      </c>
      <c r="C914" t="s">
        <v>14</v>
      </c>
      <c r="D914" s="2">
        <v>43574</v>
      </c>
      <c r="E914" s="2">
        <v>43939</v>
      </c>
      <c r="F914" t="s">
        <v>23</v>
      </c>
      <c r="G914" t="s">
        <v>482</v>
      </c>
      <c r="H914" t="s">
        <v>32</v>
      </c>
      <c r="I914" t="s">
        <v>23</v>
      </c>
      <c r="J914" t="s">
        <v>436</v>
      </c>
      <c r="K914">
        <v>150.65</v>
      </c>
      <c r="L914">
        <v>43574</v>
      </c>
      <c r="M914" t="s">
        <v>17</v>
      </c>
      <c r="N914" t="s">
        <v>15</v>
      </c>
      <c r="O914" s="2">
        <v>43852</v>
      </c>
    </row>
    <row r="915" spans="1:15" x14ac:dyDescent="0.35">
      <c r="A915" t="s">
        <v>471</v>
      </c>
      <c r="B915">
        <v>304003070</v>
      </c>
      <c r="C915" t="s">
        <v>14</v>
      </c>
      <c r="D915" s="2">
        <v>43433</v>
      </c>
      <c r="E915" s="2">
        <v>43797</v>
      </c>
      <c r="F915" t="s">
        <v>16</v>
      </c>
      <c r="G915" t="s">
        <v>476</v>
      </c>
      <c r="H915" t="s">
        <v>32</v>
      </c>
      <c r="I915" t="s">
        <v>16</v>
      </c>
      <c r="J915" t="s">
        <v>435</v>
      </c>
      <c r="K915">
        <v>115173.38</v>
      </c>
      <c r="L915">
        <v>43433</v>
      </c>
      <c r="M915" t="s">
        <v>17</v>
      </c>
      <c r="N915" t="s">
        <v>15</v>
      </c>
      <c r="O915" s="2">
        <v>43852</v>
      </c>
    </row>
    <row r="916" spans="1:15" x14ac:dyDescent="0.35">
      <c r="A916" t="s">
        <v>471</v>
      </c>
      <c r="B916" t="s">
        <v>418</v>
      </c>
      <c r="C916" t="s">
        <v>14</v>
      </c>
      <c r="D916" s="2">
        <v>43471</v>
      </c>
      <c r="E916" s="2">
        <v>43835</v>
      </c>
      <c r="F916" t="s">
        <v>23</v>
      </c>
      <c r="G916" t="s">
        <v>478</v>
      </c>
      <c r="H916" t="s">
        <v>32</v>
      </c>
      <c r="I916" t="s">
        <v>23</v>
      </c>
      <c r="J916" t="s">
        <v>436</v>
      </c>
      <c r="K916">
        <v>825</v>
      </c>
      <c r="L916">
        <v>43471</v>
      </c>
      <c r="M916" t="s">
        <v>17</v>
      </c>
      <c r="N916" t="s">
        <v>15</v>
      </c>
      <c r="O916" s="2">
        <v>43852</v>
      </c>
    </row>
    <row r="917" spans="1:15" x14ac:dyDescent="0.35">
      <c r="A917" t="s">
        <v>471</v>
      </c>
      <c r="B917" t="s">
        <v>419</v>
      </c>
      <c r="C917" t="s">
        <v>14</v>
      </c>
      <c r="D917" s="2">
        <v>43264</v>
      </c>
      <c r="E917" s="2">
        <v>43628</v>
      </c>
      <c r="F917" t="s">
        <v>23</v>
      </c>
      <c r="G917" t="s">
        <v>478</v>
      </c>
      <c r="H917" t="s">
        <v>32</v>
      </c>
      <c r="I917" t="s">
        <v>23</v>
      </c>
      <c r="J917" t="s">
        <v>27</v>
      </c>
      <c r="K917">
        <v>20625</v>
      </c>
      <c r="L917">
        <v>43264</v>
      </c>
      <c r="M917" t="s">
        <v>17</v>
      </c>
      <c r="N917" t="s">
        <v>15</v>
      </c>
      <c r="O917" s="2">
        <v>43852</v>
      </c>
    </row>
    <row r="918" spans="1:15" x14ac:dyDescent="0.35">
      <c r="A918" t="s">
        <v>471</v>
      </c>
      <c r="B918" t="s">
        <v>420</v>
      </c>
      <c r="C918" t="s">
        <v>14</v>
      </c>
      <c r="D918" s="2">
        <v>43563</v>
      </c>
      <c r="E918" s="2">
        <v>43928</v>
      </c>
      <c r="F918" t="s">
        <v>23</v>
      </c>
      <c r="G918" t="s">
        <v>478</v>
      </c>
      <c r="H918" t="s">
        <v>32</v>
      </c>
      <c r="I918" t="s">
        <v>23</v>
      </c>
      <c r="J918" t="s">
        <v>436</v>
      </c>
      <c r="K918">
        <v>2598.75</v>
      </c>
      <c r="L918">
        <v>43563</v>
      </c>
      <c r="M918" t="s">
        <v>17</v>
      </c>
      <c r="N918" t="s">
        <v>15</v>
      </c>
      <c r="O918" s="2">
        <v>43852</v>
      </c>
    </row>
    <row r="919" spans="1:15" x14ac:dyDescent="0.35">
      <c r="A919" t="s">
        <v>471</v>
      </c>
      <c r="B919" t="s">
        <v>421</v>
      </c>
      <c r="C919" t="s">
        <v>14</v>
      </c>
      <c r="D919" s="2">
        <v>43563</v>
      </c>
      <c r="E919" s="2">
        <v>43928</v>
      </c>
      <c r="F919" t="s">
        <v>23</v>
      </c>
      <c r="G919" t="s">
        <v>478</v>
      </c>
      <c r="H919" t="s">
        <v>32</v>
      </c>
      <c r="I919" t="s">
        <v>23</v>
      </c>
      <c r="J919" t="s">
        <v>436</v>
      </c>
      <c r="K919">
        <v>693</v>
      </c>
      <c r="L919">
        <v>43563</v>
      </c>
      <c r="M919" t="s">
        <v>17</v>
      </c>
      <c r="N919" t="s">
        <v>15</v>
      </c>
      <c r="O919" s="2">
        <v>43852</v>
      </c>
    </row>
    <row r="920" spans="1:15" x14ac:dyDescent="0.35">
      <c r="A920" t="s">
        <v>471</v>
      </c>
      <c r="B920" t="s">
        <v>422</v>
      </c>
      <c r="C920" t="s">
        <v>14</v>
      </c>
      <c r="D920" s="2">
        <v>43577</v>
      </c>
      <c r="E920" s="2">
        <v>43942</v>
      </c>
      <c r="F920" t="s">
        <v>23</v>
      </c>
      <c r="G920" t="s">
        <v>478</v>
      </c>
      <c r="H920" t="s">
        <v>32</v>
      </c>
      <c r="I920" t="s">
        <v>23</v>
      </c>
      <c r="J920" t="s">
        <v>436</v>
      </c>
      <c r="K920">
        <v>357.06</v>
      </c>
      <c r="L920">
        <v>43577</v>
      </c>
      <c r="M920" t="s">
        <v>17</v>
      </c>
      <c r="N920" t="s">
        <v>15</v>
      </c>
      <c r="O920" s="2">
        <v>43852</v>
      </c>
    </row>
    <row r="921" spans="1:15" x14ac:dyDescent="0.35">
      <c r="A921" t="s">
        <v>471</v>
      </c>
      <c r="B921">
        <v>1.31000501801E+19</v>
      </c>
      <c r="C921" t="s">
        <v>14</v>
      </c>
      <c r="D921" s="2">
        <v>43531</v>
      </c>
      <c r="E921" s="2">
        <v>43896</v>
      </c>
      <c r="F921" t="s">
        <v>26</v>
      </c>
      <c r="G921" t="s">
        <v>478</v>
      </c>
      <c r="H921" t="s">
        <v>32</v>
      </c>
      <c r="I921" t="s">
        <v>41</v>
      </c>
      <c r="J921" t="s">
        <v>27</v>
      </c>
      <c r="K921">
        <v>41625</v>
      </c>
      <c r="L921">
        <v>43652</v>
      </c>
      <c r="M921" t="s">
        <v>17</v>
      </c>
      <c r="N921" t="s">
        <v>15</v>
      </c>
      <c r="O921" s="2">
        <v>43852</v>
      </c>
    </row>
    <row r="922" spans="1:15" x14ac:dyDescent="0.35">
      <c r="A922" t="s">
        <v>471</v>
      </c>
      <c r="B922">
        <v>1.31000501801E+19</v>
      </c>
      <c r="C922" t="s">
        <v>14</v>
      </c>
      <c r="D922" s="2">
        <v>43531</v>
      </c>
      <c r="E922" s="2">
        <v>43896</v>
      </c>
      <c r="F922" t="s">
        <v>26</v>
      </c>
      <c r="G922" t="s">
        <v>478</v>
      </c>
      <c r="H922" t="s">
        <v>32</v>
      </c>
      <c r="I922" t="s">
        <v>41</v>
      </c>
      <c r="J922" t="s">
        <v>27</v>
      </c>
      <c r="K922">
        <v>41625</v>
      </c>
      <c r="L922">
        <v>43773</v>
      </c>
      <c r="M922" t="s">
        <v>17</v>
      </c>
      <c r="N922" t="s">
        <v>15</v>
      </c>
      <c r="O922" s="2">
        <v>43852</v>
      </c>
    </row>
    <row r="923" spans="1:15" x14ac:dyDescent="0.35">
      <c r="A923" t="s">
        <v>471</v>
      </c>
      <c r="B923">
        <v>1.31000501801E+19</v>
      </c>
      <c r="C923" t="s">
        <v>14</v>
      </c>
      <c r="D923" s="2">
        <v>43531</v>
      </c>
      <c r="E923" s="2">
        <v>43896</v>
      </c>
      <c r="F923" t="s">
        <v>26</v>
      </c>
      <c r="G923" t="s">
        <v>478</v>
      </c>
      <c r="H923" t="s">
        <v>32</v>
      </c>
      <c r="I923" t="s">
        <v>41</v>
      </c>
      <c r="J923" t="s">
        <v>27</v>
      </c>
      <c r="K923">
        <v>124875</v>
      </c>
      <c r="L923">
        <v>43531</v>
      </c>
      <c r="M923" t="s">
        <v>17</v>
      </c>
      <c r="N923" t="s">
        <v>15</v>
      </c>
      <c r="O923" s="2">
        <v>43852</v>
      </c>
    </row>
    <row r="924" spans="1:15" x14ac:dyDescent="0.35">
      <c r="A924" t="s">
        <v>471</v>
      </c>
      <c r="B924">
        <v>41048751</v>
      </c>
      <c r="C924" t="s">
        <v>14</v>
      </c>
      <c r="D924" s="2">
        <v>43705</v>
      </c>
      <c r="E924" s="2">
        <v>44070</v>
      </c>
      <c r="F924" t="s">
        <v>16</v>
      </c>
      <c r="G924" t="s">
        <v>482</v>
      </c>
      <c r="H924" t="s">
        <v>32</v>
      </c>
      <c r="I924" t="s">
        <v>16</v>
      </c>
      <c r="J924" t="s">
        <v>27</v>
      </c>
      <c r="K924">
        <v>42900</v>
      </c>
      <c r="L924">
        <v>43340</v>
      </c>
      <c r="M924" t="s">
        <v>17</v>
      </c>
      <c r="N924" t="s">
        <v>15</v>
      </c>
      <c r="O924" s="2">
        <v>43852</v>
      </c>
    </row>
    <row r="925" spans="1:15" x14ac:dyDescent="0.35">
      <c r="A925" t="s">
        <v>471</v>
      </c>
      <c r="B925">
        <v>41048762</v>
      </c>
      <c r="C925" t="s">
        <v>14</v>
      </c>
      <c r="D925" s="2">
        <v>43705</v>
      </c>
      <c r="E925" s="2">
        <v>44070</v>
      </c>
      <c r="F925" t="s">
        <v>16</v>
      </c>
      <c r="G925" t="s">
        <v>482</v>
      </c>
      <c r="H925" t="s">
        <v>32</v>
      </c>
      <c r="I925" t="s">
        <v>16</v>
      </c>
      <c r="J925" t="s">
        <v>27</v>
      </c>
      <c r="K925">
        <v>52800</v>
      </c>
      <c r="L925">
        <v>43705</v>
      </c>
      <c r="M925" t="s">
        <v>17</v>
      </c>
      <c r="N925" t="s">
        <v>15</v>
      </c>
      <c r="O925" s="2">
        <v>43852</v>
      </c>
    </row>
    <row r="926" spans="1:15" x14ac:dyDescent="0.35">
      <c r="A926" t="s">
        <v>471</v>
      </c>
      <c r="B926">
        <v>41048763</v>
      </c>
      <c r="C926" t="s">
        <v>14</v>
      </c>
      <c r="D926" s="2">
        <v>43705</v>
      </c>
      <c r="E926" s="2">
        <v>44070</v>
      </c>
      <c r="F926" t="s">
        <v>16</v>
      </c>
      <c r="G926" t="s">
        <v>482</v>
      </c>
      <c r="H926" t="s">
        <v>32</v>
      </c>
      <c r="I926" t="s">
        <v>16</v>
      </c>
      <c r="J926" t="s">
        <v>27</v>
      </c>
      <c r="K926">
        <v>44130.41</v>
      </c>
      <c r="L926">
        <v>43705</v>
      </c>
      <c r="M926" t="s">
        <v>17</v>
      </c>
      <c r="N926" t="s">
        <v>15</v>
      </c>
      <c r="O926" s="2">
        <v>43852</v>
      </c>
    </row>
    <row r="927" spans="1:15" x14ac:dyDescent="0.35">
      <c r="A927" t="s">
        <v>471</v>
      </c>
      <c r="B927" t="s">
        <v>423</v>
      </c>
      <c r="C927" t="s">
        <v>14</v>
      </c>
      <c r="D927" s="2">
        <v>43469</v>
      </c>
      <c r="E927" s="2">
        <v>43833</v>
      </c>
      <c r="F927" t="s">
        <v>19</v>
      </c>
      <c r="G927" t="s">
        <v>473</v>
      </c>
      <c r="H927" t="s">
        <v>32</v>
      </c>
      <c r="I927" t="s">
        <v>20</v>
      </c>
      <c r="J927" t="s">
        <v>27</v>
      </c>
      <c r="K927">
        <v>156000</v>
      </c>
      <c r="L927">
        <v>43469</v>
      </c>
      <c r="M927" t="s">
        <v>17</v>
      </c>
      <c r="N927" t="s">
        <v>35</v>
      </c>
      <c r="O927" s="2">
        <v>43852</v>
      </c>
    </row>
    <row r="928" spans="1:15" x14ac:dyDescent="0.35">
      <c r="A928" t="s">
        <v>471</v>
      </c>
      <c r="B928" t="s">
        <v>423</v>
      </c>
      <c r="C928" t="s">
        <v>14</v>
      </c>
      <c r="D928" s="2">
        <v>43469</v>
      </c>
      <c r="E928" s="2">
        <v>43833</v>
      </c>
      <c r="F928" t="s">
        <v>19</v>
      </c>
      <c r="G928" t="s">
        <v>473</v>
      </c>
      <c r="H928" t="s">
        <v>32</v>
      </c>
      <c r="I928" t="s">
        <v>20</v>
      </c>
      <c r="J928" t="s">
        <v>27</v>
      </c>
      <c r="K928">
        <v>5253.23</v>
      </c>
      <c r="L928">
        <v>43514</v>
      </c>
      <c r="M928" t="s">
        <v>36</v>
      </c>
      <c r="N928" t="s">
        <v>35</v>
      </c>
      <c r="O928" s="2">
        <v>43852</v>
      </c>
    </row>
    <row r="929" spans="1:15" x14ac:dyDescent="0.35">
      <c r="A929" t="s">
        <v>471</v>
      </c>
      <c r="B929" t="s">
        <v>423</v>
      </c>
      <c r="C929" t="s">
        <v>14</v>
      </c>
      <c r="D929" s="2">
        <v>43469</v>
      </c>
      <c r="E929" s="2">
        <v>43833</v>
      </c>
      <c r="F929" t="s">
        <v>19</v>
      </c>
      <c r="G929" t="s">
        <v>473</v>
      </c>
      <c r="H929" t="s">
        <v>32</v>
      </c>
      <c r="I929" t="s">
        <v>20</v>
      </c>
      <c r="J929" t="s">
        <v>27</v>
      </c>
      <c r="K929">
        <v>6769.65</v>
      </c>
      <c r="L929">
        <v>43631</v>
      </c>
      <c r="M929" t="s">
        <v>36</v>
      </c>
      <c r="N929" t="s">
        <v>35</v>
      </c>
      <c r="O929" s="2">
        <v>43852</v>
      </c>
    </row>
    <row r="930" spans="1:15" x14ac:dyDescent="0.35">
      <c r="A930" t="s">
        <v>471</v>
      </c>
      <c r="B930" t="s">
        <v>423</v>
      </c>
      <c r="C930" t="s">
        <v>14</v>
      </c>
      <c r="D930" s="2">
        <v>43469</v>
      </c>
      <c r="E930" s="2">
        <v>43833</v>
      </c>
      <c r="F930" t="s">
        <v>19</v>
      </c>
      <c r="G930" t="s">
        <v>473</v>
      </c>
      <c r="H930" t="s">
        <v>32</v>
      </c>
      <c r="I930" t="s">
        <v>20</v>
      </c>
      <c r="J930" t="s">
        <v>27</v>
      </c>
      <c r="K930">
        <v>8961.98</v>
      </c>
      <c r="L930">
        <v>43641</v>
      </c>
      <c r="M930" t="s">
        <v>36</v>
      </c>
      <c r="N930" t="s">
        <v>35</v>
      </c>
      <c r="O930" s="2">
        <v>43852</v>
      </c>
    </row>
    <row r="931" spans="1:15" x14ac:dyDescent="0.35">
      <c r="A931" t="s">
        <v>471</v>
      </c>
      <c r="B931" t="s">
        <v>424</v>
      </c>
      <c r="C931" t="s">
        <v>18</v>
      </c>
      <c r="D931" s="2">
        <v>43102</v>
      </c>
      <c r="E931" s="2">
        <v>43466</v>
      </c>
      <c r="F931" t="s">
        <v>19</v>
      </c>
      <c r="G931" t="s">
        <v>473</v>
      </c>
      <c r="H931" t="s">
        <v>32</v>
      </c>
      <c r="I931" t="s">
        <v>20</v>
      </c>
      <c r="J931" t="s">
        <v>27</v>
      </c>
      <c r="K931">
        <v>64155.3</v>
      </c>
      <c r="L931">
        <v>43102</v>
      </c>
      <c r="M931" t="s">
        <v>17</v>
      </c>
      <c r="N931" t="s">
        <v>21</v>
      </c>
      <c r="O931" s="2">
        <v>43852</v>
      </c>
    </row>
    <row r="932" spans="1:15" x14ac:dyDescent="0.35">
      <c r="A932" t="s">
        <v>471</v>
      </c>
      <c r="B932" t="s">
        <v>425</v>
      </c>
      <c r="C932" t="s">
        <v>18</v>
      </c>
      <c r="D932" s="2">
        <v>43102</v>
      </c>
      <c r="E932" s="2">
        <v>43466</v>
      </c>
      <c r="F932" t="s">
        <v>19</v>
      </c>
      <c r="G932" t="s">
        <v>473</v>
      </c>
      <c r="H932" t="s">
        <v>32</v>
      </c>
      <c r="I932" t="s">
        <v>20</v>
      </c>
      <c r="J932" t="s">
        <v>27</v>
      </c>
      <c r="K932">
        <v>5404.95</v>
      </c>
      <c r="L932">
        <v>43102</v>
      </c>
      <c r="M932" t="s">
        <v>17</v>
      </c>
      <c r="N932" t="s">
        <v>21</v>
      </c>
      <c r="O932" s="2">
        <v>43852</v>
      </c>
    </row>
    <row r="933" spans="1:15" x14ac:dyDescent="0.35">
      <c r="A933" t="s">
        <v>471</v>
      </c>
      <c r="B933" t="s">
        <v>426</v>
      </c>
      <c r="C933" t="s">
        <v>14</v>
      </c>
      <c r="D933" s="2">
        <v>43469</v>
      </c>
      <c r="E933" s="2">
        <v>43833</v>
      </c>
      <c r="F933" t="s">
        <v>19</v>
      </c>
      <c r="G933" t="s">
        <v>473</v>
      </c>
      <c r="H933" t="s">
        <v>32</v>
      </c>
      <c r="I933" t="s">
        <v>20</v>
      </c>
      <c r="J933" t="s">
        <v>27</v>
      </c>
      <c r="K933">
        <v>5550</v>
      </c>
      <c r="L933">
        <v>43469</v>
      </c>
      <c r="M933" t="s">
        <v>17</v>
      </c>
      <c r="N933" t="s">
        <v>15</v>
      </c>
      <c r="O933" s="2">
        <v>43852</v>
      </c>
    </row>
    <row r="934" spans="1:15" x14ac:dyDescent="0.35">
      <c r="A934" t="s">
        <v>471</v>
      </c>
      <c r="B934" t="s">
        <v>427</v>
      </c>
      <c r="C934" t="s">
        <v>14</v>
      </c>
      <c r="D934" s="2">
        <v>43716</v>
      </c>
      <c r="E934" s="2">
        <v>44081</v>
      </c>
      <c r="F934" t="s">
        <v>16</v>
      </c>
      <c r="G934" t="s">
        <v>481</v>
      </c>
      <c r="H934" t="s">
        <v>32</v>
      </c>
      <c r="I934" t="s">
        <v>16</v>
      </c>
      <c r="J934" t="s">
        <v>27</v>
      </c>
      <c r="K934">
        <v>18750</v>
      </c>
      <c r="L934">
        <v>43716</v>
      </c>
      <c r="M934" t="s">
        <v>17</v>
      </c>
      <c r="N934" t="s">
        <v>15</v>
      </c>
      <c r="O934" s="2">
        <v>43852</v>
      </c>
    </row>
    <row r="935" spans="1:15" x14ac:dyDescent="0.35">
      <c r="A935" t="s">
        <v>471</v>
      </c>
      <c r="B935">
        <v>41045707</v>
      </c>
      <c r="C935" t="s">
        <v>14</v>
      </c>
      <c r="D935" s="2">
        <v>43556</v>
      </c>
      <c r="E935" s="2">
        <v>43921</v>
      </c>
      <c r="F935" t="s">
        <v>16</v>
      </c>
      <c r="G935" t="s">
        <v>481</v>
      </c>
      <c r="H935" t="s">
        <v>32</v>
      </c>
      <c r="I935" t="s">
        <v>16</v>
      </c>
      <c r="J935" t="s">
        <v>436</v>
      </c>
      <c r="K935">
        <v>74250</v>
      </c>
      <c r="L935">
        <v>43556</v>
      </c>
      <c r="M935" t="s">
        <v>17</v>
      </c>
      <c r="N935" t="s">
        <v>15</v>
      </c>
      <c r="O935" s="2">
        <v>43852</v>
      </c>
    </row>
    <row r="936" spans="1:15" x14ac:dyDescent="0.35">
      <c r="A936" t="s">
        <v>471</v>
      </c>
      <c r="B936">
        <v>3000001017</v>
      </c>
      <c r="C936" t="s">
        <v>14</v>
      </c>
      <c r="D936" s="2">
        <v>43191</v>
      </c>
      <c r="E936" s="2">
        <v>43555</v>
      </c>
      <c r="F936" t="s">
        <v>16</v>
      </c>
      <c r="G936" t="s">
        <v>472</v>
      </c>
      <c r="H936" t="s">
        <v>32</v>
      </c>
      <c r="I936" t="s">
        <v>29</v>
      </c>
      <c r="J936" t="s">
        <v>27</v>
      </c>
      <c r="K936">
        <v>48652.25</v>
      </c>
      <c r="L936">
        <v>43191</v>
      </c>
      <c r="M936" t="s">
        <v>17</v>
      </c>
      <c r="N936" t="s">
        <v>15</v>
      </c>
      <c r="O936" s="2">
        <v>43852</v>
      </c>
    </row>
    <row r="937" spans="1:15" x14ac:dyDescent="0.35">
      <c r="A937" t="s">
        <v>471</v>
      </c>
      <c r="B937">
        <v>3.1142029652485002E+18</v>
      </c>
      <c r="C937" t="s">
        <v>14</v>
      </c>
      <c r="D937" s="2">
        <v>43703</v>
      </c>
      <c r="E937" s="2">
        <v>44068</v>
      </c>
      <c r="F937" t="s">
        <v>26</v>
      </c>
      <c r="G937" t="s">
        <v>474</v>
      </c>
      <c r="H937" t="s">
        <v>32</v>
      </c>
      <c r="I937" t="s">
        <v>29</v>
      </c>
      <c r="J937" t="s">
        <v>436</v>
      </c>
      <c r="K937">
        <v>1501.88</v>
      </c>
      <c r="L937">
        <v>43703</v>
      </c>
      <c r="M937" t="s">
        <v>17</v>
      </c>
      <c r="N937" t="s">
        <v>15</v>
      </c>
      <c r="O937" s="2">
        <v>43852</v>
      </c>
    </row>
    <row r="938" spans="1:15" x14ac:dyDescent="0.35">
      <c r="A938" t="s">
        <v>471</v>
      </c>
      <c r="B938" t="s">
        <v>428</v>
      </c>
      <c r="C938" t="s">
        <v>14</v>
      </c>
      <c r="D938" s="2">
        <v>43466</v>
      </c>
      <c r="E938" s="2">
        <v>43830</v>
      </c>
      <c r="F938" t="s">
        <v>23</v>
      </c>
      <c r="G938" t="s">
        <v>474</v>
      </c>
      <c r="H938" t="s">
        <v>32</v>
      </c>
      <c r="I938" t="s">
        <v>29</v>
      </c>
      <c r="J938" t="s">
        <v>436</v>
      </c>
      <c r="K938">
        <v>21157.34</v>
      </c>
      <c r="L938">
        <v>43466</v>
      </c>
      <c r="M938" t="s">
        <v>17</v>
      </c>
      <c r="N938" t="s">
        <v>15</v>
      </c>
      <c r="O938" s="2">
        <v>43852</v>
      </c>
    </row>
    <row r="939" spans="1:15" x14ac:dyDescent="0.35">
      <c r="A939" t="s">
        <v>471</v>
      </c>
      <c r="B939" t="s">
        <v>429</v>
      </c>
      <c r="C939" t="s">
        <v>14</v>
      </c>
      <c r="D939" s="2">
        <v>43466</v>
      </c>
      <c r="E939" s="2">
        <v>43830</v>
      </c>
      <c r="F939" t="s">
        <v>16</v>
      </c>
      <c r="G939" t="s">
        <v>474</v>
      </c>
      <c r="H939" t="s">
        <v>32</v>
      </c>
      <c r="I939" t="s">
        <v>29</v>
      </c>
      <c r="J939" t="s">
        <v>436</v>
      </c>
      <c r="K939">
        <v>12019.2</v>
      </c>
      <c r="L939">
        <v>43466</v>
      </c>
      <c r="M939" t="s">
        <v>17</v>
      </c>
      <c r="N939" t="s">
        <v>15</v>
      </c>
      <c r="O939" s="2">
        <v>43852</v>
      </c>
    </row>
    <row r="940" spans="1:15" x14ac:dyDescent="0.35">
      <c r="A940" t="s">
        <v>471</v>
      </c>
      <c r="B940" t="s">
        <v>430</v>
      </c>
      <c r="C940" t="s">
        <v>14</v>
      </c>
      <c r="D940" s="2">
        <v>43334</v>
      </c>
      <c r="E940" s="2">
        <v>43698</v>
      </c>
      <c r="F940" t="s">
        <v>24</v>
      </c>
      <c r="G940" t="s">
        <v>474</v>
      </c>
      <c r="H940" t="s">
        <v>32</v>
      </c>
      <c r="I940" t="s">
        <v>29</v>
      </c>
      <c r="J940" t="s">
        <v>27</v>
      </c>
      <c r="K940">
        <v>7324.12</v>
      </c>
      <c r="L940">
        <v>43334</v>
      </c>
      <c r="M940" t="s">
        <v>17</v>
      </c>
      <c r="N940" t="s">
        <v>15</v>
      </c>
      <c r="O940" s="2">
        <v>43852</v>
      </c>
    </row>
    <row r="941" spans="1:15" x14ac:dyDescent="0.35">
      <c r="A941" t="s">
        <v>471</v>
      </c>
      <c r="B941" t="s">
        <v>431</v>
      </c>
      <c r="C941" t="s">
        <v>14</v>
      </c>
      <c r="D941" s="2">
        <v>43334</v>
      </c>
      <c r="E941" s="2">
        <v>43698</v>
      </c>
      <c r="F941" t="s">
        <v>24</v>
      </c>
      <c r="G941" t="s">
        <v>474</v>
      </c>
      <c r="H941" t="s">
        <v>32</v>
      </c>
      <c r="I941" t="s">
        <v>29</v>
      </c>
      <c r="J941" t="s">
        <v>27</v>
      </c>
      <c r="K941">
        <v>19316.669999999998</v>
      </c>
      <c r="L941">
        <v>43334</v>
      </c>
      <c r="M941" t="s">
        <v>17</v>
      </c>
      <c r="N941" t="s">
        <v>15</v>
      </c>
      <c r="O941" s="2">
        <v>43852</v>
      </c>
    </row>
    <row r="942" spans="1:15" x14ac:dyDescent="0.35">
      <c r="A942" t="s">
        <v>471</v>
      </c>
      <c r="B942">
        <v>505373</v>
      </c>
      <c r="C942" t="s">
        <v>18</v>
      </c>
      <c r="D942" s="2">
        <v>43157</v>
      </c>
      <c r="E942" s="2">
        <v>43521</v>
      </c>
      <c r="F942" t="s">
        <v>19</v>
      </c>
      <c r="G942" t="s">
        <v>473</v>
      </c>
      <c r="H942" t="s">
        <v>32</v>
      </c>
      <c r="I942" t="s">
        <v>20</v>
      </c>
      <c r="J942" t="s">
        <v>27</v>
      </c>
      <c r="K942">
        <v>23115.200000000001</v>
      </c>
      <c r="L942">
        <v>43157</v>
      </c>
      <c r="M942" t="s">
        <v>17</v>
      </c>
      <c r="N942" t="s">
        <v>15</v>
      </c>
      <c r="O942" s="2">
        <v>43852</v>
      </c>
    </row>
    <row r="943" spans="1:15" x14ac:dyDescent="0.35">
      <c r="A943" t="s">
        <v>471</v>
      </c>
      <c r="B943" t="s">
        <v>432</v>
      </c>
      <c r="C943" t="s">
        <v>14</v>
      </c>
      <c r="D943" s="2">
        <v>43522</v>
      </c>
      <c r="E943" s="2">
        <v>43886</v>
      </c>
      <c r="F943" t="s">
        <v>19</v>
      </c>
      <c r="G943" t="s">
        <v>473</v>
      </c>
      <c r="H943" t="s">
        <v>32</v>
      </c>
      <c r="I943" t="s">
        <v>20</v>
      </c>
      <c r="J943" t="s">
        <v>27</v>
      </c>
      <c r="K943">
        <v>25336.44</v>
      </c>
      <c r="L943">
        <v>43522</v>
      </c>
      <c r="M943" t="s">
        <v>17</v>
      </c>
      <c r="N943" t="s">
        <v>27</v>
      </c>
      <c r="O943" s="2">
        <v>43852</v>
      </c>
    </row>
    <row r="944" spans="1:15" x14ac:dyDescent="0.35">
      <c r="A944" t="s">
        <v>471</v>
      </c>
      <c r="B944">
        <v>51995029</v>
      </c>
      <c r="C944" t="s">
        <v>18</v>
      </c>
      <c r="D944" s="2">
        <v>43159</v>
      </c>
      <c r="E944" s="2">
        <v>43523</v>
      </c>
      <c r="F944" t="s">
        <v>19</v>
      </c>
      <c r="G944" t="s">
        <v>473</v>
      </c>
      <c r="H944" t="s">
        <v>32</v>
      </c>
      <c r="I944" t="s">
        <v>20</v>
      </c>
      <c r="J944" t="s">
        <v>27</v>
      </c>
      <c r="K944">
        <v>12699.7</v>
      </c>
      <c r="L944">
        <v>43159</v>
      </c>
      <c r="M944" t="s">
        <v>17</v>
      </c>
      <c r="N944" t="s">
        <v>35</v>
      </c>
      <c r="O944" s="2">
        <v>43852</v>
      </c>
    </row>
    <row r="945" spans="1:15" x14ac:dyDescent="0.35">
      <c r="A945" t="s">
        <v>471</v>
      </c>
      <c r="B945">
        <v>51995029</v>
      </c>
      <c r="C945" t="s">
        <v>18</v>
      </c>
      <c r="D945" s="2">
        <v>43159</v>
      </c>
      <c r="E945" s="2">
        <v>43523</v>
      </c>
      <c r="F945" t="s">
        <v>19</v>
      </c>
      <c r="G945" t="s">
        <v>473</v>
      </c>
      <c r="H945" t="s">
        <v>32</v>
      </c>
      <c r="I945" t="s">
        <v>20</v>
      </c>
      <c r="J945" t="s">
        <v>27</v>
      </c>
      <c r="L945">
        <v>43206</v>
      </c>
      <c r="M945" t="s">
        <v>36</v>
      </c>
      <c r="N945" t="s">
        <v>35</v>
      </c>
      <c r="O945" s="2">
        <v>43852</v>
      </c>
    </row>
    <row r="946" spans="1:15" x14ac:dyDescent="0.35">
      <c r="A946" t="s">
        <v>471</v>
      </c>
      <c r="B946">
        <v>52916488</v>
      </c>
      <c r="C946" t="s">
        <v>18</v>
      </c>
      <c r="D946" s="2">
        <v>43159</v>
      </c>
      <c r="E946" s="2">
        <v>43523</v>
      </c>
      <c r="F946" t="s">
        <v>19</v>
      </c>
      <c r="G946" t="s">
        <v>473</v>
      </c>
      <c r="H946" t="s">
        <v>32</v>
      </c>
      <c r="I946" t="s">
        <v>20</v>
      </c>
      <c r="J946" t="s">
        <v>27</v>
      </c>
      <c r="K946">
        <v>177405.38</v>
      </c>
      <c r="L946">
        <v>43159</v>
      </c>
      <c r="M946" t="s">
        <v>17</v>
      </c>
      <c r="N946" t="s">
        <v>35</v>
      </c>
      <c r="O946" s="2">
        <v>43852</v>
      </c>
    </row>
    <row r="947" spans="1:15" x14ac:dyDescent="0.35">
      <c r="A947" t="s">
        <v>471</v>
      </c>
      <c r="B947">
        <v>52916488</v>
      </c>
      <c r="C947" t="s">
        <v>18</v>
      </c>
      <c r="D947" s="2">
        <v>43159</v>
      </c>
      <c r="E947" s="2">
        <v>43523</v>
      </c>
      <c r="F947" t="s">
        <v>19</v>
      </c>
      <c r="G947" t="s">
        <v>473</v>
      </c>
      <c r="H947" t="s">
        <v>32</v>
      </c>
      <c r="I947" t="s">
        <v>20</v>
      </c>
      <c r="J947" t="s">
        <v>27</v>
      </c>
      <c r="L947">
        <v>43299</v>
      </c>
      <c r="M947" t="s">
        <v>36</v>
      </c>
      <c r="N947" t="s">
        <v>35</v>
      </c>
      <c r="O947" s="2">
        <v>43852</v>
      </c>
    </row>
    <row r="948" spans="1:15" x14ac:dyDescent="0.35">
      <c r="A948" t="s">
        <v>471</v>
      </c>
      <c r="B948">
        <v>52916488</v>
      </c>
      <c r="C948" t="s">
        <v>18</v>
      </c>
      <c r="D948" s="2">
        <v>43159</v>
      </c>
      <c r="E948" s="2">
        <v>43523</v>
      </c>
      <c r="F948" t="s">
        <v>19</v>
      </c>
      <c r="G948" t="s">
        <v>473</v>
      </c>
      <c r="H948" t="s">
        <v>32</v>
      </c>
      <c r="I948" t="s">
        <v>20</v>
      </c>
      <c r="J948" t="s">
        <v>27</v>
      </c>
      <c r="L948">
        <v>43348</v>
      </c>
      <c r="M948" t="s">
        <v>36</v>
      </c>
      <c r="N948" t="s">
        <v>35</v>
      </c>
      <c r="O948" s="2">
        <v>43852</v>
      </c>
    </row>
    <row r="949" spans="1:15" x14ac:dyDescent="0.35">
      <c r="A949" t="s">
        <v>471</v>
      </c>
      <c r="B949">
        <v>52916488</v>
      </c>
      <c r="C949" t="s">
        <v>18</v>
      </c>
      <c r="D949" s="2">
        <v>43159</v>
      </c>
      <c r="E949" s="2">
        <v>43523</v>
      </c>
      <c r="F949" t="s">
        <v>19</v>
      </c>
      <c r="G949" t="s">
        <v>473</v>
      </c>
      <c r="H949" t="s">
        <v>32</v>
      </c>
      <c r="I949" t="s">
        <v>20</v>
      </c>
      <c r="J949" t="s">
        <v>27</v>
      </c>
      <c r="L949">
        <v>43200</v>
      </c>
      <c r="M949" t="s">
        <v>36</v>
      </c>
      <c r="N949" t="s">
        <v>35</v>
      </c>
      <c r="O949" s="2">
        <v>43852</v>
      </c>
    </row>
    <row r="950" spans="1:15" x14ac:dyDescent="0.35">
      <c r="A950" t="s">
        <v>471</v>
      </c>
      <c r="B950">
        <v>52971603</v>
      </c>
      <c r="C950" t="s">
        <v>18</v>
      </c>
      <c r="D950" s="2">
        <v>43263</v>
      </c>
      <c r="E950" s="2">
        <v>43627</v>
      </c>
      <c r="F950" t="s">
        <v>19</v>
      </c>
      <c r="G950" t="s">
        <v>473</v>
      </c>
      <c r="H950" t="s">
        <v>32</v>
      </c>
      <c r="I950" t="s">
        <v>20</v>
      </c>
      <c r="J950" t="s">
        <v>436</v>
      </c>
      <c r="K950">
        <v>63872.4</v>
      </c>
      <c r="L950">
        <v>43263</v>
      </c>
      <c r="M950" t="s">
        <v>17</v>
      </c>
      <c r="N950" t="s">
        <v>21</v>
      </c>
      <c r="O950" s="2">
        <v>43852</v>
      </c>
    </row>
    <row r="951" spans="1:15" x14ac:dyDescent="0.35">
      <c r="A951" t="s">
        <v>471</v>
      </c>
      <c r="B951">
        <v>52971603</v>
      </c>
      <c r="C951" t="s">
        <v>18</v>
      </c>
      <c r="D951" s="2">
        <v>43263</v>
      </c>
      <c r="E951" s="2">
        <v>43627</v>
      </c>
      <c r="F951" t="s">
        <v>19</v>
      </c>
      <c r="G951" t="s">
        <v>473</v>
      </c>
      <c r="H951" t="s">
        <v>32</v>
      </c>
      <c r="I951" t="s">
        <v>20</v>
      </c>
      <c r="J951" t="s">
        <v>436</v>
      </c>
      <c r="L951">
        <v>43318</v>
      </c>
      <c r="M951" t="s">
        <v>36</v>
      </c>
      <c r="N951" t="s">
        <v>21</v>
      </c>
      <c r="O951" s="2">
        <v>43852</v>
      </c>
    </row>
    <row r="952" spans="1:15" x14ac:dyDescent="0.35">
      <c r="A952" t="s">
        <v>471</v>
      </c>
      <c r="B952">
        <v>54445288</v>
      </c>
      <c r="C952" t="s">
        <v>14</v>
      </c>
      <c r="D952" s="2">
        <v>43524</v>
      </c>
      <c r="E952" s="2">
        <v>43888</v>
      </c>
      <c r="F952" t="s">
        <v>19</v>
      </c>
      <c r="G952" t="s">
        <v>473</v>
      </c>
      <c r="H952" t="s">
        <v>32</v>
      </c>
      <c r="I952" t="s">
        <v>20</v>
      </c>
      <c r="J952" t="s">
        <v>27</v>
      </c>
      <c r="K952">
        <v>11111.4</v>
      </c>
      <c r="L952">
        <v>43524</v>
      </c>
      <c r="M952" t="s">
        <v>17</v>
      </c>
      <c r="N952" t="s">
        <v>27</v>
      </c>
      <c r="O952" s="2">
        <v>43852</v>
      </c>
    </row>
    <row r="953" spans="1:15" x14ac:dyDescent="0.35">
      <c r="A953" t="s">
        <v>471</v>
      </c>
      <c r="B953" t="s">
        <v>433</v>
      </c>
      <c r="C953" t="s">
        <v>14</v>
      </c>
      <c r="D953" s="2">
        <v>43524</v>
      </c>
      <c r="E953" s="2">
        <v>43888</v>
      </c>
      <c r="F953" t="s">
        <v>19</v>
      </c>
      <c r="G953" t="s">
        <v>473</v>
      </c>
      <c r="H953" t="s">
        <v>32</v>
      </c>
      <c r="I953" t="s">
        <v>20</v>
      </c>
      <c r="J953" t="s">
        <v>27</v>
      </c>
      <c r="K953">
        <v>329250</v>
      </c>
      <c r="L953">
        <v>43524</v>
      </c>
      <c r="M953" t="s">
        <v>17</v>
      </c>
      <c r="N953" t="s">
        <v>35</v>
      </c>
      <c r="O953" s="2">
        <v>43852</v>
      </c>
    </row>
    <row r="954" spans="1:15" x14ac:dyDescent="0.35">
      <c r="A954" t="s">
        <v>471</v>
      </c>
      <c r="B954" t="s">
        <v>433</v>
      </c>
      <c r="C954" t="s">
        <v>14</v>
      </c>
      <c r="D954" s="2">
        <v>43524</v>
      </c>
      <c r="E954" s="2">
        <v>43888</v>
      </c>
      <c r="F954" t="s">
        <v>19</v>
      </c>
      <c r="G954" t="s">
        <v>473</v>
      </c>
      <c r="H954" t="s">
        <v>32</v>
      </c>
      <c r="I954" t="s">
        <v>20</v>
      </c>
      <c r="J954" t="s">
        <v>27</v>
      </c>
      <c r="K954">
        <v>10772.33</v>
      </c>
      <c r="L954">
        <v>43538</v>
      </c>
      <c r="M954" t="s">
        <v>36</v>
      </c>
      <c r="N954" t="s">
        <v>35</v>
      </c>
      <c r="O954" s="2">
        <v>43852</v>
      </c>
    </row>
    <row r="955" spans="1:15" x14ac:dyDescent="0.35">
      <c r="A955" t="s">
        <v>471</v>
      </c>
      <c r="B955" t="s">
        <v>433</v>
      </c>
      <c r="C955" t="s">
        <v>14</v>
      </c>
      <c r="D955" s="2">
        <v>43524</v>
      </c>
      <c r="E955" s="2">
        <v>43888</v>
      </c>
      <c r="F955" t="s">
        <v>19</v>
      </c>
      <c r="G955" t="s">
        <v>473</v>
      </c>
      <c r="H955" t="s">
        <v>32</v>
      </c>
      <c r="I955" t="s">
        <v>20</v>
      </c>
      <c r="J955" t="s">
        <v>27</v>
      </c>
      <c r="K955">
        <v>9283.0499999999993</v>
      </c>
      <c r="L955">
        <v>43573</v>
      </c>
      <c r="M955" t="s">
        <v>36</v>
      </c>
      <c r="N955" t="s">
        <v>35</v>
      </c>
      <c r="O955" s="2">
        <v>43852</v>
      </c>
    </row>
    <row r="956" spans="1:15" x14ac:dyDescent="0.35">
      <c r="A956" t="s">
        <v>471</v>
      </c>
      <c r="B956" t="s">
        <v>433</v>
      </c>
      <c r="C956" t="s">
        <v>14</v>
      </c>
      <c r="D956" s="2">
        <v>43524</v>
      </c>
      <c r="E956" s="2">
        <v>43888</v>
      </c>
      <c r="F956" t="s">
        <v>19</v>
      </c>
      <c r="G956" t="s">
        <v>473</v>
      </c>
      <c r="H956" t="s">
        <v>32</v>
      </c>
      <c r="I956" t="s">
        <v>20</v>
      </c>
      <c r="J956" t="s">
        <v>27</v>
      </c>
      <c r="K956">
        <v>6903.45</v>
      </c>
      <c r="L956">
        <v>43615</v>
      </c>
      <c r="M956" t="s">
        <v>36</v>
      </c>
      <c r="N956" t="s">
        <v>35</v>
      </c>
      <c r="O956" s="2">
        <v>43852</v>
      </c>
    </row>
    <row r="957" spans="1:15" x14ac:dyDescent="0.35">
      <c r="A957" t="s">
        <v>471</v>
      </c>
      <c r="B957" t="s">
        <v>433</v>
      </c>
      <c r="C957" t="s">
        <v>14</v>
      </c>
      <c r="D957" s="2">
        <v>43524</v>
      </c>
      <c r="E957" s="2">
        <v>43888</v>
      </c>
      <c r="F957" t="s">
        <v>19</v>
      </c>
      <c r="G957" t="s">
        <v>473</v>
      </c>
      <c r="H957" t="s">
        <v>32</v>
      </c>
      <c r="I957" t="s">
        <v>20</v>
      </c>
      <c r="J957" t="s">
        <v>27</v>
      </c>
      <c r="K957">
        <v>399.23</v>
      </c>
      <c r="L957">
        <v>43637</v>
      </c>
      <c r="M957" t="s">
        <v>36</v>
      </c>
      <c r="N957" t="s">
        <v>35</v>
      </c>
      <c r="O957" s="2">
        <v>43852</v>
      </c>
    </row>
    <row r="958" spans="1:15" x14ac:dyDescent="0.35">
      <c r="A958" t="s">
        <v>471</v>
      </c>
      <c r="B958" t="s">
        <v>433</v>
      </c>
      <c r="C958" t="s">
        <v>14</v>
      </c>
      <c r="D958" s="2">
        <v>43524</v>
      </c>
      <c r="E958" s="2">
        <v>43888</v>
      </c>
      <c r="F958" t="s">
        <v>19</v>
      </c>
      <c r="G958" t="s">
        <v>473</v>
      </c>
      <c r="H958" t="s">
        <v>32</v>
      </c>
      <c r="I958" t="s">
        <v>20</v>
      </c>
      <c r="J958" t="s">
        <v>27</v>
      </c>
      <c r="K958">
        <v>6259.35</v>
      </c>
      <c r="L958">
        <v>43637</v>
      </c>
      <c r="M958" t="s">
        <v>36</v>
      </c>
      <c r="N958" t="s">
        <v>35</v>
      </c>
      <c r="O958" s="2">
        <v>43852</v>
      </c>
    </row>
    <row r="959" spans="1:15" x14ac:dyDescent="0.35">
      <c r="A959" t="s">
        <v>471</v>
      </c>
      <c r="B959" t="s">
        <v>433</v>
      </c>
      <c r="C959" t="s">
        <v>14</v>
      </c>
      <c r="D959" s="2">
        <v>43524</v>
      </c>
      <c r="E959" s="2">
        <v>43888</v>
      </c>
      <c r="F959" t="s">
        <v>19</v>
      </c>
      <c r="G959" t="s">
        <v>473</v>
      </c>
      <c r="H959" t="s">
        <v>32</v>
      </c>
      <c r="I959" t="s">
        <v>20</v>
      </c>
      <c r="J959" t="s">
        <v>27</v>
      </c>
      <c r="K959">
        <v>7110.45</v>
      </c>
      <c r="L959">
        <v>43675</v>
      </c>
      <c r="M959" t="s">
        <v>36</v>
      </c>
      <c r="N959" t="s">
        <v>35</v>
      </c>
      <c r="O959" s="2">
        <v>43852</v>
      </c>
    </row>
    <row r="960" spans="1:15" x14ac:dyDescent="0.35">
      <c r="A960" t="s">
        <v>471</v>
      </c>
      <c r="B960" t="s">
        <v>433</v>
      </c>
      <c r="C960" t="s">
        <v>14</v>
      </c>
      <c r="D960" s="2">
        <v>43524</v>
      </c>
      <c r="E960" s="2">
        <v>43888</v>
      </c>
      <c r="F960" t="s">
        <v>19</v>
      </c>
      <c r="G960" t="s">
        <v>473</v>
      </c>
      <c r="H960" t="s">
        <v>32</v>
      </c>
      <c r="I960" t="s">
        <v>20</v>
      </c>
      <c r="J960" t="s">
        <v>27</v>
      </c>
      <c r="K960">
        <v>5501.03</v>
      </c>
      <c r="L960">
        <v>43759</v>
      </c>
      <c r="M960" t="s">
        <v>36</v>
      </c>
      <c r="N960" t="s">
        <v>35</v>
      </c>
      <c r="O960" s="2">
        <v>43852</v>
      </c>
    </row>
    <row r="961" spans="1:15" x14ac:dyDescent="0.35">
      <c r="A961" t="s">
        <v>471</v>
      </c>
      <c r="B961" t="s">
        <v>434</v>
      </c>
      <c r="C961" t="s">
        <v>14</v>
      </c>
      <c r="D961" s="2">
        <v>43777</v>
      </c>
      <c r="E961" s="2">
        <v>44142</v>
      </c>
      <c r="F961" t="s">
        <v>19</v>
      </c>
      <c r="G961" t="s">
        <v>473</v>
      </c>
      <c r="H961" t="s">
        <v>32</v>
      </c>
      <c r="I961" t="s">
        <v>20</v>
      </c>
      <c r="J961" t="s">
        <v>27</v>
      </c>
      <c r="K961">
        <v>24311.1</v>
      </c>
      <c r="L961">
        <v>43777</v>
      </c>
      <c r="M961" t="s">
        <v>17</v>
      </c>
      <c r="N961" t="s">
        <v>15</v>
      </c>
      <c r="O961" s="2">
        <v>43852</v>
      </c>
    </row>
    <row r="962" spans="1:15" x14ac:dyDescent="0.35">
      <c r="A962" t="s">
        <v>471</v>
      </c>
      <c r="B962">
        <v>3.1242012736917002E+18</v>
      </c>
      <c r="C962" t="s">
        <v>14</v>
      </c>
      <c r="D962" s="2">
        <v>43312</v>
      </c>
      <c r="E962" s="2">
        <v>43647</v>
      </c>
      <c r="F962" t="s">
        <v>16</v>
      </c>
      <c r="G962" t="s">
        <v>474</v>
      </c>
      <c r="H962" t="s">
        <v>32</v>
      </c>
      <c r="I962" t="s">
        <v>29</v>
      </c>
      <c r="J962" t="s">
        <v>27</v>
      </c>
      <c r="K962">
        <v>42416.75</v>
      </c>
      <c r="L962">
        <v>43647</v>
      </c>
      <c r="M962" t="s">
        <v>17</v>
      </c>
      <c r="N962" t="s">
        <v>15</v>
      </c>
      <c r="O962" s="2">
        <v>43852</v>
      </c>
    </row>
    <row r="963" spans="1:15" x14ac:dyDescent="0.35">
      <c r="A963" t="s">
        <v>439</v>
      </c>
      <c r="D963" s="2"/>
      <c r="E963" s="2"/>
      <c r="G963" t="s">
        <v>485</v>
      </c>
      <c r="H963" t="s">
        <v>32</v>
      </c>
      <c r="I963" t="s">
        <v>39</v>
      </c>
      <c r="J963" t="s">
        <v>436</v>
      </c>
      <c r="K963">
        <v>139240</v>
      </c>
      <c r="L963">
        <v>43663</v>
      </c>
      <c r="M963" t="s">
        <v>486</v>
      </c>
      <c r="O963" s="2"/>
    </row>
    <row r="964" spans="1:15" x14ac:dyDescent="0.35">
      <c r="A964" t="s">
        <v>439</v>
      </c>
      <c r="D964" s="2"/>
      <c r="E964" s="2"/>
      <c r="G964" t="s">
        <v>485</v>
      </c>
      <c r="H964" t="s">
        <v>32</v>
      </c>
      <c r="I964" t="s">
        <v>39</v>
      </c>
      <c r="J964" t="s">
        <v>436</v>
      </c>
      <c r="K964">
        <v>139240</v>
      </c>
      <c r="L964">
        <v>43486</v>
      </c>
      <c r="M964" t="s">
        <v>486</v>
      </c>
      <c r="O964" s="2"/>
    </row>
    <row r="965" spans="1:15" x14ac:dyDescent="0.35">
      <c r="A965" t="s">
        <v>440</v>
      </c>
      <c r="D965" s="2"/>
      <c r="E965" s="2"/>
      <c r="G965" t="s">
        <v>488</v>
      </c>
      <c r="H965" t="s">
        <v>32</v>
      </c>
      <c r="I965" t="s">
        <v>487</v>
      </c>
      <c r="J965" t="s">
        <v>27</v>
      </c>
      <c r="K965">
        <v>2200</v>
      </c>
      <c r="L965">
        <v>43819</v>
      </c>
      <c r="M965" t="s">
        <v>486</v>
      </c>
      <c r="O965" s="2"/>
    </row>
    <row r="966" spans="1:15" x14ac:dyDescent="0.35">
      <c r="A966" t="s">
        <v>441</v>
      </c>
      <c r="D966" s="2"/>
      <c r="E966" s="2"/>
      <c r="G966" t="s">
        <v>488</v>
      </c>
      <c r="H966" t="s">
        <v>32</v>
      </c>
      <c r="I966" t="s">
        <v>487</v>
      </c>
      <c r="J966" t="s">
        <v>27</v>
      </c>
      <c r="K966">
        <v>4500</v>
      </c>
      <c r="L966">
        <v>43490</v>
      </c>
      <c r="M966" t="s">
        <v>486</v>
      </c>
      <c r="O966" s="2"/>
    </row>
    <row r="967" spans="1:15" x14ac:dyDescent="0.35">
      <c r="A967" t="s">
        <v>442</v>
      </c>
      <c r="D967" s="2"/>
      <c r="E967" s="2"/>
      <c r="G967" t="s">
        <v>485</v>
      </c>
      <c r="H967" t="s">
        <v>32</v>
      </c>
      <c r="I967" t="s">
        <v>39</v>
      </c>
      <c r="J967" t="s">
        <v>436</v>
      </c>
      <c r="K967">
        <v>118000</v>
      </c>
      <c r="L967">
        <v>43539</v>
      </c>
      <c r="M967" t="s">
        <v>486</v>
      </c>
      <c r="O967" s="2"/>
    </row>
    <row r="968" spans="1:15" x14ac:dyDescent="0.35">
      <c r="A968" t="s">
        <v>443</v>
      </c>
      <c r="D968" s="2"/>
      <c r="E968" s="2"/>
      <c r="G968" t="s">
        <v>488</v>
      </c>
      <c r="H968" t="s">
        <v>32</v>
      </c>
      <c r="I968" t="s">
        <v>487</v>
      </c>
      <c r="J968" t="s">
        <v>27</v>
      </c>
      <c r="K968">
        <v>2800</v>
      </c>
      <c r="L968">
        <v>43613</v>
      </c>
      <c r="M968" t="s">
        <v>486</v>
      </c>
      <c r="O968" s="2"/>
    </row>
    <row r="969" spans="1:15" x14ac:dyDescent="0.35">
      <c r="A969" t="s">
        <v>444</v>
      </c>
      <c r="D969" s="2"/>
      <c r="E969" s="2"/>
      <c r="G969" t="s">
        <v>488</v>
      </c>
      <c r="H969" t="s">
        <v>32</v>
      </c>
      <c r="I969" t="s">
        <v>487</v>
      </c>
      <c r="J969" t="s">
        <v>27</v>
      </c>
      <c r="K969">
        <v>3241</v>
      </c>
      <c r="L969">
        <v>43490</v>
      </c>
      <c r="M969" t="s">
        <v>486</v>
      </c>
      <c r="O969" s="2"/>
    </row>
    <row r="970" spans="1:15" x14ac:dyDescent="0.35">
      <c r="A970" t="s">
        <v>445</v>
      </c>
      <c r="D970" s="2"/>
      <c r="E970" s="2"/>
      <c r="G970" t="s">
        <v>489</v>
      </c>
      <c r="H970" t="s">
        <v>32</v>
      </c>
      <c r="I970" t="s">
        <v>16</v>
      </c>
      <c r="J970" t="s">
        <v>435</v>
      </c>
      <c r="K970">
        <v>100000</v>
      </c>
      <c r="L970">
        <v>43565</v>
      </c>
      <c r="M970" t="s">
        <v>486</v>
      </c>
      <c r="O970" s="2"/>
    </row>
    <row r="971" spans="1:15" x14ac:dyDescent="0.35">
      <c r="A971" t="s">
        <v>446</v>
      </c>
      <c r="D971" s="2"/>
      <c r="E971" s="2"/>
      <c r="G971" t="s">
        <v>488</v>
      </c>
      <c r="H971" t="s">
        <v>32</v>
      </c>
      <c r="I971" t="s">
        <v>487</v>
      </c>
      <c r="J971" t="s">
        <v>27</v>
      </c>
      <c r="K971">
        <v>5310</v>
      </c>
      <c r="L971">
        <v>43805</v>
      </c>
      <c r="M971" t="s">
        <v>486</v>
      </c>
      <c r="O971" s="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election activeCell="B6" sqref="B6"/>
    </sheetView>
  </sheetViews>
  <sheetFormatPr defaultRowHeight="14.5" x14ac:dyDescent="0.35"/>
  <cols>
    <col min="1" max="1" width="11.58203125" bestFit="1" customWidth="1"/>
    <col min="2" max="2" width="10.75" bestFit="1" customWidth="1"/>
  </cols>
  <sheetData>
    <row r="1" spans="1:2" x14ac:dyDescent="0.35">
      <c r="A1" s="3" t="s">
        <v>8</v>
      </c>
      <c r="B1" t="s" vm="1">
        <v>436</v>
      </c>
    </row>
    <row r="2" spans="1:2" x14ac:dyDescent="0.35">
      <c r="A2" s="3" t="s">
        <v>8</v>
      </c>
      <c r="B2" t="s" vm="2">
        <v>436</v>
      </c>
    </row>
    <row r="4" spans="1:2" x14ac:dyDescent="0.35">
      <c r="A4" s="3" t="s">
        <v>659</v>
      </c>
    </row>
    <row r="5" spans="1:2" x14ac:dyDescent="0.35">
      <c r="A5" s="4" t="s">
        <v>663</v>
      </c>
      <c r="B5" s="11">
        <v>7290000</v>
      </c>
    </row>
    <row r="6" spans="1:2" x14ac:dyDescent="0.35">
      <c r="A6" s="4" t="s">
        <v>671</v>
      </c>
      <c r="B6" s="35">
        <v>13041253.300000001</v>
      </c>
    </row>
    <row r="7" spans="1:2" x14ac:dyDescent="0.35">
      <c r="A7" s="4" t="s">
        <v>660</v>
      </c>
      <c r="B7" s="35">
        <v>2853842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election activeCell="L1" sqref="L1"/>
    </sheetView>
  </sheetViews>
  <sheetFormatPr defaultRowHeight="14.5" x14ac:dyDescent="0.35"/>
  <cols>
    <col min="1" max="1" width="11.58203125" bestFit="1" customWidth="1"/>
    <col min="2" max="2" width="7.75" bestFit="1" customWidth="1"/>
    <col min="3" max="3" width="14.4140625" customWidth="1"/>
    <col min="4" max="4" width="14.4140625" bestFit="1" customWidth="1"/>
  </cols>
  <sheetData>
    <row r="1" spans="1:2" x14ac:dyDescent="0.35">
      <c r="A1" s="3" t="s">
        <v>8</v>
      </c>
      <c r="B1" t="s" vm="3">
        <v>435</v>
      </c>
    </row>
    <row r="2" spans="1:2" x14ac:dyDescent="0.35">
      <c r="A2" s="3" t="s">
        <v>8</v>
      </c>
      <c r="B2" t="s" vm="4">
        <v>435</v>
      </c>
    </row>
    <row r="4" spans="1:2" x14ac:dyDescent="0.35">
      <c r="A4" s="3" t="s">
        <v>659</v>
      </c>
    </row>
    <row r="5" spans="1:2" x14ac:dyDescent="0.35">
      <c r="A5" s="4" t="s">
        <v>663</v>
      </c>
      <c r="B5" s="11">
        <v>4100000</v>
      </c>
    </row>
    <row r="6" spans="1:2" x14ac:dyDescent="0.35">
      <c r="A6" s="4" t="s">
        <v>671</v>
      </c>
      <c r="B6" s="11">
        <v>3531629.3099999991</v>
      </c>
    </row>
    <row r="7" spans="1:2" x14ac:dyDescent="0.35">
      <c r="A7" s="4" t="s">
        <v>660</v>
      </c>
      <c r="B7" s="11">
        <v>569815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election activeCell="B6" sqref="B6"/>
    </sheetView>
  </sheetViews>
  <sheetFormatPr defaultRowHeight="14.5" x14ac:dyDescent="0.35"/>
  <cols>
    <col min="1" max="1" width="11.58203125" bestFit="1" customWidth="1"/>
    <col min="2" max="2" width="11.75" bestFit="1" customWidth="1"/>
    <col min="3" max="3" width="9" customWidth="1"/>
    <col min="4" max="4" width="14.4140625" bestFit="1" customWidth="1"/>
  </cols>
  <sheetData>
    <row r="1" spans="1:2" x14ac:dyDescent="0.35">
      <c r="A1" s="3" t="s">
        <v>8</v>
      </c>
      <c r="B1" t="s" vm="5">
        <v>27</v>
      </c>
    </row>
    <row r="2" spans="1:2" x14ac:dyDescent="0.35">
      <c r="A2" s="3" t="s">
        <v>8</v>
      </c>
      <c r="B2" t="s" vm="6">
        <v>27</v>
      </c>
    </row>
    <row r="4" spans="1:2" x14ac:dyDescent="0.35">
      <c r="A4" s="3" t="s">
        <v>659</v>
      </c>
    </row>
    <row r="5" spans="1:2" x14ac:dyDescent="0.35">
      <c r="A5" s="4" t="s">
        <v>663</v>
      </c>
      <c r="B5" s="35">
        <v>9520000</v>
      </c>
    </row>
    <row r="6" spans="1:2" x14ac:dyDescent="0.35">
      <c r="A6" s="4" t="s">
        <v>671</v>
      </c>
      <c r="B6" s="35">
        <v>18507270.640000008</v>
      </c>
    </row>
    <row r="7" spans="1:2" x14ac:dyDescent="0.35">
      <c r="A7" s="4" t="s">
        <v>660</v>
      </c>
      <c r="B7" s="35">
        <v>8244310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S964"/>
  <sheetViews>
    <sheetView zoomScale="85" zoomScaleNormal="85" workbookViewId="0">
      <selection activeCell="E13" sqref="E13"/>
    </sheetView>
  </sheetViews>
  <sheetFormatPr defaultRowHeight="14.5" x14ac:dyDescent="0.35"/>
  <cols>
    <col min="1" max="1" width="13.33203125" bestFit="1" customWidth="1"/>
    <col min="2" max="2" width="14.33203125" bestFit="1" customWidth="1"/>
    <col min="3" max="3" width="14.4140625" customWidth="1"/>
    <col min="4" max="4" width="13.58203125" customWidth="1"/>
    <col min="5" max="5" width="21" customWidth="1"/>
    <col min="6" max="6" width="21.75" customWidth="1"/>
    <col min="7" max="8" width="21.33203125" customWidth="1"/>
    <col min="9" max="9" width="16.25" customWidth="1"/>
    <col min="10" max="10" width="18.75" customWidth="1"/>
    <col min="11" max="11" width="14.9140625" customWidth="1"/>
    <col min="12" max="12" width="31.58203125" customWidth="1"/>
    <col min="13" max="13" width="14.33203125" customWidth="1"/>
    <col min="14" max="14" width="11" customWidth="1"/>
    <col min="15" max="15" width="18.58203125" customWidth="1"/>
    <col min="16" max="16" width="25.6640625" customWidth="1"/>
    <col min="17" max="17" width="16" customWidth="1"/>
    <col min="18" max="18" width="38.25" customWidth="1"/>
    <col min="19" max="19" width="19.08203125" customWidth="1"/>
  </cols>
  <sheetData>
    <row r="2" spans="1:19" x14ac:dyDescent="0.35">
      <c r="A2" s="23" t="s">
        <v>662</v>
      </c>
      <c r="B2" s="23"/>
    </row>
    <row r="3" spans="1:19" x14ac:dyDescent="0.35">
      <c r="A3" s="5" t="s">
        <v>645</v>
      </c>
      <c r="B3" s="6" t="s">
        <v>644</v>
      </c>
      <c r="E3" s="22" t="s">
        <v>663</v>
      </c>
      <c r="F3" s="22"/>
      <c r="G3" s="22"/>
    </row>
    <row r="4" spans="1:19" x14ac:dyDescent="0.35">
      <c r="A4" s="7" t="s">
        <v>436</v>
      </c>
      <c r="B4" s="6">
        <v>2853842</v>
      </c>
      <c r="E4" t="s">
        <v>656</v>
      </c>
      <c r="F4" t="s">
        <v>657</v>
      </c>
      <c r="G4" t="s">
        <v>658</v>
      </c>
      <c r="O4" s="1"/>
      <c r="S4" s="1"/>
    </row>
    <row r="5" spans="1:19" x14ac:dyDescent="0.35">
      <c r="A5" s="7" t="s">
        <v>435</v>
      </c>
      <c r="B5" s="6">
        <v>569815</v>
      </c>
      <c r="E5">
        <v>4100000</v>
      </c>
      <c r="F5">
        <v>7290000</v>
      </c>
      <c r="G5">
        <v>9520000</v>
      </c>
      <c r="O5" s="1"/>
      <c r="S5" s="1"/>
    </row>
    <row r="6" spans="1:19" x14ac:dyDescent="0.35">
      <c r="A6" s="7" t="s">
        <v>27</v>
      </c>
      <c r="B6" s="6">
        <v>8244310</v>
      </c>
      <c r="O6" s="1"/>
      <c r="S6" s="1"/>
    </row>
    <row r="7" spans="1:19" x14ac:dyDescent="0.35">
      <c r="A7" s="7" t="s">
        <v>647</v>
      </c>
      <c r="B7" s="6">
        <v>11667967</v>
      </c>
      <c r="O7" s="1"/>
      <c r="S7" s="1"/>
    </row>
    <row r="8" spans="1:19" x14ac:dyDescent="0.35">
      <c r="O8" s="1"/>
      <c r="S8" s="1"/>
    </row>
    <row r="9" spans="1:19" x14ac:dyDescent="0.35">
      <c r="E9" s="8" t="s">
        <v>664</v>
      </c>
      <c r="F9" s="8" t="s">
        <v>665</v>
      </c>
      <c r="O9" s="1"/>
      <c r="S9" s="1"/>
    </row>
    <row r="10" spans="1:19" x14ac:dyDescent="0.35">
      <c r="E10" s="9">
        <f>GETPIVOTDATA("[Measures].[Sum of Amount 2]",$A$18,"[Placed_achivement].[income_class]","[Placed_achivement].[income_class].&amp;[Cross Sell]")/GETPIVOTDATA("Sum of Cross sell bugdet",$E$4)</f>
        <v>1.7889236351165994</v>
      </c>
      <c r="F10" s="9">
        <f>GETPIVOTDATA("Amount",$A$3,"income_class","Cross Sell")/GETPIVOTDATA("Sum of Cross sell bugdet",$E$4)</f>
        <v>0.39147352537722907</v>
      </c>
      <c r="O10" s="1"/>
      <c r="S10" s="1"/>
    </row>
    <row r="11" spans="1:19" x14ac:dyDescent="0.35">
      <c r="H11" s="1"/>
      <c r="O11" s="1"/>
      <c r="S11" s="1"/>
    </row>
    <row r="12" spans="1:19" x14ac:dyDescent="0.35">
      <c r="H12" s="1"/>
      <c r="O12" s="1"/>
      <c r="S12" s="1"/>
    </row>
    <row r="13" spans="1:19" x14ac:dyDescent="0.35">
      <c r="E13" s="8" t="s">
        <v>666</v>
      </c>
      <c r="F13" s="8" t="s">
        <v>667</v>
      </c>
      <c r="H13" s="1"/>
      <c r="O13" s="1"/>
      <c r="S13" s="1"/>
    </row>
    <row r="14" spans="1:19" x14ac:dyDescent="0.35">
      <c r="E14" s="9">
        <f>GETPIVOTDATA("[Measures].[Sum of Amount 2]",$A$18,"[Placed_achivement].[income_class]","[Placed_achivement].[income_class].&amp;[New]")/GETPIVOTDATA("Sum of New Budget",$E$4)</f>
        <v>0.86137300243902415</v>
      </c>
      <c r="F14" s="9">
        <f>GETPIVOTDATA("Amount",$A$3,"income_class","New")/GETPIVOTDATA("Sum of New Budget",$E$4)</f>
        <v>0.13897926829268292</v>
      </c>
      <c r="H14" s="1"/>
      <c r="O14" s="1"/>
      <c r="S14" s="1"/>
    </row>
    <row r="15" spans="1:19" x14ac:dyDescent="0.35">
      <c r="H15" s="1"/>
      <c r="O15" s="1"/>
      <c r="S15" s="1"/>
    </row>
    <row r="16" spans="1:19" x14ac:dyDescent="0.35">
      <c r="H16" s="1"/>
      <c r="O16" s="1"/>
      <c r="S16" s="1"/>
    </row>
    <row r="17" spans="1:19" x14ac:dyDescent="0.35">
      <c r="A17" s="22" t="s">
        <v>661</v>
      </c>
      <c r="B17" s="22"/>
      <c r="E17" s="8" t="s">
        <v>668</v>
      </c>
      <c r="F17" s="8" t="s">
        <v>669</v>
      </c>
      <c r="H17" s="1"/>
      <c r="O17" s="1"/>
      <c r="S17" s="1"/>
    </row>
    <row r="18" spans="1:19" x14ac:dyDescent="0.35">
      <c r="A18" s="3" t="s">
        <v>645</v>
      </c>
      <c r="B18" t="s">
        <v>644</v>
      </c>
      <c r="E18" s="9">
        <f>GETPIVOTDATA("[Measures].[Sum of Amount 2]",$A$18,"[Placed_achivement].[income_class]","[Placed_achivement].[income_class].&amp;[Renewal]")/GETPIVOTDATA("Sum of Renewal Budget",$E$4)</f>
        <v>1.944041033613447</v>
      </c>
      <c r="F18" s="9">
        <f>GETPIVOTDATA("Amount",$A$3,"income_class","Renewal")/GETPIVOTDATA("Sum of Renewal Budget",$E$4)</f>
        <v>0.86599894957983192</v>
      </c>
      <c r="H18" s="1"/>
      <c r="O18" s="1"/>
      <c r="S18" s="1"/>
    </row>
    <row r="19" spans="1:19" x14ac:dyDescent="0.35">
      <c r="A19" s="4" t="s">
        <v>436</v>
      </c>
      <c r="B19" s="35">
        <v>13041253.30000001</v>
      </c>
      <c r="H19" s="1"/>
      <c r="O19" s="1"/>
      <c r="S19" s="1"/>
    </row>
    <row r="20" spans="1:19" x14ac:dyDescent="0.35">
      <c r="A20" s="4" t="s">
        <v>435</v>
      </c>
      <c r="B20" s="35">
        <v>3531629.3099999991</v>
      </c>
      <c r="H20" s="1"/>
      <c r="O20" s="1"/>
      <c r="S20" s="1"/>
    </row>
    <row r="21" spans="1:19" x14ac:dyDescent="0.35">
      <c r="A21" s="4" t="s">
        <v>27</v>
      </c>
      <c r="B21" s="35">
        <v>18507270.640000015</v>
      </c>
      <c r="H21" s="1"/>
      <c r="O21" s="1"/>
      <c r="S21" s="1"/>
    </row>
    <row r="22" spans="1:19" x14ac:dyDescent="0.35">
      <c r="A22" s="4" t="s">
        <v>647</v>
      </c>
      <c r="B22" s="35">
        <v>35080153.250000015</v>
      </c>
      <c r="G22" s="1"/>
      <c r="H22" s="1"/>
      <c r="O22" s="1"/>
      <c r="S22" s="1"/>
    </row>
    <row r="23" spans="1:19" x14ac:dyDescent="0.35">
      <c r="G23" s="1"/>
      <c r="H23" s="1"/>
      <c r="O23" s="1"/>
      <c r="S23" s="1"/>
    </row>
    <row r="24" spans="1:19" x14ac:dyDescent="0.35">
      <c r="G24" s="1"/>
      <c r="H24" s="1"/>
      <c r="O24" s="1"/>
      <c r="S24" s="1"/>
    </row>
    <row r="25" spans="1:19" x14ac:dyDescent="0.35">
      <c r="G25" s="12"/>
      <c r="H25" s="1"/>
      <c r="O25" s="1"/>
      <c r="S25" s="1"/>
    </row>
    <row r="26" spans="1:19" x14ac:dyDescent="0.35">
      <c r="G26" s="1"/>
      <c r="H26" s="1"/>
      <c r="O26" s="1"/>
      <c r="S26" s="1"/>
    </row>
    <row r="27" spans="1:19" x14ac:dyDescent="0.35">
      <c r="G27" s="1"/>
      <c r="H27" s="1"/>
      <c r="O27" s="1"/>
      <c r="S27" s="1"/>
    </row>
    <row r="28" spans="1:19" x14ac:dyDescent="0.35">
      <c r="G28" s="1"/>
      <c r="H28" s="1"/>
      <c r="O28" s="1"/>
      <c r="S28" s="1"/>
    </row>
    <row r="29" spans="1:19" x14ac:dyDescent="0.35">
      <c r="G29" s="1"/>
      <c r="H29" s="1"/>
      <c r="O29" s="1"/>
      <c r="S29" s="1"/>
    </row>
    <row r="30" spans="1:19" x14ac:dyDescent="0.35">
      <c r="G30" s="1"/>
      <c r="H30" s="1"/>
      <c r="O30" s="1"/>
      <c r="S30" s="1"/>
    </row>
    <row r="31" spans="1:19" x14ac:dyDescent="0.35">
      <c r="G31" s="1"/>
      <c r="H31" s="1"/>
      <c r="O31" s="1"/>
      <c r="S31" s="1"/>
    </row>
    <row r="32" spans="1:19" x14ac:dyDescent="0.35">
      <c r="G32" s="1"/>
      <c r="H32" s="1"/>
      <c r="O32" s="1"/>
      <c r="S32" s="1"/>
    </row>
    <row r="33" spans="7:19" x14ac:dyDescent="0.35">
      <c r="G33" s="1"/>
      <c r="H33" s="1"/>
      <c r="O33" s="1"/>
      <c r="S33" s="1"/>
    </row>
    <row r="34" spans="7:19" x14ac:dyDescent="0.35">
      <c r="G34" s="1"/>
      <c r="H34" s="1"/>
      <c r="O34" s="1"/>
      <c r="S34" s="1"/>
    </row>
    <row r="35" spans="7:19" x14ac:dyDescent="0.35">
      <c r="G35" s="1"/>
      <c r="H35" s="1"/>
      <c r="O35" s="1"/>
      <c r="S35" s="1"/>
    </row>
    <row r="36" spans="7:19" x14ac:dyDescent="0.35">
      <c r="G36" s="1"/>
      <c r="H36" s="1"/>
      <c r="O36" s="1"/>
      <c r="S36" s="1"/>
    </row>
    <row r="37" spans="7:19" x14ac:dyDescent="0.35">
      <c r="G37" s="1"/>
      <c r="H37" s="1"/>
      <c r="O37" s="1"/>
      <c r="S37" s="1"/>
    </row>
    <row r="38" spans="7:19" x14ac:dyDescent="0.35">
      <c r="G38" s="1"/>
      <c r="H38" s="1"/>
      <c r="O38" s="1"/>
      <c r="S38" s="1"/>
    </row>
    <row r="39" spans="7:19" x14ac:dyDescent="0.35">
      <c r="G39" s="1"/>
      <c r="H39" s="1"/>
      <c r="O39" s="1"/>
      <c r="S39" s="1"/>
    </row>
    <row r="40" spans="7:19" x14ac:dyDescent="0.35">
      <c r="G40" s="1"/>
      <c r="H40" s="1"/>
      <c r="O40" s="1"/>
      <c r="S40" s="1"/>
    </row>
    <row r="41" spans="7:19" x14ac:dyDescent="0.35">
      <c r="G41" s="1"/>
      <c r="H41" s="1"/>
      <c r="O41" s="1"/>
      <c r="S41" s="1"/>
    </row>
    <row r="42" spans="7:19" x14ac:dyDescent="0.35">
      <c r="G42" s="1"/>
      <c r="H42" s="1"/>
      <c r="O42" s="1"/>
      <c r="S42" s="1"/>
    </row>
    <row r="43" spans="7:19" x14ac:dyDescent="0.35">
      <c r="G43" s="1"/>
      <c r="H43" s="1"/>
      <c r="O43" s="1"/>
      <c r="S43" s="1"/>
    </row>
    <row r="44" spans="7:19" x14ac:dyDescent="0.35">
      <c r="G44" s="1"/>
      <c r="H44" s="1"/>
      <c r="O44" s="1"/>
      <c r="S44" s="1"/>
    </row>
    <row r="45" spans="7:19" x14ac:dyDescent="0.35">
      <c r="G45" s="1"/>
      <c r="H45" s="1"/>
      <c r="O45" s="1"/>
      <c r="S45" s="1"/>
    </row>
    <row r="46" spans="7:19" x14ac:dyDescent="0.35">
      <c r="G46" s="1"/>
      <c r="H46" s="1"/>
      <c r="O46" s="1"/>
      <c r="S46" s="1"/>
    </row>
    <row r="47" spans="7:19" x14ac:dyDescent="0.35">
      <c r="G47" s="1"/>
      <c r="H47" s="1"/>
      <c r="O47" s="1"/>
      <c r="S47" s="1"/>
    </row>
    <row r="48" spans="7:19" x14ac:dyDescent="0.35">
      <c r="G48" s="1"/>
      <c r="H48" s="1"/>
      <c r="O48" s="1"/>
      <c r="S48" s="1"/>
    </row>
    <row r="49" spans="7:19" x14ac:dyDescent="0.35">
      <c r="G49" s="1"/>
      <c r="H49" s="1"/>
      <c r="O49" s="1"/>
      <c r="S49" s="1"/>
    </row>
    <row r="50" spans="7:19" x14ac:dyDescent="0.35">
      <c r="G50" s="1"/>
      <c r="H50" s="1"/>
      <c r="O50" s="1"/>
      <c r="S50" s="1"/>
    </row>
    <row r="51" spans="7:19" x14ac:dyDescent="0.35">
      <c r="G51" s="1"/>
      <c r="H51" s="1"/>
      <c r="O51" s="1"/>
      <c r="S51" s="1"/>
    </row>
    <row r="52" spans="7:19" x14ac:dyDescent="0.35">
      <c r="G52" s="1"/>
      <c r="H52" s="1"/>
      <c r="O52" s="1"/>
      <c r="S52" s="1"/>
    </row>
    <row r="53" spans="7:19" x14ac:dyDescent="0.35">
      <c r="G53" s="1"/>
      <c r="H53" s="1"/>
      <c r="O53" s="1"/>
      <c r="S53" s="1"/>
    </row>
    <row r="54" spans="7:19" x14ac:dyDescent="0.35">
      <c r="G54" s="1"/>
      <c r="H54" s="1"/>
      <c r="O54" s="1"/>
      <c r="S54" s="1"/>
    </row>
    <row r="55" spans="7:19" x14ac:dyDescent="0.35">
      <c r="G55" s="1"/>
      <c r="H55" s="1"/>
      <c r="O55" s="1"/>
      <c r="S55" s="1"/>
    </row>
    <row r="56" spans="7:19" x14ac:dyDescent="0.35">
      <c r="G56" s="1"/>
      <c r="H56" s="1"/>
      <c r="O56" s="1"/>
      <c r="S56" s="1"/>
    </row>
    <row r="57" spans="7:19" x14ac:dyDescent="0.35">
      <c r="G57" s="1"/>
      <c r="H57" s="1"/>
      <c r="O57" s="1"/>
      <c r="S57" s="1"/>
    </row>
    <row r="58" spans="7:19" x14ac:dyDescent="0.35">
      <c r="G58" s="1"/>
      <c r="H58" s="1"/>
      <c r="O58" s="1"/>
      <c r="S58" s="1"/>
    </row>
    <row r="59" spans="7:19" x14ac:dyDescent="0.35">
      <c r="G59" s="1"/>
      <c r="H59" s="1"/>
      <c r="O59" s="1"/>
      <c r="S59" s="1"/>
    </row>
    <row r="60" spans="7:19" x14ac:dyDescent="0.35">
      <c r="G60" s="1"/>
      <c r="H60" s="1"/>
      <c r="O60" s="1"/>
      <c r="S60" s="1"/>
    </row>
    <row r="61" spans="7:19" x14ac:dyDescent="0.35">
      <c r="G61" s="1"/>
      <c r="H61" s="1"/>
      <c r="O61" s="1"/>
      <c r="S61" s="1"/>
    </row>
    <row r="62" spans="7:19" x14ac:dyDescent="0.35">
      <c r="G62" s="1"/>
      <c r="H62" s="1"/>
      <c r="O62" s="1"/>
      <c r="S62" s="1"/>
    </row>
    <row r="63" spans="7:19" x14ac:dyDescent="0.35">
      <c r="G63" s="1"/>
      <c r="H63" s="1"/>
      <c r="O63" s="1"/>
      <c r="S63" s="1"/>
    </row>
    <row r="64" spans="7:19" x14ac:dyDescent="0.35">
      <c r="G64" s="1"/>
      <c r="H64" s="1"/>
      <c r="O64" s="1"/>
      <c r="S64" s="1"/>
    </row>
    <row r="65" spans="7:19" x14ac:dyDescent="0.35">
      <c r="G65" s="1"/>
      <c r="H65" s="1"/>
      <c r="O65" s="1"/>
      <c r="S65" s="1"/>
    </row>
    <row r="66" spans="7:19" x14ac:dyDescent="0.35">
      <c r="G66" s="1"/>
      <c r="H66" s="1"/>
      <c r="O66" s="1"/>
      <c r="S66" s="1"/>
    </row>
    <row r="67" spans="7:19" x14ac:dyDescent="0.35">
      <c r="G67" s="1"/>
      <c r="H67" s="1"/>
      <c r="O67" s="1"/>
      <c r="S67" s="1"/>
    </row>
    <row r="68" spans="7:19" x14ac:dyDescent="0.35">
      <c r="G68" s="1"/>
      <c r="H68" s="1"/>
      <c r="O68" s="1"/>
      <c r="S68" s="1"/>
    </row>
    <row r="69" spans="7:19" x14ac:dyDescent="0.35">
      <c r="G69" s="1"/>
      <c r="H69" s="1"/>
      <c r="O69" s="1"/>
      <c r="S69" s="1"/>
    </row>
    <row r="70" spans="7:19" x14ac:dyDescent="0.35">
      <c r="G70" s="1"/>
      <c r="H70" s="1"/>
      <c r="O70" s="1"/>
      <c r="S70" s="1"/>
    </row>
    <row r="71" spans="7:19" x14ac:dyDescent="0.35">
      <c r="G71" s="1"/>
      <c r="H71" s="1"/>
      <c r="O71" s="1"/>
      <c r="S71" s="1"/>
    </row>
    <row r="72" spans="7:19" x14ac:dyDescent="0.35">
      <c r="G72" s="1"/>
      <c r="H72" s="1"/>
      <c r="O72" s="1"/>
      <c r="S72" s="1"/>
    </row>
    <row r="73" spans="7:19" x14ac:dyDescent="0.35">
      <c r="G73" s="1"/>
      <c r="H73" s="1"/>
      <c r="O73" s="1"/>
      <c r="S73" s="1"/>
    </row>
    <row r="74" spans="7:19" x14ac:dyDescent="0.35">
      <c r="G74" s="1"/>
      <c r="H74" s="1"/>
      <c r="O74" s="1"/>
      <c r="S74" s="1"/>
    </row>
    <row r="75" spans="7:19" x14ac:dyDescent="0.35">
      <c r="G75" s="1"/>
      <c r="H75" s="1"/>
      <c r="O75" s="1"/>
      <c r="S75" s="1"/>
    </row>
    <row r="76" spans="7:19" x14ac:dyDescent="0.35">
      <c r="G76" s="1"/>
      <c r="H76" s="1"/>
      <c r="O76" s="1"/>
      <c r="S76" s="1"/>
    </row>
    <row r="77" spans="7:19" x14ac:dyDescent="0.35">
      <c r="G77" s="1"/>
      <c r="H77" s="1"/>
      <c r="O77" s="1"/>
      <c r="S77" s="1"/>
    </row>
    <row r="78" spans="7:19" x14ac:dyDescent="0.35">
      <c r="G78" s="1"/>
      <c r="H78" s="1"/>
      <c r="O78" s="1"/>
      <c r="S78" s="1"/>
    </row>
    <row r="79" spans="7:19" x14ac:dyDescent="0.35">
      <c r="G79" s="1"/>
      <c r="H79" s="1"/>
      <c r="O79" s="1"/>
      <c r="S79" s="1"/>
    </row>
    <row r="80" spans="7:19" x14ac:dyDescent="0.35">
      <c r="G80" s="1"/>
      <c r="H80" s="1"/>
      <c r="O80" s="1"/>
      <c r="S80" s="1"/>
    </row>
    <row r="81" spans="7:19" x14ac:dyDescent="0.35">
      <c r="G81" s="1"/>
      <c r="H81" s="1"/>
      <c r="O81" s="1"/>
      <c r="S81" s="1"/>
    </row>
    <row r="82" spans="7:19" x14ac:dyDescent="0.35">
      <c r="G82" s="1"/>
      <c r="H82" s="1"/>
      <c r="O82" s="1"/>
      <c r="S82" s="1"/>
    </row>
    <row r="83" spans="7:19" x14ac:dyDescent="0.35">
      <c r="G83" s="1"/>
      <c r="H83" s="1"/>
      <c r="O83" s="1"/>
      <c r="S83" s="1"/>
    </row>
    <row r="84" spans="7:19" x14ac:dyDescent="0.35">
      <c r="G84" s="1"/>
      <c r="H84" s="1"/>
      <c r="O84" s="1"/>
      <c r="S84" s="1"/>
    </row>
    <row r="85" spans="7:19" x14ac:dyDescent="0.35">
      <c r="G85" s="1"/>
      <c r="H85" s="1"/>
      <c r="O85" s="1"/>
      <c r="S85" s="1"/>
    </row>
    <row r="86" spans="7:19" x14ac:dyDescent="0.35">
      <c r="G86" s="1"/>
      <c r="H86" s="1"/>
      <c r="O86" s="1"/>
      <c r="S86" s="1"/>
    </row>
    <row r="87" spans="7:19" x14ac:dyDescent="0.35">
      <c r="G87" s="1"/>
      <c r="H87" s="1"/>
      <c r="O87" s="1"/>
      <c r="S87" s="1"/>
    </row>
    <row r="88" spans="7:19" x14ac:dyDescent="0.35">
      <c r="G88" s="1"/>
      <c r="H88" s="1"/>
      <c r="O88" s="1"/>
      <c r="S88" s="1"/>
    </row>
    <row r="89" spans="7:19" x14ac:dyDescent="0.35">
      <c r="G89" s="1"/>
      <c r="H89" s="1"/>
      <c r="O89" s="1"/>
      <c r="S89" s="1"/>
    </row>
    <row r="90" spans="7:19" x14ac:dyDescent="0.35">
      <c r="G90" s="1"/>
      <c r="H90" s="1"/>
      <c r="O90" s="1"/>
      <c r="S90" s="1"/>
    </row>
    <row r="91" spans="7:19" x14ac:dyDescent="0.35">
      <c r="G91" s="1"/>
      <c r="H91" s="1"/>
      <c r="O91" s="1"/>
      <c r="S91" s="1"/>
    </row>
    <row r="92" spans="7:19" x14ac:dyDescent="0.35">
      <c r="G92" s="1"/>
      <c r="H92" s="1"/>
      <c r="O92" s="1"/>
      <c r="S92" s="1"/>
    </row>
    <row r="93" spans="7:19" x14ac:dyDescent="0.35">
      <c r="G93" s="1"/>
      <c r="H93" s="1"/>
      <c r="O93" s="1"/>
      <c r="S93" s="1"/>
    </row>
    <row r="94" spans="7:19" x14ac:dyDescent="0.35">
      <c r="G94" s="1"/>
      <c r="H94" s="1"/>
      <c r="O94" s="1"/>
      <c r="S94" s="1"/>
    </row>
    <row r="95" spans="7:19" x14ac:dyDescent="0.35">
      <c r="G95" s="1"/>
      <c r="H95" s="1"/>
      <c r="O95" s="1"/>
      <c r="S95" s="1"/>
    </row>
    <row r="96" spans="7:19" x14ac:dyDescent="0.35">
      <c r="G96" s="1"/>
      <c r="H96" s="1"/>
      <c r="O96" s="1"/>
      <c r="S96" s="1"/>
    </row>
    <row r="97" spans="7:19" x14ac:dyDescent="0.35">
      <c r="G97" s="1"/>
      <c r="H97" s="1"/>
      <c r="O97" s="1"/>
      <c r="S97" s="1"/>
    </row>
    <row r="98" spans="7:19" x14ac:dyDescent="0.35">
      <c r="G98" s="1"/>
      <c r="H98" s="1"/>
      <c r="O98" s="1"/>
      <c r="S98" s="1"/>
    </row>
    <row r="99" spans="7:19" x14ac:dyDescent="0.35">
      <c r="G99" s="1"/>
      <c r="H99" s="1"/>
      <c r="O99" s="1"/>
      <c r="S99" s="1"/>
    </row>
    <row r="100" spans="7:19" x14ac:dyDescent="0.35">
      <c r="G100" s="1"/>
      <c r="H100" s="1"/>
      <c r="O100" s="1"/>
      <c r="S100" s="1"/>
    </row>
    <row r="101" spans="7:19" x14ac:dyDescent="0.35">
      <c r="G101" s="1"/>
      <c r="H101" s="1"/>
      <c r="O101" s="1"/>
      <c r="S101" s="1"/>
    </row>
    <row r="102" spans="7:19" x14ac:dyDescent="0.35">
      <c r="G102" s="1"/>
      <c r="H102" s="1"/>
      <c r="O102" s="1"/>
      <c r="S102" s="1"/>
    </row>
    <row r="103" spans="7:19" x14ac:dyDescent="0.35">
      <c r="G103" s="1"/>
      <c r="H103" s="1"/>
      <c r="O103" s="1"/>
      <c r="S103" s="1"/>
    </row>
    <row r="104" spans="7:19" x14ac:dyDescent="0.35">
      <c r="G104" s="1"/>
      <c r="H104" s="1"/>
      <c r="O104" s="1"/>
      <c r="S104" s="1"/>
    </row>
    <row r="105" spans="7:19" x14ac:dyDescent="0.35">
      <c r="G105" s="1"/>
      <c r="H105" s="1"/>
      <c r="O105" s="1"/>
      <c r="S105" s="1"/>
    </row>
    <row r="106" spans="7:19" x14ac:dyDescent="0.35">
      <c r="G106" s="1"/>
      <c r="H106" s="1"/>
      <c r="O106" s="1"/>
      <c r="S106" s="1"/>
    </row>
    <row r="107" spans="7:19" x14ac:dyDescent="0.35">
      <c r="G107" s="1"/>
      <c r="H107" s="1"/>
      <c r="O107" s="1"/>
      <c r="S107" s="1"/>
    </row>
    <row r="108" spans="7:19" x14ac:dyDescent="0.35">
      <c r="G108" s="1"/>
      <c r="H108" s="1"/>
      <c r="O108" s="1"/>
      <c r="S108" s="1"/>
    </row>
    <row r="109" spans="7:19" x14ac:dyDescent="0.35">
      <c r="G109" s="1"/>
      <c r="H109" s="1"/>
      <c r="O109" s="1"/>
      <c r="S109" s="1"/>
    </row>
    <row r="110" spans="7:19" x14ac:dyDescent="0.35">
      <c r="G110" s="1"/>
      <c r="H110" s="1"/>
      <c r="O110" s="1"/>
      <c r="S110" s="1"/>
    </row>
    <row r="111" spans="7:19" x14ac:dyDescent="0.35">
      <c r="G111" s="1"/>
      <c r="H111" s="1"/>
      <c r="O111" s="1"/>
      <c r="S111" s="1"/>
    </row>
    <row r="112" spans="7:19" x14ac:dyDescent="0.35">
      <c r="G112" s="1"/>
      <c r="H112" s="1"/>
      <c r="O112" s="1"/>
      <c r="S112" s="1"/>
    </row>
    <row r="113" spans="7:19" x14ac:dyDescent="0.35">
      <c r="G113" s="1"/>
      <c r="H113" s="1"/>
      <c r="O113" s="1"/>
      <c r="S113" s="1"/>
    </row>
    <row r="114" spans="7:19" x14ac:dyDescent="0.35">
      <c r="G114" s="1"/>
      <c r="H114" s="1"/>
      <c r="O114" s="1"/>
      <c r="S114" s="1"/>
    </row>
    <row r="115" spans="7:19" x14ac:dyDescent="0.35">
      <c r="G115" s="1"/>
      <c r="H115" s="1"/>
      <c r="O115" s="1"/>
      <c r="S115" s="1"/>
    </row>
    <row r="116" spans="7:19" x14ac:dyDescent="0.35">
      <c r="G116" s="1"/>
      <c r="H116" s="1"/>
      <c r="O116" s="1"/>
      <c r="S116" s="1"/>
    </row>
    <row r="117" spans="7:19" x14ac:dyDescent="0.35">
      <c r="G117" s="1"/>
      <c r="H117" s="1"/>
      <c r="O117" s="1"/>
      <c r="S117" s="1"/>
    </row>
    <row r="118" spans="7:19" x14ac:dyDescent="0.35">
      <c r="G118" s="1"/>
      <c r="H118" s="1"/>
      <c r="O118" s="1"/>
      <c r="S118" s="1"/>
    </row>
    <row r="119" spans="7:19" x14ac:dyDescent="0.35">
      <c r="G119" s="1"/>
      <c r="H119" s="1"/>
      <c r="O119" s="1"/>
      <c r="S119" s="1"/>
    </row>
    <row r="120" spans="7:19" x14ac:dyDescent="0.35">
      <c r="G120" s="1"/>
      <c r="H120" s="1"/>
      <c r="O120" s="1"/>
      <c r="S120" s="1"/>
    </row>
    <row r="121" spans="7:19" x14ac:dyDescent="0.35">
      <c r="G121" s="1"/>
      <c r="H121" s="1"/>
      <c r="O121" s="1"/>
      <c r="S121" s="1"/>
    </row>
    <row r="122" spans="7:19" x14ac:dyDescent="0.35">
      <c r="G122" s="1"/>
      <c r="H122" s="1"/>
      <c r="O122" s="1"/>
      <c r="S122" s="1"/>
    </row>
    <row r="123" spans="7:19" x14ac:dyDescent="0.35">
      <c r="G123" s="1"/>
      <c r="H123" s="1"/>
      <c r="O123" s="1"/>
      <c r="S123" s="1"/>
    </row>
    <row r="124" spans="7:19" x14ac:dyDescent="0.35">
      <c r="G124" s="1"/>
      <c r="H124" s="1"/>
      <c r="O124" s="1"/>
      <c r="S124" s="1"/>
    </row>
    <row r="125" spans="7:19" x14ac:dyDescent="0.35">
      <c r="G125" s="1"/>
      <c r="H125" s="1"/>
      <c r="O125" s="1"/>
      <c r="S125" s="1"/>
    </row>
    <row r="126" spans="7:19" x14ac:dyDescent="0.35">
      <c r="G126" s="1"/>
      <c r="H126" s="1"/>
      <c r="O126" s="1"/>
      <c r="S126" s="1"/>
    </row>
    <row r="127" spans="7:19" x14ac:dyDescent="0.35">
      <c r="G127" s="1"/>
      <c r="H127" s="1"/>
      <c r="O127" s="1"/>
      <c r="S127" s="1"/>
    </row>
    <row r="128" spans="7:19" x14ac:dyDescent="0.35">
      <c r="G128" s="1"/>
      <c r="H128" s="1"/>
      <c r="O128" s="1"/>
      <c r="S128" s="1"/>
    </row>
    <row r="129" spans="7:19" x14ac:dyDescent="0.35">
      <c r="G129" s="1"/>
      <c r="H129" s="1"/>
      <c r="O129" s="1"/>
      <c r="S129" s="1"/>
    </row>
    <row r="130" spans="7:19" x14ac:dyDescent="0.35">
      <c r="G130" s="1"/>
      <c r="H130" s="1"/>
      <c r="O130" s="1"/>
      <c r="S130" s="1"/>
    </row>
    <row r="131" spans="7:19" x14ac:dyDescent="0.35">
      <c r="G131" s="1"/>
      <c r="H131" s="1"/>
      <c r="O131" s="1"/>
      <c r="S131" s="1"/>
    </row>
    <row r="132" spans="7:19" x14ac:dyDescent="0.35">
      <c r="G132" s="1"/>
      <c r="H132" s="1"/>
      <c r="O132" s="1"/>
      <c r="S132" s="1"/>
    </row>
    <row r="133" spans="7:19" x14ac:dyDescent="0.35">
      <c r="G133" s="1"/>
      <c r="H133" s="1"/>
      <c r="O133" s="1"/>
      <c r="S133" s="1"/>
    </row>
    <row r="134" spans="7:19" x14ac:dyDescent="0.35">
      <c r="G134" s="1"/>
      <c r="H134" s="1"/>
      <c r="O134" s="1"/>
      <c r="S134" s="1"/>
    </row>
    <row r="135" spans="7:19" x14ac:dyDescent="0.35">
      <c r="G135" s="1"/>
      <c r="H135" s="1"/>
      <c r="O135" s="1"/>
      <c r="S135" s="1"/>
    </row>
    <row r="136" spans="7:19" x14ac:dyDescent="0.35">
      <c r="G136" s="1"/>
      <c r="H136" s="1"/>
      <c r="O136" s="1"/>
      <c r="S136" s="1"/>
    </row>
    <row r="137" spans="7:19" x14ac:dyDescent="0.35">
      <c r="G137" s="1"/>
      <c r="H137" s="1"/>
      <c r="O137" s="1"/>
      <c r="S137" s="1"/>
    </row>
    <row r="138" spans="7:19" x14ac:dyDescent="0.35">
      <c r="G138" s="1"/>
      <c r="H138" s="1"/>
      <c r="O138" s="1"/>
      <c r="S138" s="1"/>
    </row>
    <row r="139" spans="7:19" x14ac:dyDescent="0.35">
      <c r="G139" s="1"/>
      <c r="H139" s="1"/>
      <c r="O139" s="1"/>
      <c r="S139" s="1"/>
    </row>
    <row r="140" spans="7:19" x14ac:dyDescent="0.35">
      <c r="G140" s="1"/>
      <c r="H140" s="1"/>
      <c r="O140" s="1"/>
      <c r="S140" s="1"/>
    </row>
    <row r="141" spans="7:19" x14ac:dyDescent="0.35">
      <c r="G141" s="1"/>
      <c r="H141" s="1"/>
      <c r="O141" s="1"/>
      <c r="S141" s="1"/>
    </row>
    <row r="142" spans="7:19" x14ac:dyDescent="0.35">
      <c r="G142" s="1"/>
      <c r="H142" s="1"/>
      <c r="O142" s="1"/>
      <c r="S142" s="1"/>
    </row>
    <row r="143" spans="7:19" x14ac:dyDescent="0.35">
      <c r="G143" s="1"/>
      <c r="H143" s="1"/>
      <c r="O143" s="1"/>
      <c r="S143" s="1"/>
    </row>
    <row r="144" spans="7:19" x14ac:dyDescent="0.35">
      <c r="G144" s="1"/>
      <c r="H144" s="1"/>
      <c r="O144" s="1"/>
      <c r="S144" s="1"/>
    </row>
    <row r="145" spans="7:19" x14ac:dyDescent="0.35">
      <c r="G145" s="1"/>
      <c r="H145" s="1"/>
      <c r="O145" s="1"/>
      <c r="S145" s="1"/>
    </row>
    <row r="146" spans="7:19" x14ac:dyDescent="0.35">
      <c r="G146" s="1"/>
      <c r="H146" s="1"/>
      <c r="O146" s="1"/>
      <c r="S146" s="1"/>
    </row>
    <row r="147" spans="7:19" x14ac:dyDescent="0.35">
      <c r="G147" s="1"/>
      <c r="H147" s="1"/>
      <c r="O147" s="1"/>
      <c r="S147" s="1"/>
    </row>
    <row r="148" spans="7:19" x14ac:dyDescent="0.35">
      <c r="G148" s="1"/>
      <c r="H148" s="1"/>
      <c r="O148" s="1"/>
      <c r="S148" s="1"/>
    </row>
    <row r="149" spans="7:19" x14ac:dyDescent="0.35">
      <c r="G149" s="1"/>
      <c r="H149" s="1"/>
      <c r="O149" s="1"/>
      <c r="S149" s="1"/>
    </row>
    <row r="150" spans="7:19" x14ac:dyDescent="0.35">
      <c r="G150" s="1"/>
      <c r="H150" s="1"/>
      <c r="O150" s="1"/>
      <c r="S150" s="1"/>
    </row>
    <row r="151" spans="7:19" x14ac:dyDescent="0.35">
      <c r="G151" s="1"/>
      <c r="H151" s="1"/>
      <c r="O151" s="1"/>
      <c r="S151" s="1"/>
    </row>
    <row r="152" spans="7:19" x14ac:dyDescent="0.35">
      <c r="G152" s="1"/>
      <c r="H152" s="1"/>
      <c r="O152" s="1"/>
      <c r="S152" s="1"/>
    </row>
    <row r="153" spans="7:19" x14ac:dyDescent="0.35">
      <c r="G153" s="1"/>
      <c r="H153" s="1"/>
      <c r="O153" s="1"/>
      <c r="S153" s="1"/>
    </row>
    <row r="154" spans="7:19" x14ac:dyDescent="0.35">
      <c r="G154" s="1"/>
      <c r="H154" s="1"/>
      <c r="O154" s="1"/>
      <c r="S154" s="1"/>
    </row>
    <row r="155" spans="7:19" x14ac:dyDescent="0.35">
      <c r="G155" s="1"/>
      <c r="H155" s="1"/>
      <c r="O155" s="1"/>
      <c r="S155" s="1"/>
    </row>
    <row r="156" spans="7:19" x14ac:dyDescent="0.35">
      <c r="G156" s="1"/>
      <c r="H156" s="1"/>
      <c r="O156" s="1"/>
      <c r="S156" s="1"/>
    </row>
    <row r="157" spans="7:19" x14ac:dyDescent="0.35">
      <c r="G157" s="1"/>
      <c r="H157" s="1"/>
      <c r="O157" s="1"/>
      <c r="S157" s="1"/>
    </row>
    <row r="158" spans="7:19" x14ac:dyDescent="0.35">
      <c r="G158" s="1"/>
      <c r="H158" s="1"/>
      <c r="O158" s="1"/>
      <c r="S158" s="1"/>
    </row>
    <row r="159" spans="7:19" x14ac:dyDescent="0.35">
      <c r="G159" s="1"/>
      <c r="H159" s="1"/>
      <c r="O159" s="1"/>
      <c r="S159" s="1"/>
    </row>
    <row r="160" spans="7:19" x14ac:dyDescent="0.35">
      <c r="G160" s="1"/>
      <c r="H160" s="1"/>
      <c r="O160" s="1"/>
      <c r="S160" s="1"/>
    </row>
    <row r="161" spans="7:19" x14ac:dyDescent="0.35">
      <c r="G161" s="1"/>
      <c r="H161" s="1"/>
      <c r="O161" s="1"/>
      <c r="S161" s="1"/>
    </row>
    <row r="162" spans="7:19" x14ac:dyDescent="0.35">
      <c r="G162" s="1"/>
      <c r="H162" s="1"/>
      <c r="O162" s="1"/>
      <c r="S162" s="1"/>
    </row>
    <row r="163" spans="7:19" x14ac:dyDescent="0.35">
      <c r="G163" s="1"/>
      <c r="H163" s="1"/>
      <c r="O163" s="1"/>
      <c r="S163" s="1"/>
    </row>
    <row r="164" spans="7:19" x14ac:dyDescent="0.35">
      <c r="G164" s="1"/>
      <c r="H164" s="1"/>
      <c r="O164" s="1"/>
      <c r="S164" s="1"/>
    </row>
    <row r="165" spans="7:19" x14ac:dyDescent="0.35">
      <c r="G165" s="1"/>
      <c r="H165" s="1"/>
      <c r="O165" s="1"/>
      <c r="S165" s="1"/>
    </row>
    <row r="166" spans="7:19" x14ac:dyDescent="0.35">
      <c r="G166" s="1"/>
      <c r="H166" s="1"/>
      <c r="O166" s="1"/>
      <c r="S166" s="1"/>
    </row>
    <row r="167" spans="7:19" x14ac:dyDescent="0.35">
      <c r="G167" s="1"/>
      <c r="H167" s="1"/>
      <c r="O167" s="1"/>
      <c r="S167" s="1"/>
    </row>
    <row r="168" spans="7:19" x14ac:dyDescent="0.35">
      <c r="G168" s="1"/>
      <c r="H168" s="1"/>
      <c r="O168" s="1"/>
      <c r="S168" s="1"/>
    </row>
    <row r="169" spans="7:19" x14ac:dyDescent="0.35">
      <c r="G169" s="1"/>
      <c r="H169" s="1"/>
      <c r="O169" s="1"/>
      <c r="S169" s="1"/>
    </row>
    <row r="170" spans="7:19" x14ac:dyDescent="0.35">
      <c r="G170" s="1"/>
      <c r="H170" s="1"/>
      <c r="O170" s="1"/>
      <c r="S170" s="1"/>
    </row>
    <row r="171" spans="7:19" x14ac:dyDescent="0.35">
      <c r="G171" s="1"/>
      <c r="H171" s="1"/>
      <c r="O171" s="1"/>
      <c r="S171" s="1"/>
    </row>
    <row r="172" spans="7:19" x14ac:dyDescent="0.35">
      <c r="G172" s="1"/>
      <c r="H172" s="1"/>
      <c r="O172" s="1"/>
      <c r="S172" s="1"/>
    </row>
    <row r="173" spans="7:19" x14ac:dyDescent="0.35">
      <c r="G173" s="1"/>
      <c r="H173" s="1"/>
      <c r="O173" s="1"/>
      <c r="S173" s="1"/>
    </row>
    <row r="174" spans="7:19" x14ac:dyDescent="0.35">
      <c r="G174" s="1"/>
      <c r="H174" s="1"/>
      <c r="O174" s="1"/>
      <c r="S174" s="1"/>
    </row>
    <row r="175" spans="7:19" x14ac:dyDescent="0.35">
      <c r="G175" s="1"/>
      <c r="H175" s="1"/>
      <c r="O175" s="1"/>
      <c r="S175" s="1"/>
    </row>
    <row r="176" spans="7:19" x14ac:dyDescent="0.35">
      <c r="G176" s="1"/>
      <c r="H176" s="1"/>
      <c r="O176" s="1"/>
      <c r="S176" s="1"/>
    </row>
    <row r="177" spans="7:19" x14ac:dyDescent="0.35">
      <c r="G177" s="1"/>
      <c r="H177" s="1"/>
      <c r="O177" s="1"/>
      <c r="S177" s="1"/>
    </row>
    <row r="178" spans="7:19" x14ac:dyDescent="0.35">
      <c r="G178" s="1"/>
      <c r="H178" s="1"/>
      <c r="O178" s="1"/>
      <c r="S178" s="1"/>
    </row>
    <row r="179" spans="7:19" x14ac:dyDescent="0.35">
      <c r="G179" s="1"/>
      <c r="H179" s="1"/>
      <c r="O179" s="1"/>
      <c r="S179" s="1"/>
    </row>
    <row r="180" spans="7:19" x14ac:dyDescent="0.35">
      <c r="G180" s="1"/>
      <c r="H180" s="1"/>
      <c r="O180" s="1"/>
      <c r="S180" s="1"/>
    </row>
    <row r="181" spans="7:19" x14ac:dyDescent="0.35">
      <c r="G181" s="1"/>
      <c r="H181" s="1"/>
      <c r="O181" s="1"/>
      <c r="S181" s="1"/>
    </row>
    <row r="182" spans="7:19" x14ac:dyDescent="0.35">
      <c r="G182" s="1"/>
      <c r="H182" s="1"/>
      <c r="O182" s="1"/>
      <c r="S182" s="1"/>
    </row>
    <row r="183" spans="7:19" x14ac:dyDescent="0.35">
      <c r="G183" s="1"/>
      <c r="H183" s="1"/>
      <c r="O183" s="1"/>
      <c r="S183" s="1"/>
    </row>
    <row r="184" spans="7:19" x14ac:dyDescent="0.35">
      <c r="G184" s="1"/>
      <c r="H184" s="1"/>
      <c r="O184" s="1"/>
      <c r="S184" s="1"/>
    </row>
    <row r="185" spans="7:19" x14ac:dyDescent="0.35">
      <c r="G185" s="1"/>
      <c r="H185" s="1"/>
      <c r="O185" s="1"/>
      <c r="S185" s="1"/>
    </row>
    <row r="186" spans="7:19" x14ac:dyDescent="0.35">
      <c r="G186" s="1"/>
      <c r="H186" s="1"/>
      <c r="O186" s="1"/>
      <c r="S186" s="1"/>
    </row>
    <row r="187" spans="7:19" x14ac:dyDescent="0.35">
      <c r="G187" s="1"/>
      <c r="H187" s="1"/>
      <c r="O187" s="1"/>
      <c r="S187" s="1"/>
    </row>
    <row r="188" spans="7:19" x14ac:dyDescent="0.35">
      <c r="G188" s="1"/>
      <c r="H188" s="1"/>
      <c r="O188" s="1"/>
      <c r="S188" s="1"/>
    </row>
    <row r="189" spans="7:19" x14ac:dyDescent="0.35">
      <c r="G189" s="1"/>
      <c r="H189" s="1"/>
      <c r="O189" s="1"/>
      <c r="S189" s="1"/>
    </row>
    <row r="190" spans="7:19" x14ac:dyDescent="0.35">
      <c r="G190" s="1"/>
      <c r="H190" s="1"/>
      <c r="O190" s="1"/>
      <c r="S190" s="1"/>
    </row>
    <row r="191" spans="7:19" x14ac:dyDescent="0.35">
      <c r="G191" s="1"/>
      <c r="H191" s="1"/>
      <c r="O191" s="1"/>
      <c r="S191" s="1"/>
    </row>
    <row r="192" spans="7:19" x14ac:dyDescent="0.35">
      <c r="G192" s="1"/>
      <c r="H192" s="1"/>
      <c r="O192" s="1"/>
      <c r="S192" s="1"/>
    </row>
    <row r="193" spans="7:19" x14ac:dyDescent="0.35">
      <c r="G193" s="1"/>
      <c r="H193" s="1"/>
      <c r="O193" s="1"/>
      <c r="S193" s="1"/>
    </row>
    <row r="194" spans="7:19" x14ac:dyDescent="0.35">
      <c r="G194" s="1"/>
      <c r="H194" s="1"/>
      <c r="O194" s="1"/>
      <c r="S194" s="1"/>
    </row>
    <row r="195" spans="7:19" x14ac:dyDescent="0.35">
      <c r="G195" s="1"/>
      <c r="H195" s="1"/>
      <c r="O195" s="1"/>
      <c r="S195" s="1"/>
    </row>
    <row r="196" spans="7:19" x14ac:dyDescent="0.35">
      <c r="G196" s="1"/>
      <c r="H196" s="1"/>
      <c r="O196" s="1"/>
      <c r="S196" s="1"/>
    </row>
    <row r="197" spans="7:19" x14ac:dyDescent="0.35">
      <c r="G197" s="1"/>
      <c r="H197" s="1"/>
      <c r="O197" s="1"/>
      <c r="S197" s="1"/>
    </row>
    <row r="198" spans="7:19" x14ac:dyDescent="0.35">
      <c r="G198" s="1"/>
      <c r="H198" s="1"/>
      <c r="O198" s="1"/>
      <c r="S198" s="1"/>
    </row>
    <row r="199" spans="7:19" x14ac:dyDescent="0.35">
      <c r="G199" s="1"/>
      <c r="H199" s="1"/>
      <c r="O199" s="1"/>
      <c r="S199" s="1"/>
    </row>
    <row r="200" spans="7:19" x14ac:dyDescent="0.35">
      <c r="G200" s="1"/>
      <c r="H200" s="1"/>
      <c r="O200" s="1"/>
      <c r="S200" s="1"/>
    </row>
    <row r="201" spans="7:19" x14ac:dyDescent="0.35">
      <c r="G201" s="1"/>
      <c r="H201" s="1"/>
      <c r="O201" s="1"/>
      <c r="S201" s="1"/>
    </row>
    <row r="202" spans="7:19" x14ac:dyDescent="0.35">
      <c r="G202" s="1"/>
      <c r="H202" s="1"/>
      <c r="O202" s="1"/>
      <c r="S202" s="1"/>
    </row>
    <row r="203" spans="7:19" x14ac:dyDescent="0.35">
      <c r="G203" s="1"/>
      <c r="H203" s="1"/>
      <c r="O203" s="1"/>
      <c r="S203" s="1"/>
    </row>
    <row r="204" spans="7:19" x14ac:dyDescent="0.35">
      <c r="G204" s="1"/>
      <c r="H204" s="1"/>
      <c r="O204" s="1"/>
      <c r="S204" s="1"/>
    </row>
    <row r="205" spans="7:19" x14ac:dyDescent="0.35">
      <c r="G205" s="1"/>
      <c r="H205" s="1"/>
      <c r="O205" s="1"/>
      <c r="S205" s="1"/>
    </row>
    <row r="206" spans="7:19" x14ac:dyDescent="0.35">
      <c r="G206" s="1"/>
      <c r="H206" s="1"/>
      <c r="O206" s="1"/>
      <c r="S206" s="1"/>
    </row>
    <row r="207" spans="7:19" x14ac:dyDescent="0.35">
      <c r="G207" s="1"/>
      <c r="H207" s="1"/>
      <c r="O207" s="1"/>
      <c r="S207" s="1"/>
    </row>
    <row r="208" spans="7:19" x14ac:dyDescent="0.35">
      <c r="G208" s="1"/>
      <c r="H208" s="1"/>
      <c r="O208" s="1"/>
      <c r="S208" s="1"/>
    </row>
    <row r="209" spans="7:19" x14ac:dyDescent="0.35">
      <c r="G209" s="1"/>
      <c r="H209" s="1"/>
      <c r="O209" s="1"/>
      <c r="S209" s="1"/>
    </row>
    <row r="210" spans="7:19" x14ac:dyDescent="0.35">
      <c r="G210" s="1"/>
      <c r="H210" s="1"/>
      <c r="O210" s="1"/>
      <c r="S210" s="1"/>
    </row>
    <row r="211" spans="7:19" x14ac:dyDescent="0.35">
      <c r="G211" s="1"/>
      <c r="H211" s="1"/>
      <c r="O211" s="1"/>
      <c r="S211" s="1"/>
    </row>
    <row r="212" spans="7:19" x14ac:dyDescent="0.35">
      <c r="G212" s="1"/>
      <c r="H212" s="1"/>
      <c r="O212" s="1"/>
      <c r="S212" s="1"/>
    </row>
    <row r="213" spans="7:19" x14ac:dyDescent="0.35">
      <c r="G213" s="1"/>
      <c r="H213" s="1"/>
      <c r="O213" s="1"/>
      <c r="S213" s="1"/>
    </row>
    <row r="214" spans="7:19" x14ac:dyDescent="0.35">
      <c r="G214" s="1"/>
      <c r="H214" s="1"/>
      <c r="O214" s="1"/>
      <c r="S214" s="1"/>
    </row>
    <row r="215" spans="7:19" x14ac:dyDescent="0.35">
      <c r="G215" s="1"/>
      <c r="H215" s="1"/>
      <c r="O215" s="1"/>
      <c r="S215" s="1"/>
    </row>
    <row r="216" spans="7:19" x14ac:dyDescent="0.35">
      <c r="G216" s="1"/>
      <c r="H216" s="1"/>
      <c r="O216" s="1"/>
      <c r="S216" s="1"/>
    </row>
    <row r="217" spans="7:19" x14ac:dyDescent="0.35">
      <c r="G217" s="1"/>
      <c r="H217" s="1"/>
      <c r="O217" s="1"/>
      <c r="S217" s="1"/>
    </row>
    <row r="218" spans="7:19" x14ac:dyDescent="0.35">
      <c r="G218" s="1"/>
      <c r="H218" s="1"/>
      <c r="O218" s="1"/>
      <c r="S218" s="1"/>
    </row>
    <row r="219" spans="7:19" x14ac:dyDescent="0.35">
      <c r="G219" s="1"/>
      <c r="H219" s="1"/>
      <c r="O219" s="1"/>
      <c r="S219" s="1"/>
    </row>
    <row r="220" spans="7:19" x14ac:dyDescent="0.35">
      <c r="G220" s="1"/>
      <c r="H220" s="1"/>
      <c r="O220" s="1"/>
      <c r="S220" s="1"/>
    </row>
    <row r="221" spans="7:19" x14ac:dyDescent="0.35">
      <c r="G221" s="1"/>
      <c r="H221" s="1"/>
      <c r="O221" s="1"/>
      <c r="S221" s="1"/>
    </row>
    <row r="222" spans="7:19" x14ac:dyDescent="0.35">
      <c r="G222" s="1"/>
      <c r="H222" s="1"/>
      <c r="O222" s="1"/>
      <c r="S222" s="1"/>
    </row>
    <row r="223" spans="7:19" x14ac:dyDescent="0.35">
      <c r="G223" s="1"/>
      <c r="H223" s="1"/>
      <c r="O223" s="1"/>
      <c r="S223" s="1"/>
    </row>
    <row r="224" spans="7:19" x14ac:dyDescent="0.35">
      <c r="G224" s="1"/>
      <c r="H224" s="1"/>
      <c r="O224" s="1"/>
      <c r="S224" s="1"/>
    </row>
    <row r="225" spans="7:19" x14ac:dyDescent="0.35">
      <c r="G225" s="1"/>
      <c r="H225" s="1"/>
      <c r="O225" s="1"/>
      <c r="S225" s="1"/>
    </row>
    <row r="226" spans="7:19" x14ac:dyDescent="0.35">
      <c r="G226" s="1"/>
      <c r="H226" s="1"/>
      <c r="O226" s="1"/>
      <c r="S226" s="1"/>
    </row>
    <row r="227" spans="7:19" x14ac:dyDescent="0.35">
      <c r="G227" s="1"/>
      <c r="H227" s="1"/>
      <c r="O227" s="1"/>
      <c r="S227" s="1"/>
    </row>
    <row r="228" spans="7:19" x14ac:dyDescent="0.35">
      <c r="G228" s="1"/>
      <c r="H228" s="1"/>
      <c r="O228" s="1"/>
      <c r="S228" s="1"/>
    </row>
    <row r="229" spans="7:19" x14ac:dyDescent="0.35">
      <c r="G229" s="1"/>
      <c r="H229" s="1"/>
      <c r="O229" s="1"/>
      <c r="S229" s="1"/>
    </row>
    <row r="230" spans="7:19" x14ac:dyDescent="0.35">
      <c r="G230" s="1"/>
      <c r="H230" s="1"/>
      <c r="O230" s="1"/>
      <c r="S230" s="1"/>
    </row>
    <row r="231" spans="7:19" x14ac:dyDescent="0.35">
      <c r="G231" s="1"/>
      <c r="H231" s="1"/>
      <c r="O231" s="1"/>
      <c r="S231" s="1"/>
    </row>
    <row r="232" spans="7:19" x14ac:dyDescent="0.35">
      <c r="G232" s="1"/>
      <c r="H232" s="1"/>
      <c r="O232" s="1"/>
      <c r="S232" s="1"/>
    </row>
    <row r="233" spans="7:19" x14ac:dyDescent="0.35">
      <c r="G233" s="1"/>
      <c r="H233" s="1"/>
      <c r="O233" s="1"/>
      <c r="S233" s="1"/>
    </row>
    <row r="234" spans="7:19" x14ac:dyDescent="0.35">
      <c r="G234" s="1"/>
      <c r="H234" s="1"/>
      <c r="O234" s="1"/>
      <c r="S234" s="1"/>
    </row>
    <row r="235" spans="7:19" x14ac:dyDescent="0.35">
      <c r="G235" s="1"/>
      <c r="H235" s="1"/>
      <c r="O235" s="1"/>
      <c r="S235" s="1"/>
    </row>
    <row r="236" spans="7:19" x14ac:dyDescent="0.35">
      <c r="G236" s="1"/>
      <c r="H236" s="1"/>
      <c r="O236" s="1"/>
      <c r="S236" s="1"/>
    </row>
    <row r="237" spans="7:19" x14ac:dyDescent="0.35">
      <c r="G237" s="1"/>
      <c r="H237" s="1"/>
      <c r="O237" s="1"/>
      <c r="S237" s="1"/>
    </row>
    <row r="238" spans="7:19" x14ac:dyDescent="0.35">
      <c r="G238" s="1"/>
      <c r="H238" s="1"/>
      <c r="O238" s="1"/>
      <c r="S238" s="1"/>
    </row>
    <row r="239" spans="7:19" x14ac:dyDescent="0.35">
      <c r="G239" s="1"/>
      <c r="H239" s="1"/>
      <c r="O239" s="1"/>
      <c r="S239" s="1"/>
    </row>
    <row r="240" spans="7:19" x14ac:dyDescent="0.35">
      <c r="G240" s="1"/>
      <c r="H240" s="1"/>
      <c r="O240" s="1"/>
      <c r="S240" s="1"/>
    </row>
    <row r="241" spans="7:19" x14ac:dyDescent="0.35">
      <c r="G241" s="1"/>
      <c r="H241" s="1"/>
      <c r="O241" s="1"/>
      <c r="S241" s="1"/>
    </row>
    <row r="242" spans="7:19" x14ac:dyDescent="0.35">
      <c r="G242" s="1"/>
      <c r="H242" s="1"/>
      <c r="O242" s="1"/>
      <c r="S242" s="1"/>
    </row>
    <row r="243" spans="7:19" x14ac:dyDescent="0.35">
      <c r="G243" s="1"/>
      <c r="H243" s="1"/>
      <c r="O243" s="1"/>
      <c r="S243" s="1"/>
    </row>
    <row r="244" spans="7:19" x14ac:dyDescent="0.35">
      <c r="G244" s="1"/>
      <c r="H244" s="1"/>
      <c r="O244" s="1"/>
      <c r="S244" s="1"/>
    </row>
    <row r="245" spans="7:19" x14ac:dyDescent="0.35">
      <c r="G245" s="1"/>
      <c r="H245" s="1"/>
      <c r="O245" s="1"/>
      <c r="S245" s="1"/>
    </row>
    <row r="246" spans="7:19" x14ac:dyDescent="0.35">
      <c r="G246" s="1"/>
      <c r="H246" s="1"/>
      <c r="O246" s="1"/>
      <c r="S246" s="1"/>
    </row>
    <row r="247" spans="7:19" x14ac:dyDescent="0.35">
      <c r="G247" s="1"/>
      <c r="H247" s="1"/>
      <c r="O247" s="1"/>
      <c r="S247" s="1"/>
    </row>
    <row r="248" spans="7:19" x14ac:dyDescent="0.35">
      <c r="G248" s="1"/>
      <c r="H248" s="1"/>
      <c r="O248" s="1"/>
      <c r="S248" s="1"/>
    </row>
    <row r="249" spans="7:19" x14ac:dyDescent="0.35">
      <c r="G249" s="1"/>
      <c r="H249" s="1"/>
      <c r="O249" s="1"/>
      <c r="S249" s="1"/>
    </row>
    <row r="250" spans="7:19" x14ac:dyDescent="0.35">
      <c r="G250" s="1"/>
      <c r="H250" s="1"/>
      <c r="O250" s="1"/>
      <c r="S250" s="1"/>
    </row>
    <row r="251" spans="7:19" x14ac:dyDescent="0.35">
      <c r="G251" s="1"/>
      <c r="H251" s="1"/>
      <c r="O251" s="1"/>
      <c r="S251" s="1"/>
    </row>
    <row r="252" spans="7:19" x14ac:dyDescent="0.35">
      <c r="G252" s="1"/>
      <c r="H252" s="1"/>
      <c r="O252" s="1"/>
      <c r="S252" s="1"/>
    </row>
    <row r="253" spans="7:19" x14ac:dyDescent="0.35">
      <c r="G253" s="1"/>
      <c r="H253" s="1"/>
      <c r="O253" s="1"/>
      <c r="S253" s="1"/>
    </row>
    <row r="254" spans="7:19" x14ac:dyDescent="0.35">
      <c r="G254" s="1"/>
      <c r="H254" s="1"/>
      <c r="O254" s="1"/>
      <c r="S254" s="1"/>
    </row>
    <row r="255" spans="7:19" x14ac:dyDescent="0.35">
      <c r="G255" s="1"/>
      <c r="H255" s="1"/>
      <c r="O255" s="1"/>
      <c r="S255" s="1"/>
    </row>
    <row r="256" spans="7:19" x14ac:dyDescent="0.35">
      <c r="G256" s="1"/>
      <c r="H256" s="1"/>
      <c r="O256" s="1"/>
      <c r="S256" s="1"/>
    </row>
    <row r="257" spans="7:19" x14ac:dyDescent="0.35">
      <c r="G257" s="1"/>
      <c r="H257" s="1"/>
      <c r="O257" s="1"/>
      <c r="S257" s="1"/>
    </row>
    <row r="258" spans="7:19" x14ac:dyDescent="0.35">
      <c r="G258" s="1"/>
      <c r="H258" s="1"/>
      <c r="O258" s="1"/>
      <c r="S258" s="1"/>
    </row>
    <row r="259" spans="7:19" x14ac:dyDescent="0.35">
      <c r="G259" s="1"/>
      <c r="H259" s="1"/>
      <c r="O259" s="1"/>
      <c r="S259" s="1"/>
    </row>
    <row r="260" spans="7:19" x14ac:dyDescent="0.35">
      <c r="G260" s="1"/>
      <c r="H260" s="1"/>
      <c r="O260" s="1"/>
      <c r="S260" s="1"/>
    </row>
    <row r="261" spans="7:19" x14ac:dyDescent="0.35">
      <c r="G261" s="1"/>
      <c r="H261" s="1"/>
      <c r="O261" s="1"/>
      <c r="S261" s="1"/>
    </row>
    <row r="262" spans="7:19" x14ac:dyDescent="0.35">
      <c r="G262" s="1"/>
      <c r="H262" s="1"/>
      <c r="O262" s="1"/>
      <c r="S262" s="1"/>
    </row>
    <row r="263" spans="7:19" x14ac:dyDescent="0.35">
      <c r="G263" s="1"/>
      <c r="H263" s="1"/>
      <c r="O263" s="1"/>
      <c r="S263" s="1"/>
    </row>
    <row r="264" spans="7:19" x14ac:dyDescent="0.35">
      <c r="G264" s="1"/>
      <c r="H264" s="1"/>
      <c r="O264" s="1"/>
      <c r="S264" s="1"/>
    </row>
    <row r="265" spans="7:19" x14ac:dyDescent="0.35">
      <c r="G265" s="1"/>
      <c r="H265" s="1"/>
      <c r="O265" s="1"/>
      <c r="S265" s="1"/>
    </row>
    <row r="266" spans="7:19" x14ac:dyDescent="0.35">
      <c r="G266" s="1"/>
      <c r="H266" s="1"/>
      <c r="O266" s="1"/>
      <c r="S266" s="1"/>
    </row>
    <row r="267" spans="7:19" x14ac:dyDescent="0.35">
      <c r="G267" s="1"/>
      <c r="H267" s="1"/>
      <c r="O267" s="1"/>
      <c r="S267" s="1"/>
    </row>
    <row r="268" spans="7:19" x14ac:dyDescent="0.35">
      <c r="G268" s="1"/>
      <c r="H268" s="1"/>
      <c r="O268" s="1"/>
      <c r="S268" s="1"/>
    </row>
    <row r="269" spans="7:19" x14ac:dyDescent="0.35">
      <c r="G269" s="1"/>
      <c r="H269" s="1"/>
      <c r="O269" s="1"/>
      <c r="S269" s="1"/>
    </row>
    <row r="270" spans="7:19" x14ac:dyDescent="0.35">
      <c r="G270" s="1"/>
      <c r="H270" s="1"/>
      <c r="O270" s="1"/>
      <c r="S270" s="1"/>
    </row>
    <row r="271" spans="7:19" x14ac:dyDescent="0.35">
      <c r="G271" s="1"/>
      <c r="H271" s="1"/>
      <c r="O271" s="1"/>
      <c r="S271" s="1"/>
    </row>
    <row r="272" spans="7:19" x14ac:dyDescent="0.35">
      <c r="G272" s="1"/>
      <c r="H272" s="1"/>
      <c r="O272" s="1"/>
      <c r="S272" s="1"/>
    </row>
    <row r="273" spans="7:19" x14ac:dyDescent="0.35">
      <c r="G273" s="1"/>
      <c r="H273" s="1"/>
      <c r="O273" s="1"/>
      <c r="S273" s="1"/>
    </row>
    <row r="274" spans="7:19" x14ac:dyDescent="0.35">
      <c r="G274" s="1"/>
      <c r="H274" s="1"/>
      <c r="O274" s="1"/>
      <c r="S274" s="1"/>
    </row>
    <row r="275" spans="7:19" x14ac:dyDescent="0.35">
      <c r="G275" s="1"/>
      <c r="H275" s="1"/>
      <c r="O275" s="1"/>
      <c r="S275" s="1"/>
    </row>
    <row r="276" spans="7:19" x14ac:dyDescent="0.35">
      <c r="G276" s="1"/>
      <c r="H276" s="1"/>
      <c r="O276" s="1"/>
      <c r="S276" s="1"/>
    </row>
    <row r="277" spans="7:19" x14ac:dyDescent="0.35">
      <c r="G277" s="1"/>
      <c r="H277" s="1"/>
      <c r="O277" s="1"/>
      <c r="S277" s="1"/>
    </row>
    <row r="278" spans="7:19" x14ac:dyDescent="0.35">
      <c r="G278" s="1"/>
      <c r="H278" s="1"/>
      <c r="O278" s="1"/>
      <c r="S278" s="1"/>
    </row>
    <row r="279" spans="7:19" x14ac:dyDescent="0.35">
      <c r="G279" s="1"/>
      <c r="H279" s="1"/>
      <c r="O279" s="1"/>
      <c r="S279" s="1"/>
    </row>
    <row r="280" spans="7:19" x14ac:dyDescent="0.35">
      <c r="G280" s="1"/>
      <c r="H280" s="1"/>
      <c r="O280" s="1"/>
      <c r="S280" s="1"/>
    </row>
    <row r="281" spans="7:19" x14ac:dyDescent="0.35">
      <c r="G281" s="1"/>
      <c r="H281" s="1"/>
      <c r="O281" s="1"/>
      <c r="S281" s="1"/>
    </row>
    <row r="282" spans="7:19" x14ac:dyDescent="0.35">
      <c r="G282" s="1"/>
      <c r="H282" s="1"/>
      <c r="O282" s="1"/>
      <c r="S282" s="1"/>
    </row>
    <row r="283" spans="7:19" x14ac:dyDescent="0.35">
      <c r="G283" s="1"/>
      <c r="H283" s="1"/>
      <c r="O283" s="1"/>
      <c r="S283" s="1"/>
    </row>
    <row r="284" spans="7:19" x14ac:dyDescent="0.35">
      <c r="G284" s="1"/>
      <c r="H284" s="1"/>
      <c r="O284" s="1"/>
      <c r="S284" s="1"/>
    </row>
    <row r="285" spans="7:19" x14ac:dyDescent="0.35">
      <c r="G285" s="1"/>
      <c r="H285" s="1"/>
      <c r="O285" s="1"/>
      <c r="S285" s="1"/>
    </row>
    <row r="286" spans="7:19" x14ac:dyDescent="0.35">
      <c r="G286" s="1"/>
      <c r="H286" s="1"/>
      <c r="O286" s="1"/>
      <c r="S286" s="1"/>
    </row>
    <row r="287" spans="7:19" x14ac:dyDescent="0.35">
      <c r="G287" s="1"/>
      <c r="H287" s="1"/>
      <c r="O287" s="1"/>
      <c r="S287" s="1"/>
    </row>
    <row r="288" spans="7:19" x14ac:dyDescent="0.35">
      <c r="G288" s="1"/>
      <c r="H288" s="1"/>
      <c r="O288" s="1"/>
      <c r="S288" s="1"/>
    </row>
    <row r="289" spans="7:19" x14ac:dyDescent="0.35">
      <c r="G289" s="1"/>
      <c r="H289" s="1"/>
      <c r="O289" s="1"/>
      <c r="S289" s="1"/>
    </row>
    <row r="290" spans="7:19" x14ac:dyDescent="0.35">
      <c r="G290" s="1"/>
      <c r="H290" s="1"/>
      <c r="O290" s="1"/>
      <c r="S290" s="1"/>
    </row>
    <row r="291" spans="7:19" x14ac:dyDescent="0.35">
      <c r="G291" s="1"/>
      <c r="H291" s="1"/>
      <c r="O291" s="1"/>
      <c r="S291" s="1"/>
    </row>
    <row r="292" spans="7:19" x14ac:dyDescent="0.35">
      <c r="G292" s="1"/>
      <c r="H292" s="1"/>
      <c r="O292" s="1"/>
      <c r="S292" s="1"/>
    </row>
    <row r="293" spans="7:19" x14ac:dyDescent="0.35">
      <c r="G293" s="1"/>
      <c r="H293" s="1"/>
      <c r="O293" s="1"/>
      <c r="S293" s="1"/>
    </row>
    <row r="294" spans="7:19" x14ac:dyDescent="0.35">
      <c r="G294" s="1"/>
      <c r="H294" s="1"/>
      <c r="O294" s="1"/>
      <c r="S294" s="1"/>
    </row>
    <row r="295" spans="7:19" x14ac:dyDescent="0.35">
      <c r="G295" s="1"/>
      <c r="H295" s="1"/>
      <c r="O295" s="1"/>
      <c r="S295" s="1"/>
    </row>
    <row r="296" spans="7:19" x14ac:dyDescent="0.35">
      <c r="G296" s="1"/>
      <c r="H296" s="1"/>
      <c r="O296" s="1"/>
      <c r="S296" s="1"/>
    </row>
    <row r="297" spans="7:19" x14ac:dyDescent="0.35">
      <c r="G297" s="1"/>
      <c r="H297" s="1"/>
      <c r="O297" s="1"/>
      <c r="S297" s="1"/>
    </row>
    <row r="298" spans="7:19" x14ac:dyDescent="0.35">
      <c r="G298" s="1"/>
      <c r="H298" s="1"/>
      <c r="O298" s="1"/>
      <c r="S298" s="1"/>
    </row>
    <row r="299" spans="7:19" x14ac:dyDescent="0.35">
      <c r="G299" s="1"/>
      <c r="H299" s="1"/>
      <c r="O299" s="1"/>
      <c r="S299" s="1"/>
    </row>
    <row r="300" spans="7:19" x14ac:dyDescent="0.35">
      <c r="G300" s="1"/>
      <c r="H300" s="1"/>
      <c r="O300" s="1"/>
      <c r="S300" s="1"/>
    </row>
    <row r="301" spans="7:19" x14ac:dyDescent="0.35">
      <c r="G301" s="1"/>
      <c r="H301" s="1"/>
      <c r="O301" s="1"/>
      <c r="S301" s="1"/>
    </row>
    <row r="302" spans="7:19" x14ac:dyDescent="0.35">
      <c r="G302" s="1"/>
      <c r="H302" s="1"/>
      <c r="O302" s="1"/>
      <c r="S302" s="1"/>
    </row>
    <row r="303" spans="7:19" x14ac:dyDescent="0.35">
      <c r="G303" s="1"/>
      <c r="H303" s="1"/>
      <c r="O303" s="1"/>
      <c r="S303" s="1"/>
    </row>
    <row r="304" spans="7:19" x14ac:dyDescent="0.35">
      <c r="G304" s="1"/>
      <c r="H304" s="1"/>
      <c r="O304" s="1"/>
      <c r="S304" s="1"/>
    </row>
    <row r="305" spans="7:19" x14ac:dyDescent="0.35">
      <c r="G305" s="1"/>
      <c r="H305" s="1"/>
      <c r="O305" s="1"/>
      <c r="S305" s="1"/>
    </row>
    <row r="306" spans="7:19" x14ac:dyDescent="0.35">
      <c r="G306" s="1"/>
      <c r="H306" s="1"/>
      <c r="O306" s="1"/>
      <c r="S306" s="1"/>
    </row>
    <row r="307" spans="7:19" x14ac:dyDescent="0.35">
      <c r="G307" s="1"/>
      <c r="H307" s="1"/>
      <c r="O307" s="1"/>
      <c r="S307" s="1"/>
    </row>
    <row r="308" spans="7:19" x14ac:dyDescent="0.35">
      <c r="G308" s="1"/>
      <c r="H308" s="1"/>
      <c r="O308" s="1"/>
      <c r="S308" s="1"/>
    </row>
    <row r="309" spans="7:19" x14ac:dyDescent="0.35">
      <c r="G309" s="1"/>
      <c r="H309" s="1"/>
      <c r="O309" s="1"/>
      <c r="S309" s="1"/>
    </row>
    <row r="310" spans="7:19" x14ac:dyDescent="0.35">
      <c r="G310" s="1"/>
      <c r="H310" s="1"/>
      <c r="O310" s="1"/>
      <c r="S310" s="1"/>
    </row>
    <row r="311" spans="7:19" x14ac:dyDescent="0.35">
      <c r="G311" s="1"/>
      <c r="H311" s="1"/>
      <c r="O311" s="1"/>
      <c r="S311" s="1"/>
    </row>
    <row r="312" spans="7:19" x14ac:dyDescent="0.35">
      <c r="G312" s="1"/>
      <c r="H312" s="1"/>
      <c r="O312" s="1"/>
      <c r="S312" s="1"/>
    </row>
    <row r="313" spans="7:19" x14ac:dyDescent="0.35">
      <c r="G313" s="1"/>
      <c r="H313" s="1"/>
      <c r="O313" s="1"/>
      <c r="S313" s="1"/>
    </row>
    <row r="314" spans="7:19" x14ac:dyDescent="0.35">
      <c r="G314" s="1"/>
      <c r="H314" s="1"/>
      <c r="O314" s="1"/>
      <c r="S314" s="1"/>
    </row>
    <row r="315" spans="7:19" x14ac:dyDescent="0.35">
      <c r="G315" s="1"/>
      <c r="H315" s="1"/>
      <c r="O315" s="1"/>
      <c r="S315" s="1"/>
    </row>
    <row r="316" spans="7:19" x14ac:dyDescent="0.35">
      <c r="G316" s="1"/>
      <c r="H316" s="1"/>
      <c r="O316" s="1"/>
      <c r="S316" s="1"/>
    </row>
    <row r="317" spans="7:19" x14ac:dyDescent="0.35">
      <c r="G317" s="1"/>
      <c r="H317" s="1"/>
      <c r="O317" s="1"/>
      <c r="S317" s="1"/>
    </row>
    <row r="318" spans="7:19" x14ac:dyDescent="0.35">
      <c r="G318" s="1"/>
      <c r="H318" s="1"/>
      <c r="O318" s="1"/>
      <c r="S318" s="1"/>
    </row>
    <row r="319" spans="7:19" x14ac:dyDescent="0.35">
      <c r="G319" s="1"/>
      <c r="H319" s="1"/>
      <c r="O319" s="1"/>
      <c r="S319" s="1"/>
    </row>
    <row r="320" spans="7:19" x14ac:dyDescent="0.35">
      <c r="G320" s="1"/>
      <c r="H320" s="1"/>
      <c r="O320" s="1"/>
      <c r="S320" s="1"/>
    </row>
    <row r="321" spans="7:19" x14ac:dyDescent="0.35">
      <c r="G321" s="1"/>
      <c r="H321" s="1"/>
      <c r="O321" s="1"/>
      <c r="S321" s="1"/>
    </row>
    <row r="322" spans="7:19" x14ac:dyDescent="0.35">
      <c r="G322" s="1"/>
      <c r="H322" s="1"/>
      <c r="O322" s="1"/>
      <c r="S322" s="1"/>
    </row>
    <row r="323" spans="7:19" x14ac:dyDescent="0.35">
      <c r="G323" s="1"/>
      <c r="H323" s="1"/>
      <c r="O323" s="1"/>
      <c r="S323" s="1"/>
    </row>
    <row r="324" spans="7:19" x14ac:dyDescent="0.35">
      <c r="G324" s="1"/>
      <c r="H324" s="1"/>
      <c r="O324" s="1"/>
      <c r="S324" s="1"/>
    </row>
    <row r="325" spans="7:19" x14ac:dyDescent="0.35">
      <c r="G325" s="1"/>
      <c r="H325" s="1"/>
      <c r="O325" s="1"/>
      <c r="S325" s="1"/>
    </row>
    <row r="326" spans="7:19" x14ac:dyDescent="0.35">
      <c r="G326" s="1"/>
      <c r="H326" s="1"/>
      <c r="O326" s="1"/>
      <c r="S326" s="1"/>
    </row>
    <row r="327" spans="7:19" x14ac:dyDescent="0.35">
      <c r="G327" s="1"/>
      <c r="H327" s="1"/>
      <c r="O327" s="1"/>
      <c r="S327" s="1"/>
    </row>
    <row r="328" spans="7:19" x14ac:dyDescent="0.35">
      <c r="G328" s="1"/>
      <c r="H328" s="1"/>
      <c r="O328" s="1"/>
      <c r="S328" s="1"/>
    </row>
    <row r="329" spans="7:19" x14ac:dyDescent="0.35">
      <c r="G329" s="1"/>
      <c r="H329" s="1"/>
      <c r="O329" s="1"/>
      <c r="S329" s="1"/>
    </row>
    <row r="330" spans="7:19" x14ac:dyDescent="0.35">
      <c r="G330" s="1"/>
      <c r="H330" s="1"/>
      <c r="O330" s="1"/>
      <c r="S330" s="1"/>
    </row>
    <row r="331" spans="7:19" x14ac:dyDescent="0.35">
      <c r="G331" s="1"/>
      <c r="H331" s="1"/>
      <c r="O331" s="1"/>
      <c r="S331" s="1"/>
    </row>
    <row r="332" spans="7:19" x14ac:dyDescent="0.35">
      <c r="G332" s="1"/>
      <c r="H332" s="1"/>
      <c r="O332" s="1"/>
      <c r="S332" s="1"/>
    </row>
    <row r="333" spans="7:19" x14ac:dyDescent="0.35">
      <c r="G333" s="1"/>
      <c r="H333" s="1"/>
      <c r="O333" s="1"/>
      <c r="S333" s="1"/>
    </row>
    <row r="334" spans="7:19" x14ac:dyDescent="0.35">
      <c r="G334" s="1"/>
      <c r="H334" s="1"/>
      <c r="O334" s="1"/>
      <c r="S334" s="1"/>
    </row>
    <row r="335" spans="7:19" x14ac:dyDescent="0.35">
      <c r="G335" s="1"/>
      <c r="H335" s="1"/>
      <c r="O335" s="1"/>
      <c r="S335" s="1"/>
    </row>
    <row r="336" spans="7:19" x14ac:dyDescent="0.35">
      <c r="G336" s="1"/>
      <c r="H336" s="1"/>
      <c r="O336" s="1"/>
      <c r="S336" s="1"/>
    </row>
    <row r="337" spans="7:19" x14ac:dyDescent="0.35">
      <c r="G337" s="1"/>
      <c r="H337" s="1"/>
      <c r="O337" s="1"/>
      <c r="S337" s="1"/>
    </row>
    <row r="338" spans="7:19" x14ac:dyDescent="0.35">
      <c r="G338" s="1"/>
      <c r="H338" s="1"/>
      <c r="O338" s="1"/>
      <c r="S338" s="1"/>
    </row>
    <row r="339" spans="7:19" x14ac:dyDescent="0.35">
      <c r="G339" s="1"/>
      <c r="H339" s="1"/>
      <c r="O339" s="1"/>
      <c r="S339" s="1"/>
    </row>
    <row r="340" spans="7:19" x14ac:dyDescent="0.35">
      <c r="G340" s="1"/>
      <c r="H340" s="1"/>
      <c r="O340" s="1"/>
      <c r="S340" s="1"/>
    </row>
    <row r="341" spans="7:19" x14ac:dyDescent="0.35">
      <c r="G341" s="1"/>
      <c r="H341" s="1"/>
      <c r="O341" s="1"/>
      <c r="S341" s="1"/>
    </row>
    <row r="342" spans="7:19" x14ac:dyDescent="0.35">
      <c r="G342" s="1"/>
      <c r="H342" s="1"/>
      <c r="O342" s="1"/>
      <c r="S342" s="1"/>
    </row>
    <row r="343" spans="7:19" x14ac:dyDescent="0.35">
      <c r="G343" s="1"/>
      <c r="H343" s="1"/>
      <c r="O343" s="1"/>
      <c r="S343" s="1"/>
    </row>
    <row r="344" spans="7:19" x14ac:dyDescent="0.35">
      <c r="G344" s="1"/>
      <c r="H344" s="1"/>
      <c r="O344" s="1"/>
      <c r="S344" s="1"/>
    </row>
    <row r="345" spans="7:19" x14ac:dyDescent="0.35">
      <c r="G345" s="1"/>
      <c r="H345" s="1"/>
      <c r="O345" s="1"/>
      <c r="S345" s="1"/>
    </row>
    <row r="346" spans="7:19" x14ac:dyDescent="0.35">
      <c r="G346" s="1"/>
      <c r="H346" s="1"/>
      <c r="O346" s="1"/>
      <c r="S346" s="1"/>
    </row>
    <row r="347" spans="7:19" x14ac:dyDescent="0.35">
      <c r="G347" s="1"/>
      <c r="H347" s="1"/>
      <c r="O347" s="1"/>
      <c r="S347" s="1"/>
    </row>
    <row r="348" spans="7:19" x14ac:dyDescent="0.35">
      <c r="G348" s="1"/>
      <c r="H348" s="1"/>
      <c r="O348" s="1"/>
      <c r="S348" s="1"/>
    </row>
    <row r="349" spans="7:19" x14ac:dyDescent="0.35">
      <c r="G349" s="1"/>
      <c r="H349" s="1"/>
      <c r="O349" s="1"/>
      <c r="S349" s="1"/>
    </row>
    <row r="350" spans="7:19" x14ac:dyDescent="0.35">
      <c r="G350" s="1"/>
      <c r="H350" s="1"/>
      <c r="O350" s="1"/>
      <c r="S350" s="1"/>
    </row>
    <row r="351" spans="7:19" x14ac:dyDescent="0.35">
      <c r="G351" s="1"/>
      <c r="H351" s="1"/>
      <c r="O351" s="1"/>
      <c r="S351" s="1"/>
    </row>
    <row r="352" spans="7:19" x14ac:dyDescent="0.35">
      <c r="G352" s="1"/>
      <c r="H352" s="1"/>
      <c r="O352" s="1"/>
      <c r="S352" s="1"/>
    </row>
    <row r="353" spans="7:19" x14ac:dyDescent="0.35">
      <c r="G353" s="1"/>
      <c r="H353" s="1"/>
      <c r="O353" s="1"/>
      <c r="S353" s="1"/>
    </row>
    <row r="354" spans="7:19" x14ac:dyDescent="0.35">
      <c r="G354" s="1"/>
      <c r="H354" s="1"/>
      <c r="O354" s="1"/>
      <c r="S354" s="1"/>
    </row>
    <row r="355" spans="7:19" x14ac:dyDescent="0.35">
      <c r="G355" s="1"/>
      <c r="H355" s="1"/>
      <c r="O355" s="1"/>
      <c r="S355" s="1"/>
    </row>
    <row r="356" spans="7:19" x14ac:dyDescent="0.35">
      <c r="G356" s="1"/>
      <c r="H356" s="1"/>
      <c r="O356" s="1"/>
      <c r="S356" s="1"/>
    </row>
    <row r="357" spans="7:19" x14ac:dyDescent="0.35">
      <c r="G357" s="1"/>
      <c r="H357" s="1"/>
      <c r="O357" s="1"/>
      <c r="S357" s="1"/>
    </row>
    <row r="358" spans="7:19" x14ac:dyDescent="0.35">
      <c r="G358" s="1"/>
      <c r="H358" s="1"/>
      <c r="O358" s="1"/>
      <c r="S358" s="1"/>
    </row>
    <row r="359" spans="7:19" x14ac:dyDescent="0.35">
      <c r="G359" s="1"/>
      <c r="H359" s="1"/>
      <c r="O359" s="1"/>
      <c r="S359" s="1"/>
    </row>
    <row r="360" spans="7:19" x14ac:dyDescent="0.35">
      <c r="G360" s="1"/>
      <c r="H360" s="1"/>
      <c r="O360" s="1"/>
      <c r="S360" s="1"/>
    </row>
    <row r="361" spans="7:19" x14ac:dyDescent="0.35">
      <c r="G361" s="1"/>
      <c r="H361" s="1"/>
      <c r="O361" s="1"/>
      <c r="S361" s="1"/>
    </row>
    <row r="362" spans="7:19" x14ac:dyDescent="0.35">
      <c r="G362" s="1"/>
      <c r="H362" s="1"/>
      <c r="O362" s="1"/>
      <c r="S362" s="1"/>
    </row>
    <row r="363" spans="7:19" x14ac:dyDescent="0.35">
      <c r="G363" s="1"/>
      <c r="H363" s="1"/>
      <c r="O363" s="1"/>
      <c r="S363" s="1"/>
    </row>
    <row r="364" spans="7:19" x14ac:dyDescent="0.35">
      <c r="G364" s="1"/>
      <c r="H364" s="1"/>
      <c r="O364" s="1"/>
      <c r="S364" s="1"/>
    </row>
    <row r="365" spans="7:19" x14ac:dyDescent="0.35">
      <c r="G365" s="1"/>
      <c r="H365" s="1"/>
      <c r="O365" s="1"/>
      <c r="S365" s="1"/>
    </row>
    <row r="366" spans="7:19" x14ac:dyDescent="0.35">
      <c r="G366" s="1"/>
      <c r="H366" s="1"/>
      <c r="O366" s="1"/>
      <c r="S366" s="1"/>
    </row>
    <row r="367" spans="7:19" x14ac:dyDescent="0.35">
      <c r="G367" s="1"/>
      <c r="H367" s="1"/>
      <c r="O367" s="1"/>
      <c r="S367" s="1"/>
    </row>
    <row r="368" spans="7:19" x14ac:dyDescent="0.35">
      <c r="G368" s="1"/>
      <c r="H368" s="1"/>
      <c r="O368" s="1"/>
      <c r="S368" s="1"/>
    </row>
    <row r="369" spans="7:19" x14ac:dyDescent="0.35">
      <c r="G369" s="1"/>
      <c r="H369" s="1"/>
      <c r="O369" s="1"/>
      <c r="S369" s="1"/>
    </row>
    <row r="370" spans="7:19" x14ac:dyDescent="0.35">
      <c r="G370" s="1"/>
      <c r="H370" s="1"/>
      <c r="O370" s="1"/>
      <c r="S370" s="1"/>
    </row>
    <row r="371" spans="7:19" x14ac:dyDescent="0.35">
      <c r="G371" s="1"/>
      <c r="H371" s="1"/>
      <c r="O371" s="1"/>
      <c r="S371" s="1"/>
    </row>
    <row r="372" spans="7:19" x14ac:dyDescent="0.35">
      <c r="G372" s="1"/>
      <c r="H372" s="1"/>
      <c r="O372" s="1"/>
      <c r="S372" s="1"/>
    </row>
    <row r="373" spans="7:19" x14ac:dyDescent="0.35">
      <c r="G373" s="1"/>
      <c r="H373" s="1"/>
      <c r="O373" s="1"/>
      <c r="S373" s="1"/>
    </row>
    <row r="374" spans="7:19" x14ac:dyDescent="0.35">
      <c r="G374" s="1"/>
      <c r="H374" s="1"/>
      <c r="O374" s="1"/>
      <c r="S374" s="1"/>
    </row>
    <row r="375" spans="7:19" x14ac:dyDescent="0.35">
      <c r="G375" s="1"/>
      <c r="H375" s="1"/>
      <c r="O375" s="1"/>
      <c r="S375" s="1"/>
    </row>
    <row r="376" spans="7:19" x14ac:dyDescent="0.35">
      <c r="G376" s="1"/>
      <c r="H376" s="1"/>
      <c r="O376" s="1"/>
      <c r="S376" s="1"/>
    </row>
    <row r="377" spans="7:19" x14ac:dyDescent="0.35">
      <c r="G377" s="1"/>
      <c r="H377" s="1"/>
      <c r="O377" s="1"/>
      <c r="S377" s="1"/>
    </row>
    <row r="378" spans="7:19" x14ac:dyDescent="0.35">
      <c r="G378" s="1"/>
      <c r="H378" s="1"/>
      <c r="O378" s="1"/>
      <c r="S378" s="1"/>
    </row>
    <row r="379" spans="7:19" x14ac:dyDescent="0.35">
      <c r="G379" s="1"/>
      <c r="H379" s="1"/>
      <c r="O379" s="1"/>
      <c r="S379" s="1"/>
    </row>
    <row r="380" spans="7:19" x14ac:dyDescent="0.35">
      <c r="G380" s="1"/>
      <c r="H380" s="1"/>
      <c r="O380" s="1"/>
      <c r="S380" s="1"/>
    </row>
    <row r="381" spans="7:19" x14ac:dyDescent="0.35">
      <c r="G381" s="1"/>
      <c r="H381" s="1"/>
      <c r="O381" s="1"/>
      <c r="S381" s="1"/>
    </row>
    <row r="382" spans="7:19" x14ac:dyDescent="0.35">
      <c r="G382" s="1"/>
      <c r="H382" s="1"/>
      <c r="O382" s="1"/>
      <c r="S382" s="1"/>
    </row>
    <row r="383" spans="7:19" x14ac:dyDescent="0.35">
      <c r="G383" s="1"/>
      <c r="H383" s="1"/>
      <c r="O383" s="1"/>
      <c r="S383" s="1"/>
    </row>
    <row r="384" spans="7:19" x14ac:dyDescent="0.35">
      <c r="G384" s="1"/>
      <c r="H384" s="1"/>
      <c r="O384" s="1"/>
      <c r="S384" s="1"/>
    </row>
    <row r="385" spans="7:19" x14ac:dyDescent="0.35">
      <c r="G385" s="1"/>
      <c r="H385" s="1"/>
      <c r="O385" s="1"/>
      <c r="S385" s="1"/>
    </row>
    <row r="386" spans="7:19" x14ac:dyDescent="0.35">
      <c r="G386" s="1"/>
      <c r="H386" s="1"/>
      <c r="O386" s="1"/>
      <c r="S386" s="1"/>
    </row>
    <row r="387" spans="7:19" x14ac:dyDescent="0.35">
      <c r="G387" s="1"/>
      <c r="H387" s="1"/>
      <c r="O387" s="1"/>
      <c r="S387" s="1"/>
    </row>
    <row r="388" spans="7:19" x14ac:dyDescent="0.35">
      <c r="G388" s="1"/>
      <c r="H388" s="1"/>
      <c r="O388" s="1"/>
      <c r="S388" s="1"/>
    </row>
    <row r="389" spans="7:19" x14ac:dyDescent="0.35">
      <c r="G389" s="1"/>
      <c r="H389" s="1"/>
      <c r="O389" s="1"/>
      <c r="S389" s="1"/>
    </row>
    <row r="390" spans="7:19" x14ac:dyDescent="0.35">
      <c r="G390" s="1"/>
      <c r="H390" s="1"/>
      <c r="O390" s="1"/>
      <c r="S390" s="1"/>
    </row>
    <row r="391" spans="7:19" x14ac:dyDescent="0.35">
      <c r="G391" s="1"/>
      <c r="H391" s="1"/>
      <c r="O391" s="1"/>
      <c r="S391" s="1"/>
    </row>
    <row r="392" spans="7:19" x14ac:dyDescent="0.35">
      <c r="G392" s="1"/>
      <c r="H392" s="1"/>
      <c r="O392" s="1"/>
      <c r="S392" s="1"/>
    </row>
    <row r="393" spans="7:19" x14ac:dyDescent="0.35">
      <c r="G393" s="1"/>
      <c r="H393" s="1"/>
      <c r="O393" s="1"/>
      <c r="S393" s="1"/>
    </row>
    <row r="394" spans="7:19" x14ac:dyDescent="0.35">
      <c r="G394" s="1"/>
      <c r="H394" s="1"/>
      <c r="O394" s="1"/>
      <c r="S394" s="1"/>
    </row>
    <row r="395" spans="7:19" x14ac:dyDescent="0.35">
      <c r="G395" s="1"/>
      <c r="H395" s="1"/>
      <c r="O395" s="1"/>
      <c r="S395" s="1"/>
    </row>
    <row r="396" spans="7:19" x14ac:dyDescent="0.35">
      <c r="G396" s="1"/>
      <c r="H396" s="1"/>
      <c r="O396" s="1"/>
      <c r="S396" s="1"/>
    </row>
    <row r="397" spans="7:19" x14ac:dyDescent="0.35">
      <c r="G397" s="1"/>
      <c r="H397" s="1"/>
      <c r="O397" s="1"/>
      <c r="S397" s="1"/>
    </row>
    <row r="398" spans="7:19" x14ac:dyDescent="0.35">
      <c r="G398" s="1"/>
      <c r="H398" s="1"/>
      <c r="O398" s="1"/>
      <c r="S398" s="1"/>
    </row>
    <row r="399" spans="7:19" x14ac:dyDescent="0.35">
      <c r="G399" s="1"/>
      <c r="H399" s="1"/>
      <c r="O399" s="1"/>
      <c r="S399" s="1"/>
    </row>
    <row r="400" spans="7:19" x14ac:dyDescent="0.35">
      <c r="G400" s="1"/>
      <c r="H400" s="1"/>
      <c r="O400" s="1"/>
      <c r="S400" s="1"/>
    </row>
    <row r="401" spans="7:19" x14ac:dyDescent="0.35">
      <c r="G401" s="1"/>
      <c r="H401" s="1"/>
      <c r="O401" s="1"/>
      <c r="S401" s="1"/>
    </row>
    <row r="402" spans="7:19" x14ac:dyDescent="0.35">
      <c r="G402" s="1"/>
      <c r="H402" s="1"/>
      <c r="O402" s="1"/>
      <c r="S402" s="1"/>
    </row>
    <row r="403" spans="7:19" x14ac:dyDescent="0.35">
      <c r="G403" s="1"/>
      <c r="H403" s="1"/>
      <c r="O403" s="1"/>
      <c r="S403" s="1"/>
    </row>
    <row r="404" spans="7:19" x14ac:dyDescent="0.35">
      <c r="G404" s="1"/>
      <c r="H404" s="1"/>
      <c r="O404" s="1"/>
      <c r="S404" s="1"/>
    </row>
    <row r="405" spans="7:19" x14ac:dyDescent="0.35">
      <c r="G405" s="1"/>
      <c r="H405" s="1"/>
      <c r="O405" s="1"/>
      <c r="S405" s="1"/>
    </row>
    <row r="406" spans="7:19" x14ac:dyDescent="0.35">
      <c r="G406" s="1"/>
      <c r="H406" s="1"/>
      <c r="O406" s="1"/>
      <c r="S406" s="1"/>
    </row>
    <row r="407" spans="7:19" x14ac:dyDescent="0.35">
      <c r="G407" s="1"/>
      <c r="H407" s="1"/>
      <c r="O407" s="1"/>
      <c r="S407" s="1"/>
    </row>
    <row r="408" spans="7:19" x14ac:dyDescent="0.35">
      <c r="G408" s="1"/>
      <c r="H408" s="1"/>
      <c r="O408" s="1"/>
      <c r="S408" s="1"/>
    </row>
    <row r="409" spans="7:19" x14ac:dyDescent="0.35">
      <c r="G409" s="1"/>
      <c r="H409" s="1"/>
      <c r="O409" s="1"/>
      <c r="S409" s="1"/>
    </row>
    <row r="410" spans="7:19" x14ac:dyDescent="0.35">
      <c r="G410" s="1"/>
      <c r="H410" s="1"/>
      <c r="O410" s="1"/>
      <c r="S410" s="1"/>
    </row>
    <row r="411" spans="7:19" x14ac:dyDescent="0.35">
      <c r="G411" s="1"/>
      <c r="H411" s="1"/>
      <c r="O411" s="1"/>
      <c r="S411" s="1"/>
    </row>
    <row r="412" spans="7:19" x14ac:dyDescent="0.35">
      <c r="G412" s="1"/>
      <c r="H412" s="1"/>
      <c r="O412" s="1"/>
      <c r="S412" s="1"/>
    </row>
    <row r="413" spans="7:19" x14ac:dyDescent="0.35">
      <c r="G413" s="1"/>
      <c r="H413" s="1"/>
      <c r="O413" s="1"/>
      <c r="S413" s="1"/>
    </row>
    <row r="414" spans="7:19" x14ac:dyDescent="0.35">
      <c r="G414" s="1"/>
      <c r="H414" s="1"/>
      <c r="O414" s="1"/>
      <c r="S414" s="1"/>
    </row>
    <row r="415" spans="7:19" x14ac:dyDescent="0.35">
      <c r="G415" s="1"/>
      <c r="H415" s="1"/>
      <c r="O415" s="1"/>
      <c r="S415" s="1"/>
    </row>
    <row r="416" spans="7:19" x14ac:dyDescent="0.35">
      <c r="G416" s="1"/>
      <c r="H416" s="1"/>
      <c r="O416" s="1"/>
      <c r="S416" s="1"/>
    </row>
    <row r="417" spans="7:19" x14ac:dyDescent="0.35">
      <c r="G417" s="1"/>
      <c r="H417" s="1"/>
      <c r="O417" s="1"/>
      <c r="S417" s="1"/>
    </row>
    <row r="418" spans="7:19" x14ac:dyDescent="0.35">
      <c r="G418" s="1"/>
      <c r="H418" s="1"/>
      <c r="O418" s="1"/>
      <c r="S418" s="1"/>
    </row>
    <row r="419" spans="7:19" x14ac:dyDescent="0.35">
      <c r="G419" s="1"/>
      <c r="H419" s="1"/>
      <c r="O419" s="1"/>
      <c r="S419" s="1"/>
    </row>
    <row r="420" spans="7:19" x14ac:dyDescent="0.35">
      <c r="G420" s="1"/>
      <c r="H420" s="1"/>
      <c r="O420" s="1"/>
      <c r="S420" s="1"/>
    </row>
    <row r="421" spans="7:19" x14ac:dyDescent="0.35">
      <c r="G421" s="1"/>
      <c r="H421" s="1"/>
      <c r="O421" s="1"/>
      <c r="S421" s="1"/>
    </row>
    <row r="422" spans="7:19" x14ac:dyDescent="0.35">
      <c r="G422" s="1"/>
      <c r="H422" s="1"/>
      <c r="O422" s="1"/>
      <c r="S422" s="1"/>
    </row>
    <row r="423" spans="7:19" x14ac:dyDescent="0.35">
      <c r="G423" s="1"/>
      <c r="H423" s="1"/>
      <c r="O423" s="1"/>
      <c r="S423" s="1"/>
    </row>
    <row r="424" spans="7:19" x14ac:dyDescent="0.35">
      <c r="G424" s="1"/>
      <c r="H424" s="1"/>
      <c r="O424" s="1"/>
      <c r="S424" s="1"/>
    </row>
    <row r="425" spans="7:19" x14ac:dyDescent="0.35">
      <c r="G425" s="1"/>
      <c r="H425" s="1"/>
      <c r="O425" s="1"/>
      <c r="S425" s="1"/>
    </row>
    <row r="426" spans="7:19" x14ac:dyDescent="0.35">
      <c r="G426" s="1"/>
      <c r="H426" s="1"/>
      <c r="O426" s="1"/>
      <c r="S426" s="1"/>
    </row>
    <row r="427" spans="7:19" x14ac:dyDescent="0.35">
      <c r="G427" s="1"/>
      <c r="H427" s="1"/>
      <c r="O427" s="1"/>
      <c r="S427" s="1"/>
    </row>
    <row r="428" spans="7:19" x14ac:dyDescent="0.35">
      <c r="G428" s="1"/>
      <c r="H428" s="1"/>
      <c r="O428" s="1"/>
      <c r="S428" s="1"/>
    </row>
    <row r="429" spans="7:19" x14ac:dyDescent="0.35">
      <c r="G429" s="1"/>
      <c r="H429" s="1"/>
      <c r="O429" s="1"/>
      <c r="S429" s="1"/>
    </row>
    <row r="430" spans="7:19" x14ac:dyDescent="0.35">
      <c r="G430" s="1"/>
      <c r="H430" s="1"/>
      <c r="O430" s="1"/>
      <c r="S430" s="1"/>
    </row>
    <row r="431" spans="7:19" x14ac:dyDescent="0.35">
      <c r="G431" s="1"/>
      <c r="H431" s="1"/>
      <c r="O431" s="1"/>
      <c r="S431" s="1"/>
    </row>
    <row r="432" spans="7:19" x14ac:dyDescent="0.35">
      <c r="G432" s="1"/>
      <c r="H432" s="1"/>
      <c r="O432" s="1"/>
      <c r="S432" s="1"/>
    </row>
    <row r="433" spans="7:19" x14ac:dyDescent="0.35">
      <c r="G433" s="1"/>
      <c r="H433" s="1"/>
      <c r="O433" s="1"/>
      <c r="S433" s="1"/>
    </row>
    <row r="434" spans="7:19" x14ac:dyDescent="0.35">
      <c r="G434" s="1"/>
      <c r="H434" s="1"/>
      <c r="O434" s="1"/>
      <c r="S434" s="1"/>
    </row>
    <row r="435" spans="7:19" x14ac:dyDescent="0.35">
      <c r="G435" s="1"/>
      <c r="H435" s="1"/>
      <c r="O435" s="1"/>
      <c r="S435" s="1"/>
    </row>
    <row r="436" spans="7:19" x14ac:dyDescent="0.35">
      <c r="G436" s="1"/>
      <c r="H436" s="1"/>
      <c r="O436" s="1"/>
      <c r="S436" s="1"/>
    </row>
    <row r="437" spans="7:19" x14ac:dyDescent="0.35">
      <c r="G437" s="1"/>
      <c r="H437" s="1"/>
      <c r="O437" s="1"/>
      <c r="S437" s="1"/>
    </row>
    <row r="438" spans="7:19" x14ac:dyDescent="0.35">
      <c r="G438" s="1"/>
      <c r="H438" s="1"/>
      <c r="O438" s="1"/>
      <c r="S438" s="1"/>
    </row>
    <row r="439" spans="7:19" x14ac:dyDescent="0.35">
      <c r="G439" s="1"/>
      <c r="H439" s="1"/>
      <c r="O439" s="1"/>
      <c r="S439" s="1"/>
    </row>
    <row r="440" spans="7:19" x14ac:dyDescent="0.35">
      <c r="G440" s="1"/>
      <c r="H440" s="1"/>
      <c r="O440" s="1"/>
      <c r="S440" s="1"/>
    </row>
    <row r="441" spans="7:19" x14ac:dyDescent="0.35">
      <c r="G441" s="1"/>
      <c r="H441" s="1"/>
      <c r="O441" s="1"/>
      <c r="S441" s="1"/>
    </row>
    <row r="442" spans="7:19" x14ac:dyDescent="0.35">
      <c r="G442" s="1"/>
      <c r="H442" s="1"/>
      <c r="O442" s="1"/>
      <c r="S442" s="1"/>
    </row>
    <row r="443" spans="7:19" x14ac:dyDescent="0.35">
      <c r="G443" s="1"/>
      <c r="H443" s="1"/>
      <c r="O443" s="1"/>
      <c r="S443" s="1"/>
    </row>
    <row r="444" spans="7:19" x14ac:dyDescent="0.35">
      <c r="G444" s="1"/>
      <c r="H444" s="1"/>
      <c r="O444" s="1"/>
      <c r="S444" s="1"/>
    </row>
    <row r="445" spans="7:19" x14ac:dyDescent="0.35">
      <c r="G445" s="1"/>
      <c r="H445" s="1"/>
      <c r="O445" s="1"/>
      <c r="S445" s="1"/>
    </row>
    <row r="446" spans="7:19" x14ac:dyDescent="0.35">
      <c r="G446" s="1"/>
      <c r="H446" s="1"/>
      <c r="O446" s="1"/>
      <c r="S446" s="1"/>
    </row>
    <row r="447" spans="7:19" x14ac:dyDescent="0.35">
      <c r="G447" s="1"/>
      <c r="H447" s="1"/>
      <c r="O447" s="1"/>
      <c r="S447" s="1"/>
    </row>
    <row r="448" spans="7:19" x14ac:dyDescent="0.35">
      <c r="G448" s="1"/>
      <c r="H448" s="1"/>
      <c r="O448" s="1"/>
      <c r="S448" s="1"/>
    </row>
    <row r="449" spans="7:19" x14ac:dyDescent="0.35">
      <c r="G449" s="1"/>
      <c r="H449" s="1"/>
      <c r="O449" s="1"/>
      <c r="S449" s="1"/>
    </row>
    <row r="450" spans="7:19" x14ac:dyDescent="0.35">
      <c r="G450" s="1"/>
      <c r="H450" s="1"/>
      <c r="O450" s="1"/>
      <c r="S450" s="1"/>
    </row>
    <row r="451" spans="7:19" x14ac:dyDescent="0.35">
      <c r="G451" s="1"/>
      <c r="H451" s="1"/>
      <c r="O451" s="1"/>
      <c r="S451" s="1"/>
    </row>
    <row r="452" spans="7:19" x14ac:dyDescent="0.35">
      <c r="G452" s="1"/>
      <c r="H452" s="1"/>
      <c r="O452" s="1"/>
      <c r="S452" s="1"/>
    </row>
    <row r="453" spans="7:19" x14ac:dyDescent="0.35">
      <c r="G453" s="1"/>
      <c r="H453" s="1"/>
      <c r="O453" s="1"/>
      <c r="S453" s="1"/>
    </row>
    <row r="454" spans="7:19" x14ac:dyDescent="0.35">
      <c r="G454" s="1"/>
      <c r="H454" s="1"/>
      <c r="O454" s="1"/>
      <c r="S454" s="1"/>
    </row>
    <row r="455" spans="7:19" x14ac:dyDescent="0.35">
      <c r="G455" s="1"/>
      <c r="H455" s="1"/>
      <c r="O455" s="1"/>
      <c r="S455" s="1"/>
    </row>
    <row r="456" spans="7:19" x14ac:dyDescent="0.35">
      <c r="G456" s="1"/>
      <c r="H456" s="1"/>
      <c r="O456" s="1"/>
      <c r="S456" s="1"/>
    </row>
    <row r="457" spans="7:19" x14ac:dyDescent="0.35">
      <c r="G457" s="1"/>
      <c r="H457" s="1"/>
      <c r="O457" s="1"/>
      <c r="S457" s="1"/>
    </row>
    <row r="458" spans="7:19" x14ac:dyDescent="0.35">
      <c r="G458" s="1"/>
      <c r="H458" s="1"/>
      <c r="O458" s="1"/>
      <c r="S458" s="1"/>
    </row>
    <row r="459" spans="7:19" x14ac:dyDescent="0.35">
      <c r="G459" s="1"/>
      <c r="H459" s="1"/>
      <c r="O459" s="1"/>
      <c r="S459" s="1"/>
    </row>
    <row r="460" spans="7:19" x14ac:dyDescent="0.35">
      <c r="G460" s="1"/>
      <c r="H460" s="1"/>
      <c r="O460" s="1"/>
      <c r="S460" s="1"/>
    </row>
    <row r="461" spans="7:19" x14ac:dyDescent="0.35">
      <c r="G461" s="1"/>
      <c r="H461" s="1"/>
      <c r="O461" s="1"/>
      <c r="S461" s="1"/>
    </row>
    <row r="462" spans="7:19" x14ac:dyDescent="0.35">
      <c r="G462" s="1"/>
      <c r="H462" s="1"/>
      <c r="O462" s="1"/>
      <c r="S462" s="1"/>
    </row>
    <row r="463" spans="7:19" x14ac:dyDescent="0.35">
      <c r="G463" s="1"/>
      <c r="H463" s="1"/>
      <c r="O463" s="1"/>
      <c r="S463" s="1"/>
    </row>
    <row r="464" spans="7:19" x14ac:dyDescent="0.35">
      <c r="G464" s="1"/>
      <c r="H464" s="1"/>
      <c r="O464" s="1"/>
      <c r="S464" s="1"/>
    </row>
    <row r="465" spans="7:19" x14ac:dyDescent="0.35">
      <c r="G465" s="1"/>
      <c r="H465" s="1"/>
      <c r="O465" s="1"/>
      <c r="S465" s="1"/>
    </row>
    <row r="466" spans="7:19" x14ac:dyDescent="0.35">
      <c r="G466" s="1"/>
      <c r="H466" s="1"/>
      <c r="O466" s="1"/>
      <c r="S466" s="1"/>
    </row>
    <row r="467" spans="7:19" x14ac:dyDescent="0.35">
      <c r="G467" s="1"/>
      <c r="H467" s="1"/>
      <c r="O467" s="1"/>
      <c r="S467" s="1"/>
    </row>
    <row r="468" spans="7:19" x14ac:dyDescent="0.35">
      <c r="G468" s="1"/>
      <c r="H468" s="1"/>
      <c r="O468" s="1"/>
      <c r="S468" s="1"/>
    </row>
    <row r="469" spans="7:19" x14ac:dyDescent="0.35">
      <c r="G469" s="1"/>
      <c r="H469" s="1"/>
      <c r="O469" s="1"/>
      <c r="S469" s="1"/>
    </row>
    <row r="470" spans="7:19" x14ac:dyDescent="0.35">
      <c r="G470" s="1"/>
      <c r="H470" s="1"/>
      <c r="O470" s="1"/>
      <c r="S470" s="1"/>
    </row>
    <row r="471" spans="7:19" x14ac:dyDescent="0.35">
      <c r="G471" s="1"/>
      <c r="H471" s="1"/>
      <c r="O471" s="1"/>
      <c r="S471" s="1"/>
    </row>
    <row r="472" spans="7:19" x14ac:dyDescent="0.35">
      <c r="G472" s="1"/>
      <c r="H472" s="1"/>
      <c r="O472" s="1"/>
      <c r="S472" s="1"/>
    </row>
    <row r="473" spans="7:19" x14ac:dyDescent="0.35">
      <c r="G473" s="1"/>
      <c r="H473" s="1"/>
      <c r="O473" s="1"/>
      <c r="S473" s="1"/>
    </row>
    <row r="474" spans="7:19" x14ac:dyDescent="0.35">
      <c r="G474" s="1"/>
      <c r="H474" s="1"/>
      <c r="O474" s="1"/>
      <c r="S474" s="1"/>
    </row>
    <row r="475" spans="7:19" x14ac:dyDescent="0.35">
      <c r="G475" s="1"/>
      <c r="H475" s="1"/>
      <c r="O475" s="1"/>
      <c r="S475" s="1"/>
    </row>
    <row r="476" spans="7:19" x14ac:dyDescent="0.35">
      <c r="G476" s="1"/>
      <c r="H476" s="1"/>
      <c r="O476" s="1"/>
      <c r="S476" s="1"/>
    </row>
    <row r="477" spans="7:19" x14ac:dyDescent="0.35">
      <c r="G477" s="1"/>
      <c r="H477" s="1"/>
      <c r="O477" s="1"/>
      <c r="S477" s="1"/>
    </row>
    <row r="478" spans="7:19" x14ac:dyDescent="0.35">
      <c r="G478" s="1"/>
      <c r="H478" s="1"/>
      <c r="O478" s="1"/>
      <c r="S478" s="1"/>
    </row>
    <row r="479" spans="7:19" x14ac:dyDescent="0.35">
      <c r="G479" s="1"/>
      <c r="H479" s="1"/>
      <c r="O479" s="1"/>
      <c r="S479" s="1"/>
    </row>
    <row r="480" spans="7:19" x14ac:dyDescent="0.35">
      <c r="G480" s="1"/>
      <c r="H480" s="1"/>
      <c r="O480" s="1"/>
      <c r="S480" s="1"/>
    </row>
    <row r="481" spans="7:19" x14ac:dyDescent="0.35">
      <c r="G481" s="1"/>
      <c r="H481" s="1"/>
      <c r="O481" s="1"/>
      <c r="S481" s="1"/>
    </row>
    <row r="482" spans="7:19" x14ac:dyDescent="0.35">
      <c r="G482" s="1"/>
      <c r="H482" s="1"/>
      <c r="O482" s="1"/>
      <c r="S482" s="1"/>
    </row>
    <row r="483" spans="7:19" x14ac:dyDescent="0.35">
      <c r="G483" s="1"/>
      <c r="H483" s="1"/>
      <c r="O483" s="1"/>
      <c r="S483" s="1"/>
    </row>
    <row r="484" spans="7:19" x14ac:dyDescent="0.35">
      <c r="G484" s="1"/>
      <c r="H484" s="1"/>
      <c r="O484" s="1"/>
      <c r="S484" s="1"/>
    </row>
    <row r="485" spans="7:19" x14ac:dyDescent="0.35">
      <c r="G485" s="1"/>
      <c r="H485" s="1"/>
      <c r="O485" s="1"/>
      <c r="S485" s="1"/>
    </row>
    <row r="486" spans="7:19" x14ac:dyDescent="0.35">
      <c r="G486" s="1"/>
      <c r="H486" s="1"/>
      <c r="O486" s="1"/>
      <c r="S486" s="1"/>
    </row>
    <row r="487" spans="7:19" x14ac:dyDescent="0.35">
      <c r="G487" s="1"/>
      <c r="H487" s="1"/>
      <c r="O487" s="1"/>
      <c r="S487" s="1"/>
    </row>
    <row r="488" spans="7:19" x14ac:dyDescent="0.35">
      <c r="G488" s="1"/>
      <c r="H488" s="1"/>
      <c r="O488" s="1"/>
      <c r="S488" s="1"/>
    </row>
    <row r="489" spans="7:19" x14ac:dyDescent="0.35">
      <c r="G489" s="1"/>
      <c r="H489" s="1"/>
      <c r="O489" s="1"/>
      <c r="S489" s="1"/>
    </row>
    <row r="490" spans="7:19" x14ac:dyDescent="0.35">
      <c r="G490" s="1"/>
      <c r="H490" s="1"/>
      <c r="O490" s="1"/>
      <c r="S490" s="1"/>
    </row>
    <row r="491" spans="7:19" x14ac:dyDescent="0.35">
      <c r="G491" s="1"/>
      <c r="H491" s="1"/>
      <c r="O491" s="1"/>
      <c r="S491" s="1"/>
    </row>
    <row r="492" spans="7:19" x14ac:dyDescent="0.35">
      <c r="G492" s="1"/>
      <c r="H492" s="1"/>
      <c r="O492" s="1"/>
      <c r="S492" s="1"/>
    </row>
    <row r="493" spans="7:19" x14ac:dyDescent="0.35">
      <c r="G493" s="1"/>
      <c r="H493" s="1"/>
      <c r="O493" s="1"/>
      <c r="S493" s="1"/>
    </row>
    <row r="494" spans="7:19" x14ac:dyDescent="0.35">
      <c r="G494" s="1"/>
      <c r="H494" s="1"/>
      <c r="O494" s="1"/>
      <c r="S494" s="1"/>
    </row>
    <row r="495" spans="7:19" x14ac:dyDescent="0.35">
      <c r="G495" s="1"/>
      <c r="H495" s="1"/>
      <c r="O495" s="1"/>
      <c r="S495" s="1"/>
    </row>
    <row r="496" spans="7:19" x14ac:dyDescent="0.35">
      <c r="G496" s="1"/>
      <c r="H496" s="1"/>
      <c r="O496" s="1"/>
      <c r="S496" s="1"/>
    </row>
    <row r="497" spans="7:19" x14ac:dyDescent="0.35">
      <c r="G497" s="1"/>
      <c r="H497" s="1"/>
      <c r="O497" s="1"/>
      <c r="S497" s="1"/>
    </row>
    <row r="498" spans="7:19" x14ac:dyDescent="0.35">
      <c r="G498" s="1"/>
      <c r="H498" s="1"/>
      <c r="O498" s="1"/>
      <c r="S498" s="1"/>
    </row>
    <row r="499" spans="7:19" x14ac:dyDescent="0.35">
      <c r="G499" s="1"/>
      <c r="H499" s="1"/>
      <c r="O499" s="1"/>
      <c r="S499" s="1"/>
    </row>
    <row r="500" spans="7:19" x14ac:dyDescent="0.35">
      <c r="G500" s="1"/>
      <c r="H500" s="1"/>
      <c r="O500" s="1"/>
      <c r="S500" s="1"/>
    </row>
    <row r="501" spans="7:19" x14ac:dyDescent="0.35">
      <c r="G501" s="1"/>
      <c r="H501" s="1"/>
      <c r="O501" s="1"/>
      <c r="S501" s="1"/>
    </row>
    <row r="502" spans="7:19" x14ac:dyDescent="0.35">
      <c r="G502" s="1"/>
      <c r="H502" s="1"/>
      <c r="O502" s="1"/>
      <c r="S502" s="1"/>
    </row>
    <row r="503" spans="7:19" x14ac:dyDescent="0.35">
      <c r="G503" s="1"/>
      <c r="H503" s="1"/>
      <c r="O503" s="1"/>
      <c r="S503" s="1"/>
    </row>
    <row r="504" spans="7:19" x14ac:dyDescent="0.35">
      <c r="G504" s="1"/>
      <c r="H504" s="1"/>
      <c r="O504" s="1"/>
      <c r="S504" s="1"/>
    </row>
    <row r="505" spans="7:19" x14ac:dyDescent="0.35">
      <c r="G505" s="1"/>
      <c r="H505" s="1"/>
      <c r="O505" s="1"/>
      <c r="S505" s="1"/>
    </row>
    <row r="506" spans="7:19" x14ac:dyDescent="0.35">
      <c r="G506" s="1"/>
      <c r="H506" s="1"/>
      <c r="O506" s="1"/>
      <c r="S506" s="1"/>
    </row>
    <row r="507" spans="7:19" x14ac:dyDescent="0.35">
      <c r="G507" s="1"/>
      <c r="H507" s="1"/>
      <c r="O507" s="1"/>
      <c r="S507" s="1"/>
    </row>
    <row r="508" spans="7:19" x14ac:dyDescent="0.35">
      <c r="G508" s="1"/>
      <c r="H508" s="1"/>
      <c r="O508" s="1"/>
      <c r="S508" s="1"/>
    </row>
    <row r="509" spans="7:19" x14ac:dyDescent="0.35">
      <c r="G509" s="1"/>
      <c r="H509" s="1"/>
      <c r="O509" s="1"/>
      <c r="S509" s="1"/>
    </row>
    <row r="510" spans="7:19" x14ac:dyDescent="0.35">
      <c r="G510" s="1"/>
      <c r="H510" s="1"/>
      <c r="O510" s="1"/>
      <c r="S510" s="1"/>
    </row>
    <row r="511" spans="7:19" x14ac:dyDescent="0.35">
      <c r="G511" s="1"/>
      <c r="H511" s="1"/>
      <c r="O511" s="1"/>
      <c r="S511" s="1"/>
    </row>
    <row r="512" spans="7:19" x14ac:dyDescent="0.35">
      <c r="G512" s="1"/>
      <c r="H512" s="1"/>
      <c r="O512" s="1"/>
      <c r="S512" s="1"/>
    </row>
    <row r="513" spans="7:19" x14ac:dyDescent="0.35">
      <c r="G513" s="1"/>
      <c r="H513" s="1"/>
      <c r="O513" s="1"/>
      <c r="S513" s="1"/>
    </row>
    <row r="514" spans="7:19" x14ac:dyDescent="0.35">
      <c r="G514" s="1"/>
      <c r="H514" s="1"/>
      <c r="O514" s="1"/>
      <c r="S514" s="1"/>
    </row>
    <row r="515" spans="7:19" x14ac:dyDescent="0.35">
      <c r="G515" s="1"/>
      <c r="H515" s="1"/>
      <c r="O515" s="1"/>
      <c r="S515" s="1"/>
    </row>
    <row r="516" spans="7:19" x14ac:dyDescent="0.35">
      <c r="G516" s="1"/>
      <c r="H516" s="1"/>
      <c r="O516" s="1"/>
      <c r="S516" s="1"/>
    </row>
    <row r="517" spans="7:19" x14ac:dyDescent="0.35">
      <c r="G517" s="1"/>
      <c r="H517" s="1"/>
      <c r="O517" s="1"/>
      <c r="S517" s="1"/>
    </row>
    <row r="518" spans="7:19" x14ac:dyDescent="0.35">
      <c r="G518" s="1"/>
      <c r="H518" s="1"/>
      <c r="O518" s="1"/>
      <c r="S518" s="1"/>
    </row>
    <row r="519" spans="7:19" x14ac:dyDescent="0.35">
      <c r="G519" s="1"/>
      <c r="H519" s="1"/>
      <c r="O519" s="1"/>
      <c r="S519" s="1"/>
    </row>
    <row r="520" spans="7:19" x14ac:dyDescent="0.35">
      <c r="G520" s="1"/>
      <c r="H520" s="1"/>
      <c r="O520" s="1"/>
      <c r="S520" s="1"/>
    </row>
    <row r="521" spans="7:19" x14ac:dyDescent="0.35">
      <c r="G521" s="1"/>
      <c r="H521" s="1"/>
      <c r="O521" s="1"/>
      <c r="S521" s="1"/>
    </row>
    <row r="522" spans="7:19" x14ac:dyDescent="0.35">
      <c r="G522" s="1"/>
      <c r="H522" s="1"/>
      <c r="O522" s="1"/>
      <c r="S522" s="1"/>
    </row>
    <row r="523" spans="7:19" x14ac:dyDescent="0.35">
      <c r="G523" s="1"/>
      <c r="H523" s="1"/>
      <c r="O523" s="1"/>
      <c r="S523" s="1"/>
    </row>
    <row r="524" spans="7:19" x14ac:dyDescent="0.35">
      <c r="G524" s="1"/>
      <c r="H524" s="1"/>
      <c r="O524" s="1"/>
      <c r="S524" s="1"/>
    </row>
    <row r="525" spans="7:19" x14ac:dyDescent="0.35">
      <c r="G525" s="1"/>
      <c r="H525" s="1"/>
      <c r="O525" s="1"/>
      <c r="S525" s="1"/>
    </row>
    <row r="526" spans="7:19" x14ac:dyDescent="0.35">
      <c r="G526" s="1"/>
      <c r="H526" s="1"/>
      <c r="O526" s="1"/>
      <c r="S526" s="1"/>
    </row>
    <row r="527" spans="7:19" x14ac:dyDescent="0.35">
      <c r="G527" s="1"/>
      <c r="H527" s="1"/>
      <c r="O527" s="1"/>
      <c r="S527" s="1"/>
    </row>
    <row r="528" spans="7:19" x14ac:dyDescent="0.35">
      <c r="G528" s="1"/>
      <c r="H528" s="1"/>
      <c r="O528" s="1"/>
      <c r="S528" s="1"/>
    </row>
    <row r="529" spans="7:19" x14ac:dyDescent="0.35">
      <c r="G529" s="1"/>
      <c r="H529" s="1"/>
      <c r="O529" s="1"/>
      <c r="S529" s="1"/>
    </row>
    <row r="530" spans="7:19" x14ac:dyDescent="0.35">
      <c r="G530" s="1"/>
      <c r="H530" s="1"/>
      <c r="O530" s="1"/>
      <c r="S530" s="1"/>
    </row>
    <row r="531" spans="7:19" x14ac:dyDescent="0.35">
      <c r="G531" s="1"/>
      <c r="H531" s="1"/>
      <c r="O531" s="1"/>
      <c r="S531" s="1"/>
    </row>
    <row r="532" spans="7:19" x14ac:dyDescent="0.35">
      <c r="G532" s="1"/>
      <c r="H532" s="1"/>
      <c r="O532" s="1"/>
      <c r="S532" s="1"/>
    </row>
    <row r="533" spans="7:19" x14ac:dyDescent="0.35">
      <c r="G533" s="1"/>
      <c r="H533" s="1"/>
      <c r="O533" s="1"/>
      <c r="S533" s="1"/>
    </row>
    <row r="534" spans="7:19" x14ac:dyDescent="0.35">
      <c r="G534" s="1"/>
      <c r="H534" s="1"/>
      <c r="O534" s="1"/>
      <c r="S534" s="1"/>
    </row>
    <row r="535" spans="7:19" x14ac:dyDescent="0.35">
      <c r="G535" s="1"/>
      <c r="H535" s="1"/>
      <c r="O535" s="1"/>
      <c r="S535" s="1"/>
    </row>
    <row r="536" spans="7:19" x14ac:dyDescent="0.35">
      <c r="G536" s="1"/>
      <c r="H536" s="1"/>
      <c r="O536" s="1"/>
      <c r="S536" s="1"/>
    </row>
    <row r="537" spans="7:19" x14ac:dyDescent="0.35">
      <c r="G537" s="1"/>
      <c r="H537" s="1"/>
      <c r="O537" s="1"/>
      <c r="S537" s="1"/>
    </row>
    <row r="538" spans="7:19" x14ac:dyDescent="0.35">
      <c r="G538" s="1"/>
      <c r="H538" s="1"/>
      <c r="O538" s="1"/>
      <c r="S538" s="1"/>
    </row>
    <row r="539" spans="7:19" x14ac:dyDescent="0.35">
      <c r="G539" s="1"/>
      <c r="H539" s="1"/>
      <c r="O539" s="1"/>
      <c r="S539" s="1"/>
    </row>
    <row r="540" spans="7:19" x14ac:dyDescent="0.35">
      <c r="G540" s="1"/>
      <c r="H540" s="1"/>
      <c r="O540" s="1"/>
      <c r="S540" s="1"/>
    </row>
    <row r="541" spans="7:19" x14ac:dyDescent="0.35">
      <c r="G541" s="1"/>
      <c r="H541" s="1"/>
      <c r="O541" s="1"/>
      <c r="S541" s="1"/>
    </row>
    <row r="542" spans="7:19" x14ac:dyDescent="0.35">
      <c r="G542" s="1"/>
      <c r="H542" s="1"/>
      <c r="O542" s="1"/>
      <c r="S542" s="1"/>
    </row>
    <row r="543" spans="7:19" x14ac:dyDescent="0.35">
      <c r="G543" s="1"/>
      <c r="H543" s="1"/>
      <c r="O543" s="1"/>
      <c r="S543" s="1"/>
    </row>
    <row r="544" spans="7:19" x14ac:dyDescent="0.35">
      <c r="G544" s="1"/>
      <c r="H544" s="1"/>
      <c r="O544" s="1"/>
      <c r="S544" s="1"/>
    </row>
    <row r="545" spans="7:19" x14ac:dyDescent="0.35">
      <c r="G545" s="1"/>
      <c r="H545" s="1"/>
      <c r="O545" s="1"/>
      <c r="S545" s="1"/>
    </row>
    <row r="546" spans="7:19" x14ac:dyDescent="0.35">
      <c r="G546" s="1"/>
      <c r="H546" s="1"/>
      <c r="O546" s="1"/>
      <c r="S546" s="1"/>
    </row>
    <row r="547" spans="7:19" x14ac:dyDescent="0.35">
      <c r="G547" s="1"/>
      <c r="H547" s="1"/>
      <c r="O547" s="1"/>
      <c r="S547" s="1"/>
    </row>
    <row r="548" spans="7:19" x14ac:dyDescent="0.35">
      <c r="G548" s="1"/>
      <c r="H548" s="1"/>
      <c r="O548" s="1"/>
      <c r="S548" s="1"/>
    </row>
    <row r="549" spans="7:19" x14ac:dyDescent="0.35">
      <c r="G549" s="1"/>
      <c r="H549" s="1"/>
      <c r="O549" s="1"/>
      <c r="S549" s="1"/>
    </row>
    <row r="550" spans="7:19" x14ac:dyDescent="0.35">
      <c r="G550" s="1"/>
      <c r="H550" s="1"/>
      <c r="O550" s="1"/>
      <c r="S550" s="1"/>
    </row>
    <row r="551" spans="7:19" x14ac:dyDescent="0.35">
      <c r="G551" s="1"/>
      <c r="H551" s="1"/>
      <c r="O551" s="1"/>
      <c r="S551" s="1"/>
    </row>
    <row r="552" spans="7:19" x14ac:dyDescent="0.35">
      <c r="G552" s="1"/>
      <c r="H552" s="1"/>
      <c r="O552" s="1"/>
      <c r="S552" s="1"/>
    </row>
    <row r="553" spans="7:19" x14ac:dyDescent="0.35">
      <c r="G553" s="1"/>
      <c r="H553" s="1"/>
      <c r="O553" s="1"/>
      <c r="S553" s="1"/>
    </row>
    <row r="554" spans="7:19" x14ac:dyDescent="0.35">
      <c r="G554" s="1"/>
      <c r="H554" s="1"/>
      <c r="O554" s="1"/>
      <c r="S554" s="1"/>
    </row>
    <row r="555" spans="7:19" x14ac:dyDescent="0.35">
      <c r="G555" s="1"/>
      <c r="H555" s="1"/>
      <c r="O555" s="1"/>
      <c r="S555" s="1"/>
    </row>
    <row r="556" spans="7:19" x14ac:dyDescent="0.35">
      <c r="G556" s="1"/>
      <c r="H556" s="1"/>
      <c r="O556" s="1"/>
      <c r="S556" s="1"/>
    </row>
    <row r="557" spans="7:19" x14ac:dyDescent="0.35">
      <c r="G557" s="1"/>
      <c r="H557" s="1"/>
      <c r="O557" s="1"/>
      <c r="S557" s="1"/>
    </row>
    <row r="558" spans="7:19" x14ac:dyDescent="0.35">
      <c r="G558" s="1"/>
      <c r="H558" s="1"/>
      <c r="O558" s="1"/>
      <c r="S558" s="1"/>
    </row>
    <row r="559" spans="7:19" x14ac:dyDescent="0.35">
      <c r="G559" s="1"/>
      <c r="H559" s="1"/>
      <c r="O559" s="1"/>
      <c r="S559" s="1"/>
    </row>
    <row r="560" spans="7:19" x14ac:dyDescent="0.35">
      <c r="G560" s="1"/>
      <c r="H560" s="1"/>
      <c r="O560" s="1"/>
      <c r="S560" s="1"/>
    </row>
    <row r="561" spans="7:19" x14ac:dyDescent="0.35">
      <c r="G561" s="1"/>
      <c r="H561" s="1"/>
      <c r="O561" s="1"/>
      <c r="S561" s="1"/>
    </row>
    <row r="562" spans="7:19" x14ac:dyDescent="0.35">
      <c r="G562" s="1"/>
      <c r="H562" s="1"/>
      <c r="O562" s="1"/>
      <c r="S562" s="1"/>
    </row>
    <row r="563" spans="7:19" x14ac:dyDescent="0.35">
      <c r="G563" s="1"/>
      <c r="H563" s="1"/>
      <c r="O563" s="1"/>
      <c r="S563" s="1"/>
    </row>
    <row r="564" spans="7:19" x14ac:dyDescent="0.35">
      <c r="G564" s="1"/>
      <c r="H564" s="1"/>
      <c r="O564" s="1"/>
      <c r="S564" s="1"/>
    </row>
    <row r="565" spans="7:19" x14ac:dyDescent="0.35">
      <c r="G565" s="1"/>
      <c r="H565" s="1"/>
      <c r="O565" s="1"/>
      <c r="S565" s="1"/>
    </row>
    <row r="566" spans="7:19" x14ac:dyDescent="0.35">
      <c r="G566" s="1"/>
      <c r="H566" s="1"/>
      <c r="O566" s="1"/>
      <c r="S566" s="1"/>
    </row>
    <row r="567" spans="7:19" x14ac:dyDescent="0.35">
      <c r="G567" s="1"/>
      <c r="H567" s="1"/>
      <c r="O567" s="1"/>
      <c r="S567" s="1"/>
    </row>
    <row r="568" spans="7:19" x14ac:dyDescent="0.35">
      <c r="G568" s="1"/>
      <c r="H568" s="1"/>
      <c r="O568" s="1"/>
      <c r="S568" s="1"/>
    </row>
    <row r="569" spans="7:19" x14ac:dyDescent="0.35">
      <c r="G569" s="1"/>
      <c r="H569" s="1"/>
      <c r="O569" s="1"/>
      <c r="S569" s="1"/>
    </row>
    <row r="570" spans="7:19" x14ac:dyDescent="0.35">
      <c r="G570" s="1"/>
      <c r="H570" s="1"/>
      <c r="O570" s="1"/>
      <c r="S570" s="1"/>
    </row>
    <row r="571" spans="7:19" x14ac:dyDescent="0.35">
      <c r="G571" s="1"/>
      <c r="H571" s="1"/>
      <c r="O571" s="1"/>
      <c r="S571" s="1"/>
    </row>
    <row r="572" spans="7:19" x14ac:dyDescent="0.35">
      <c r="G572" s="1"/>
      <c r="H572" s="1"/>
      <c r="O572" s="1"/>
      <c r="S572" s="1"/>
    </row>
    <row r="573" spans="7:19" x14ac:dyDescent="0.35">
      <c r="G573" s="1"/>
      <c r="H573" s="1"/>
      <c r="O573" s="1"/>
      <c r="S573" s="1"/>
    </row>
    <row r="574" spans="7:19" x14ac:dyDescent="0.35">
      <c r="G574" s="1"/>
      <c r="H574" s="1"/>
      <c r="O574" s="1"/>
      <c r="S574" s="1"/>
    </row>
    <row r="575" spans="7:19" x14ac:dyDescent="0.35">
      <c r="G575" s="1"/>
      <c r="H575" s="1"/>
      <c r="O575" s="1"/>
      <c r="S575" s="1"/>
    </row>
    <row r="576" spans="7:19" x14ac:dyDescent="0.35">
      <c r="G576" s="1"/>
      <c r="H576" s="1"/>
      <c r="O576" s="1"/>
      <c r="S576" s="1"/>
    </row>
    <row r="577" spans="7:19" x14ac:dyDescent="0.35">
      <c r="G577" s="1"/>
      <c r="H577" s="1"/>
      <c r="O577" s="1"/>
      <c r="S577" s="1"/>
    </row>
    <row r="578" spans="7:19" x14ac:dyDescent="0.35">
      <c r="G578" s="1"/>
      <c r="H578" s="1"/>
      <c r="O578" s="1"/>
      <c r="S578" s="1"/>
    </row>
    <row r="579" spans="7:19" x14ac:dyDescent="0.35">
      <c r="G579" s="1"/>
      <c r="H579" s="1"/>
      <c r="O579" s="1"/>
      <c r="S579" s="1"/>
    </row>
    <row r="580" spans="7:19" x14ac:dyDescent="0.35">
      <c r="G580" s="1"/>
      <c r="H580" s="1"/>
      <c r="O580" s="1"/>
      <c r="S580" s="1"/>
    </row>
    <row r="581" spans="7:19" x14ac:dyDescent="0.35">
      <c r="G581" s="1"/>
      <c r="H581" s="1"/>
      <c r="O581" s="1"/>
      <c r="S581" s="1"/>
    </row>
    <row r="582" spans="7:19" x14ac:dyDescent="0.35">
      <c r="G582" s="1"/>
      <c r="H582" s="1"/>
      <c r="O582" s="1"/>
      <c r="S582" s="1"/>
    </row>
    <row r="583" spans="7:19" x14ac:dyDescent="0.35">
      <c r="G583" s="1"/>
      <c r="H583" s="1"/>
      <c r="O583" s="1"/>
      <c r="S583" s="1"/>
    </row>
    <row r="584" spans="7:19" x14ac:dyDescent="0.35">
      <c r="G584" s="1"/>
      <c r="H584" s="1"/>
      <c r="O584" s="1"/>
      <c r="S584" s="1"/>
    </row>
    <row r="585" spans="7:19" x14ac:dyDescent="0.35">
      <c r="G585" s="1"/>
      <c r="H585" s="1"/>
      <c r="O585" s="1"/>
      <c r="S585" s="1"/>
    </row>
    <row r="586" spans="7:19" x14ac:dyDescent="0.35">
      <c r="G586" s="1"/>
      <c r="H586" s="1"/>
      <c r="O586" s="1"/>
      <c r="S586" s="1"/>
    </row>
    <row r="587" spans="7:19" x14ac:dyDescent="0.35">
      <c r="G587" s="1"/>
      <c r="H587" s="1"/>
      <c r="O587" s="1"/>
      <c r="S587" s="1"/>
    </row>
    <row r="588" spans="7:19" x14ac:dyDescent="0.35">
      <c r="G588" s="1"/>
      <c r="H588" s="1"/>
      <c r="O588" s="1"/>
      <c r="S588" s="1"/>
    </row>
    <row r="589" spans="7:19" x14ac:dyDescent="0.35">
      <c r="G589" s="1"/>
      <c r="H589" s="1"/>
      <c r="O589" s="1"/>
      <c r="S589" s="1"/>
    </row>
    <row r="590" spans="7:19" x14ac:dyDescent="0.35">
      <c r="G590" s="1"/>
      <c r="H590" s="1"/>
      <c r="O590" s="1"/>
      <c r="S590" s="1"/>
    </row>
    <row r="591" spans="7:19" x14ac:dyDescent="0.35">
      <c r="G591" s="1"/>
      <c r="H591" s="1"/>
      <c r="O591" s="1"/>
      <c r="S591" s="1"/>
    </row>
    <row r="592" spans="7:19" x14ac:dyDescent="0.35">
      <c r="G592" s="1"/>
      <c r="H592" s="1"/>
      <c r="O592" s="1"/>
      <c r="S592" s="1"/>
    </row>
    <row r="593" spans="7:19" x14ac:dyDescent="0.35">
      <c r="G593" s="1"/>
      <c r="H593" s="1"/>
      <c r="O593" s="1"/>
      <c r="S593" s="1"/>
    </row>
    <row r="594" spans="7:19" x14ac:dyDescent="0.35">
      <c r="G594" s="1"/>
      <c r="H594" s="1"/>
      <c r="O594" s="1"/>
      <c r="S594" s="1"/>
    </row>
    <row r="595" spans="7:19" x14ac:dyDescent="0.35">
      <c r="G595" s="1"/>
      <c r="H595" s="1"/>
      <c r="O595" s="1"/>
      <c r="S595" s="1"/>
    </row>
    <row r="596" spans="7:19" x14ac:dyDescent="0.35">
      <c r="G596" s="1"/>
      <c r="H596" s="1"/>
      <c r="O596" s="1"/>
      <c r="S596" s="1"/>
    </row>
    <row r="597" spans="7:19" x14ac:dyDescent="0.35">
      <c r="G597" s="1"/>
      <c r="H597" s="1"/>
      <c r="O597" s="1"/>
      <c r="S597" s="1"/>
    </row>
    <row r="598" spans="7:19" x14ac:dyDescent="0.35">
      <c r="G598" s="1"/>
      <c r="H598" s="1"/>
      <c r="O598" s="1"/>
      <c r="S598" s="1"/>
    </row>
    <row r="599" spans="7:19" x14ac:dyDescent="0.35">
      <c r="G599" s="1"/>
      <c r="H599" s="1"/>
      <c r="O599" s="1"/>
      <c r="S599" s="1"/>
    </row>
    <row r="600" spans="7:19" x14ac:dyDescent="0.35">
      <c r="G600" s="1"/>
      <c r="H600" s="1"/>
      <c r="O600" s="1"/>
      <c r="S600" s="1"/>
    </row>
    <row r="601" spans="7:19" x14ac:dyDescent="0.35">
      <c r="G601" s="1"/>
      <c r="H601" s="1"/>
      <c r="O601" s="1"/>
      <c r="S601" s="1"/>
    </row>
    <row r="602" spans="7:19" x14ac:dyDescent="0.35">
      <c r="G602" s="1"/>
      <c r="H602" s="1"/>
      <c r="O602" s="1"/>
      <c r="S602" s="1"/>
    </row>
    <row r="603" spans="7:19" x14ac:dyDescent="0.35">
      <c r="G603" s="1"/>
      <c r="H603" s="1"/>
      <c r="O603" s="1"/>
      <c r="S603" s="1"/>
    </row>
    <row r="604" spans="7:19" x14ac:dyDescent="0.35">
      <c r="G604" s="1"/>
      <c r="H604" s="1"/>
      <c r="O604" s="1"/>
      <c r="S604" s="1"/>
    </row>
    <row r="605" spans="7:19" x14ac:dyDescent="0.35">
      <c r="G605" s="1"/>
      <c r="H605" s="1"/>
      <c r="O605" s="1"/>
      <c r="S605" s="1"/>
    </row>
    <row r="606" spans="7:19" x14ac:dyDescent="0.35">
      <c r="G606" s="1"/>
      <c r="H606" s="1"/>
      <c r="O606" s="1"/>
      <c r="S606" s="1"/>
    </row>
    <row r="607" spans="7:19" x14ac:dyDescent="0.35">
      <c r="G607" s="1"/>
      <c r="H607" s="1"/>
      <c r="O607" s="1"/>
      <c r="S607" s="1"/>
    </row>
    <row r="608" spans="7:19" x14ac:dyDescent="0.35">
      <c r="G608" s="1"/>
      <c r="H608" s="1"/>
      <c r="O608" s="1"/>
      <c r="S608" s="1"/>
    </row>
    <row r="609" spans="7:19" x14ac:dyDescent="0.35">
      <c r="G609" s="1"/>
      <c r="H609" s="1"/>
      <c r="O609" s="1"/>
      <c r="S609" s="1"/>
    </row>
    <row r="610" spans="7:19" x14ac:dyDescent="0.35">
      <c r="G610" s="1"/>
      <c r="H610" s="1"/>
      <c r="O610" s="1"/>
      <c r="S610" s="1"/>
    </row>
    <row r="611" spans="7:19" x14ac:dyDescent="0.35">
      <c r="G611" s="1"/>
      <c r="H611" s="1"/>
      <c r="O611" s="1"/>
      <c r="S611" s="1"/>
    </row>
    <row r="612" spans="7:19" x14ac:dyDescent="0.35">
      <c r="G612" s="1"/>
      <c r="H612" s="1"/>
      <c r="O612" s="1"/>
      <c r="S612" s="1"/>
    </row>
    <row r="613" spans="7:19" x14ac:dyDescent="0.35">
      <c r="G613" s="1"/>
      <c r="H613" s="1"/>
      <c r="O613" s="1"/>
      <c r="S613" s="1"/>
    </row>
    <row r="614" spans="7:19" x14ac:dyDescent="0.35">
      <c r="G614" s="1"/>
      <c r="H614" s="1"/>
      <c r="O614" s="1"/>
      <c r="S614" s="1"/>
    </row>
    <row r="615" spans="7:19" x14ac:dyDescent="0.35">
      <c r="G615" s="1"/>
      <c r="H615" s="1"/>
      <c r="O615" s="1"/>
      <c r="S615" s="1"/>
    </row>
    <row r="616" spans="7:19" x14ac:dyDescent="0.35">
      <c r="G616" s="1"/>
      <c r="H616" s="1"/>
      <c r="O616" s="1"/>
      <c r="S616" s="1"/>
    </row>
    <row r="617" spans="7:19" x14ac:dyDescent="0.35">
      <c r="G617" s="1"/>
      <c r="H617" s="1"/>
      <c r="O617" s="1"/>
      <c r="S617" s="1"/>
    </row>
    <row r="618" spans="7:19" x14ac:dyDescent="0.35">
      <c r="G618" s="1"/>
      <c r="H618" s="1"/>
      <c r="O618" s="1"/>
      <c r="S618" s="1"/>
    </row>
    <row r="619" spans="7:19" x14ac:dyDescent="0.35">
      <c r="G619" s="1"/>
      <c r="H619" s="1"/>
      <c r="O619" s="1"/>
      <c r="S619" s="1"/>
    </row>
    <row r="620" spans="7:19" x14ac:dyDescent="0.35">
      <c r="G620" s="1"/>
      <c r="H620" s="1"/>
      <c r="O620" s="1"/>
      <c r="S620" s="1"/>
    </row>
    <row r="621" spans="7:19" x14ac:dyDescent="0.35">
      <c r="G621" s="1"/>
      <c r="H621" s="1"/>
      <c r="O621" s="1"/>
      <c r="S621" s="1"/>
    </row>
    <row r="622" spans="7:19" x14ac:dyDescent="0.35">
      <c r="G622" s="1"/>
      <c r="H622" s="1"/>
      <c r="O622" s="1"/>
      <c r="S622" s="1"/>
    </row>
    <row r="623" spans="7:19" x14ac:dyDescent="0.35">
      <c r="G623" s="1"/>
      <c r="H623" s="1"/>
      <c r="O623" s="1"/>
      <c r="S623" s="1"/>
    </row>
    <row r="624" spans="7:19" x14ac:dyDescent="0.35">
      <c r="G624" s="1"/>
      <c r="H624" s="1"/>
      <c r="O624" s="1"/>
      <c r="S624" s="1"/>
    </row>
    <row r="625" spans="7:19" x14ac:dyDescent="0.35">
      <c r="G625" s="1"/>
      <c r="H625" s="1"/>
      <c r="O625" s="1"/>
      <c r="S625" s="1"/>
    </row>
    <row r="626" spans="7:19" x14ac:dyDescent="0.35">
      <c r="G626" s="1"/>
      <c r="H626" s="1"/>
      <c r="O626" s="1"/>
      <c r="S626" s="1"/>
    </row>
    <row r="627" spans="7:19" x14ac:dyDescent="0.35">
      <c r="G627" s="1"/>
      <c r="H627" s="1"/>
      <c r="O627" s="1"/>
      <c r="S627" s="1"/>
    </row>
    <row r="628" spans="7:19" x14ac:dyDescent="0.35">
      <c r="G628" s="1"/>
      <c r="H628" s="1"/>
      <c r="O628" s="1"/>
      <c r="S628" s="1"/>
    </row>
    <row r="629" spans="7:19" x14ac:dyDescent="0.35">
      <c r="G629" s="1"/>
      <c r="H629" s="1"/>
      <c r="O629" s="1"/>
      <c r="S629" s="1"/>
    </row>
    <row r="630" spans="7:19" x14ac:dyDescent="0.35">
      <c r="G630" s="1"/>
      <c r="H630" s="1"/>
      <c r="O630" s="1"/>
      <c r="S630" s="1"/>
    </row>
    <row r="631" spans="7:19" x14ac:dyDescent="0.35">
      <c r="G631" s="1"/>
      <c r="H631" s="1"/>
      <c r="O631" s="1"/>
      <c r="S631" s="1"/>
    </row>
    <row r="632" spans="7:19" x14ac:dyDescent="0.35">
      <c r="G632" s="1"/>
      <c r="H632" s="1"/>
      <c r="O632" s="1"/>
      <c r="S632" s="1"/>
    </row>
    <row r="633" spans="7:19" x14ac:dyDescent="0.35">
      <c r="G633" s="1"/>
      <c r="H633" s="1"/>
      <c r="O633" s="1"/>
      <c r="S633" s="1"/>
    </row>
    <row r="634" spans="7:19" x14ac:dyDescent="0.35">
      <c r="G634" s="1"/>
      <c r="H634" s="1"/>
      <c r="O634" s="1"/>
      <c r="S634" s="1"/>
    </row>
    <row r="635" spans="7:19" x14ac:dyDescent="0.35">
      <c r="G635" s="1"/>
      <c r="H635" s="1"/>
      <c r="O635" s="1"/>
      <c r="S635" s="1"/>
    </row>
    <row r="636" spans="7:19" x14ac:dyDescent="0.35">
      <c r="G636" s="1"/>
      <c r="H636" s="1"/>
      <c r="O636" s="1"/>
      <c r="S636" s="1"/>
    </row>
    <row r="637" spans="7:19" x14ac:dyDescent="0.35">
      <c r="G637" s="1"/>
      <c r="H637" s="1"/>
      <c r="O637" s="1"/>
      <c r="S637" s="1"/>
    </row>
    <row r="638" spans="7:19" x14ac:dyDescent="0.35">
      <c r="G638" s="1"/>
      <c r="H638" s="1"/>
      <c r="O638" s="1"/>
      <c r="S638" s="1"/>
    </row>
    <row r="639" spans="7:19" x14ac:dyDescent="0.35">
      <c r="G639" s="1"/>
      <c r="H639" s="1"/>
      <c r="O639" s="1"/>
      <c r="S639" s="1"/>
    </row>
    <row r="640" spans="7:19" x14ac:dyDescent="0.35">
      <c r="G640" s="1"/>
      <c r="H640" s="1"/>
      <c r="O640" s="1"/>
      <c r="S640" s="1"/>
    </row>
    <row r="641" spans="7:19" x14ac:dyDescent="0.35">
      <c r="G641" s="1"/>
      <c r="H641" s="1"/>
      <c r="O641" s="1"/>
      <c r="S641" s="1"/>
    </row>
    <row r="642" spans="7:19" x14ac:dyDescent="0.35">
      <c r="G642" s="1"/>
      <c r="H642" s="1"/>
      <c r="O642" s="1"/>
      <c r="S642" s="1"/>
    </row>
    <row r="643" spans="7:19" x14ac:dyDescent="0.35">
      <c r="G643" s="1"/>
      <c r="H643" s="1"/>
      <c r="O643" s="1"/>
      <c r="S643" s="1"/>
    </row>
    <row r="644" spans="7:19" x14ac:dyDescent="0.35">
      <c r="G644" s="1"/>
      <c r="H644" s="1"/>
      <c r="O644" s="1"/>
      <c r="S644" s="1"/>
    </row>
    <row r="645" spans="7:19" x14ac:dyDescent="0.35">
      <c r="G645" s="1"/>
      <c r="H645" s="1"/>
      <c r="O645" s="1"/>
      <c r="S645" s="1"/>
    </row>
    <row r="646" spans="7:19" x14ac:dyDescent="0.35">
      <c r="G646" s="1"/>
      <c r="H646" s="1"/>
      <c r="O646" s="1"/>
      <c r="S646" s="1"/>
    </row>
    <row r="647" spans="7:19" x14ac:dyDescent="0.35">
      <c r="G647" s="1"/>
      <c r="H647" s="1"/>
      <c r="O647" s="1"/>
      <c r="S647" s="1"/>
    </row>
    <row r="648" spans="7:19" x14ac:dyDescent="0.35">
      <c r="G648" s="1"/>
      <c r="H648" s="1"/>
      <c r="O648" s="1"/>
      <c r="S648" s="1"/>
    </row>
    <row r="649" spans="7:19" x14ac:dyDescent="0.35">
      <c r="G649" s="1"/>
      <c r="H649" s="1"/>
      <c r="O649" s="1"/>
      <c r="S649" s="1"/>
    </row>
    <row r="650" spans="7:19" x14ac:dyDescent="0.35">
      <c r="G650" s="1"/>
      <c r="H650" s="1"/>
      <c r="O650" s="1"/>
      <c r="S650" s="1"/>
    </row>
    <row r="651" spans="7:19" x14ac:dyDescent="0.35">
      <c r="G651" s="1"/>
      <c r="H651" s="1"/>
      <c r="O651" s="1"/>
      <c r="S651" s="1"/>
    </row>
    <row r="652" spans="7:19" x14ac:dyDescent="0.35">
      <c r="G652" s="1"/>
      <c r="H652" s="1"/>
      <c r="O652" s="1"/>
      <c r="S652" s="1"/>
    </row>
    <row r="653" spans="7:19" x14ac:dyDescent="0.35">
      <c r="G653" s="1"/>
      <c r="H653" s="1"/>
      <c r="O653" s="1"/>
      <c r="S653" s="1"/>
    </row>
    <row r="654" spans="7:19" x14ac:dyDescent="0.35">
      <c r="G654" s="1"/>
      <c r="H654" s="1"/>
      <c r="O654" s="1"/>
      <c r="S654" s="1"/>
    </row>
    <row r="655" spans="7:19" x14ac:dyDescent="0.35">
      <c r="G655" s="1"/>
      <c r="H655" s="1"/>
      <c r="O655" s="1"/>
      <c r="S655" s="1"/>
    </row>
    <row r="656" spans="7:19" x14ac:dyDescent="0.35">
      <c r="G656" s="1"/>
      <c r="H656" s="1"/>
      <c r="O656" s="1"/>
      <c r="S656" s="1"/>
    </row>
    <row r="657" spans="7:19" x14ac:dyDescent="0.35">
      <c r="G657" s="1"/>
      <c r="H657" s="1"/>
      <c r="O657" s="1"/>
      <c r="S657" s="1"/>
    </row>
    <row r="658" spans="7:19" x14ac:dyDescent="0.35">
      <c r="G658" s="1"/>
      <c r="H658" s="1"/>
      <c r="O658" s="1"/>
      <c r="S658" s="1"/>
    </row>
    <row r="659" spans="7:19" x14ac:dyDescent="0.35">
      <c r="G659" s="1"/>
      <c r="H659" s="1"/>
      <c r="O659" s="1"/>
      <c r="S659" s="1"/>
    </row>
    <row r="660" spans="7:19" x14ac:dyDescent="0.35">
      <c r="G660" s="1"/>
      <c r="H660" s="1"/>
      <c r="O660" s="1"/>
      <c r="S660" s="1"/>
    </row>
    <row r="661" spans="7:19" x14ac:dyDescent="0.35">
      <c r="G661" s="1"/>
      <c r="H661" s="1"/>
      <c r="O661" s="1"/>
      <c r="S661" s="1"/>
    </row>
    <row r="662" spans="7:19" x14ac:dyDescent="0.35">
      <c r="G662" s="1"/>
      <c r="H662" s="1"/>
      <c r="O662" s="1"/>
      <c r="S662" s="1"/>
    </row>
    <row r="663" spans="7:19" x14ac:dyDescent="0.35">
      <c r="G663" s="1"/>
      <c r="H663" s="1"/>
      <c r="O663" s="1"/>
      <c r="S663" s="1"/>
    </row>
    <row r="664" spans="7:19" x14ac:dyDescent="0.35">
      <c r="G664" s="1"/>
      <c r="H664" s="1"/>
      <c r="O664" s="1"/>
      <c r="S664" s="1"/>
    </row>
    <row r="665" spans="7:19" x14ac:dyDescent="0.35">
      <c r="G665" s="1"/>
      <c r="H665" s="1"/>
      <c r="O665" s="1"/>
      <c r="S665" s="1"/>
    </row>
    <row r="666" spans="7:19" x14ac:dyDescent="0.35">
      <c r="G666" s="1"/>
      <c r="H666" s="1"/>
      <c r="O666" s="1"/>
      <c r="S666" s="1"/>
    </row>
    <row r="667" spans="7:19" x14ac:dyDescent="0.35">
      <c r="G667" s="1"/>
      <c r="H667" s="1"/>
      <c r="O667" s="1"/>
      <c r="S667" s="1"/>
    </row>
    <row r="668" spans="7:19" x14ac:dyDescent="0.35">
      <c r="G668" s="1"/>
      <c r="H668" s="1"/>
      <c r="O668" s="1"/>
      <c r="S668" s="1"/>
    </row>
    <row r="669" spans="7:19" x14ac:dyDescent="0.35">
      <c r="G669" s="1"/>
      <c r="H669" s="1"/>
      <c r="O669" s="1"/>
      <c r="S669" s="1"/>
    </row>
    <row r="670" spans="7:19" x14ac:dyDescent="0.35">
      <c r="G670" s="1"/>
      <c r="H670" s="1"/>
      <c r="O670" s="1"/>
      <c r="S670" s="1"/>
    </row>
    <row r="671" spans="7:19" x14ac:dyDescent="0.35">
      <c r="G671" s="1"/>
      <c r="H671" s="1"/>
      <c r="O671" s="1"/>
      <c r="S671" s="1"/>
    </row>
    <row r="672" spans="7:19" x14ac:dyDescent="0.35">
      <c r="G672" s="1"/>
      <c r="H672" s="1"/>
      <c r="O672" s="1"/>
      <c r="S672" s="1"/>
    </row>
    <row r="673" spans="7:19" x14ac:dyDescent="0.35">
      <c r="G673" s="1"/>
      <c r="H673" s="1"/>
      <c r="O673" s="1"/>
      <c r="S673" s="1"/>
    </row>
    <row r="674" spans="7:19" x14ac:dyDescent="0.35">
      <c r="G674" s="1"/>
      <c r="H674" s="1"/>
      <c r="O674" s="1"/>
      <c r="S674" s="1"/>
    </row>
    <row r="675" spans="7:19" x14ac:dyDescent="0.35">
      <c r="G675" s="1"/>
      <c r="H675" s="1"/>
      <c r="O675" s="1"/>
      <c r="S675" s="1"/>
    </row>
    <row r="676" spans="7:19" x14ac:dyDescent="0.35">
      <c r="G676" s="1"/>
      <c r="H676" s="1"/>
      <c r="O676" s="1"/>
      <c r="S676" s="1"/>
    </row>
    <row r="677" spans="7:19" x14ac:dyDescent="0.35">
      <c r="G677" s="1"/>
      <c r="H677" s="1"/>
      <c r="O677" s="1"/>
      <c r="S677" s="1"/>
    </row>
    <row r="678" spans="7:19" x14ac:dyDescent="0.35">
      <c r="G678" s="1"/>
      <c r="H678" s="1"/>
      <c r="O678" s="1"/>
      <c r="S678" s="1"/>
    </row>
    <row r="679" spans="7:19" x14ac:dyDescent="0.35">
      <c r="G679" s="1"/>
      <c r="H679" s="1"/>
      <c r="O679" s="1"/>
      <c r="S679" s="1"/>
    </row>
    <row r="680" spans="7:19" x14ac:dyDescent="0.35">
      <c r="G680" s="1"/>
      <c r="H680" s="1"/>
      <c r="O680" s="1"/>
      <c r="S680" s="1"/>
    </row>
    <row r="681" spans="7:19" x14ac:dyDescent="0.35">
      <c r="G681" s="1"/>
      <c r="H681" s="1"/>
      <c r="O681" s="1"/>
      <c r="S681" s="1"/>
    </row>
    <row r="682" spans="7:19" x14ac:dyDescent="0.35">
      <c r="G682" s="1"/>
      <c r="H682" s="1"/>
      <c r="O682" s="1"/>
      <c r="S682" s="1"/>
    </row>
    <row r="683" spans="7:19" x14ac:dyDescent="0.35">
      <c r="G683" s="1"/>
      <c r="H683" s="1"/>
      <c r="O683" s="1"/>
      <c r="S683" s="1"/>
    </row>
    <row r="684" spans="7:19" x14ac:dyDescent="0.35">
      <c r="G684" s="1"/>
      <c r="H684" s="1"/>
      <c r="O684" s="1"/>
      <c r="S684" s="1"/>
    </row>
    <row r="685" spans="7:19" x14ac:dyDescent="0.35">
      <c r="G685" s="1"/>
      <c r="H685" s="1"/>
      <c r="O685" s="1"/>
      <c r="S685" s="1"/>
    </row>
    <row r="686" spans="7:19" x14ac:dyDescent="0.35">
      <c r="G686" s="1"/>
      <c r="H686" s="1"/>
      <c r="O686" s="1"/>
      <c r="S686" s="1"/>
    </row>
    <row r="687" spans="7:19" x14ac:dyDescent="0.35">
      <c r="G687" s="1"/>
      <c r="H687" s="1"/>
      <c r="O687" s="1"/>
      <c r="S687" s="1"/>
    </row>
    <row r="688" spans="7:19" x14ac:dyDescent="0.35">
      <c r="G688" s="1"/>
      <c r="H688" s="1"/>
      <c r="O688" s="1"/>
      <c r="S688" s="1"/>
    </row>
    <row r="689" spans="7:19" x14ac:dyDescent="0.35">
      <c r="G689" s="1"/>
      <c r="H689" s="1"/>
      <c r="O689" s="1"/>
      <c r="S689" s="1"/>
    </row>
    <row r="690" spans="7:19" x14ac:dyDescent="0.35">
      <c r="G690" s="1"/>
      <c r="H690" s="1"/>
      <c r="O690" s="1"/>
      <c r="S690" s="1"/>
    </row>
    <row r="691" spans="7:19" x14ac:dyDescent="0.35">
      <c r="G691" s="1"/>
      <c r="H691" s="1"/>
      <c r="O691" s="1"/>
      <c r="S691" s="1"/>
    </row>
    <row r="692" spans="7:19" x14ac:dyDescent="0.35">
      <c r="G692" s="1"/>
      <c r="H692" s="1"/>
      <c r="O692" s="1"/>
      <c r="S692" s="1"/>
    </row>
    <row r="693" spans="7:19" x14ac:dyDescent="0.35">
      <c r="G693" s="1"/>
      <c r="H693" s="1"/>
      <c r="O693" s="1"/>
      <c r="S693" s="1"/>
    </row>
    <row r="694" spans="7:19" x14ac:dyDescent="0.35">
      <c r="G694" s="1"/>
      <c r="H694" s="1"/>
      <c r="O694" s="1"/>
      <c r="S694" s="1"/>
    </row>
    <row r="695" spans="7:19" x14ac:dyDescent="0.35">
      <c r="G695" s="1"/>
      <c r="H695" s="1"/>
      <c r="O695" s="1"/>
      <c r="S695" s="1"/>
    </row>
    <row r="696" spans="7:19" x14ac:dyDescent="0.35">
      <c r="G696" s="1"/>
      <c r="H696" s="1"/>
      <c r="O696" s="1"/>
      <c r="S696" s="1"/>
    </row>
    <row r="697" spans="7:19" x14ac:dyDescent="0.35">
      <c r="G697" s="1"/>
      <c r="H697" s="1"/>
      <c r="O697" s="1"/>
      <c r="S697" s="1"/>
    </row>
    <row r="698" spans="7:19" x14ac:dyDescent="0.35">
      <c r="G698" s="1"/>
      <c r="H698" s="1"/>
      <c r="O698" s="1"/>
      <c r="S698" s="1"/>
    </row>
    <row r="699" spans="7:19" x14ac:dyDescent="0.35">
      <c r="G699" s="1"/>
      <c r="H699" s="1"/>
      <c r="O699" s="1"/>
      <c r="S699" s="1"/>
    </row>
    <row r="700" spans="7:19" x14ac:dyDescent="0.35">
      <c r="G700" s="1"/>
      <c r="H700" s="1"/>
      <c r="O700" s="1"/>
      <c r="S700" s="1"/>
    </row>
    <row r="701" spans="7:19" x14ac:dyDescent="0.35">
      <c r="G701" s="1"/>
      <c r="H701" s="1"/>
      <c r="O701" s="1"/>
      <c r="S701" s="1"/>
    </row>
    <row r="702" spans="7:19" x14ac:dyDescent="0.35">
      <c r="G702" s="1"/>
      <c r="H702" s="1"/>
      <c r="O702" s="1"/>
      <c r="S702" s="1"/>
    </row>
    <row r="703" spans="7:19" x14ac:dyDescent="0.35">
      <c r="G703" s="1"/>
      <c r="H703" s="1"/>
      <c r="O703" s="1"/>
      <c r="S703" s="1"/>
    </row>
    <row r="704" spans="7:19" x14ac:dyDescent="0.35">
      <c r="G704" s="1"/>
      <c r="H704" s="1"/>
      <c r="O704" s="1"/>
      <c r="S704" s="1"/>
    </row>
    <row r="705" spans="7:19" x14ac:dyDescent="0.35">
      <c r="G705" s="1"/>
      <c r="H705" s="1"/>
      <c r="O705" s="1"/>
      <c r="S705" s="1"/>
    </row>
    <row r="706" spans="7:19" x14ac:dyDescent="0.35">
      <c r="G706" s="1"/>
      <c r="H706" s="1"/>
      <c r="O706" s="1"/>
      <c r="S706" s="1"/>
    </row>
    <row r="707" spans="7:19" x14ac:dyDescent="0.35">
      <c r="G707" s="1"/>
      <c r="H707" s="1"/>
      <c r="O707" s="1"/>
      <c r="S707" s="1"/>
    </row>
    <row r="708" spans="7:19" x14ac:dyDescent="0.35">
      <c r="G708" s="1"/>
      <c r="H708" s="1"/>
      <c r="O708" s="1"/>
      <c r="S708" s="1"/>
    </row>
    <row r="709" spans="7:19" x14ac:dyDescent="0.35">
      <c r="G709" s="1"/>
      <c r="H709" s="1"/>
      <c r="O709" s="1"/>
      <c r="S709" s="1"/>
    </row>
    <row r="710" spans="7:19" x14ac:dyDescent="0.35">
      <c r="G710" s="1"/>
      <c r="H710" s="1"/>
      <c r="O710" s="1"/>
      <c r="S710" s="1"/>
    </row>
    <row r="711" spans="7:19" x14ac:dyDescent="0.35">
      <c r="G711" s="1"/>
      <c r="H711" s="1"/>
      <c r="O711" s="1"/>
      <c r="S711" s="1"/>
    </row>
    <row r="712" spans="7:19" x14ac:dyDescent="0.35">
      <c r="G712" s="1"/>
      <c r="H712" s="1"/>
      <c r="O712" s="1"/>
      <c r="S712" s="1"/>
    </row>
    <row r="713" spans="7:19" x14ac:dyDescent="0.35">
      <c r="G713" s="1"/>
      <c r="H713" s="1"/>
      <c r="O713" s="1"/>
      <c r="S713" s="1"/>
    </row>
    <row r="714" spans="7:19" x14ac:dyDescent="0.35">
      <c r="G714" s="1"/>
      <c r="H714" s="1"/>
      <c r="O714" s="1"/>
      <c r="S714" s="1"/>
    </row>
    <row r="715" spans="7:19" x14ac:dyDescent="0.35">
      <c r="G715" s="1"/>
      <c r="H715" s="1"/>
      <c r="O715" s="1"/>
      <c r="S715" s="1"/>
    </row>
    <row r="716" spans="7:19" x14ac:dyDescent="0.35">
      <c r="G716" s="1"/>
      <c r="H716" s="1"/>
      <c r="O716" s="1"/>
      <c r="S716" s="1"/>
    </row>
    <row r="717" spans="7:19" x14ac:dyDescent="0.35">
      <c r="G717" s="1"/>
      <c r="H717" s="1"/>
      <c r="O717" s="1"/>
      <c r="S717" s="1"/>
    </row>
    <row r="718" spans="7:19" x14ac:dyDescent="0.35">
      <c r="G718" s="1"/>
      <c r="H718" s="1"/>
      <c r="O718" s="1"/>
      <c r="S718" s="1"/>
    </row>
    <row r="719" spans="7:19" x14ac:dyDescent="0.35">
      <c r="G719" s="1"/>
      <c r="H719" s="1"/>
      <c r="O719" s="1"/>
      <c r="S719" s="1"/>
    </row>
    <row r="720" spans="7:19" x14ac:dyDescent="0.35">
      <c r="G720" s="1"/>
      <c r="H720" s="1"/>
      <c r="O720" s="1"/>
      <c r="S720" s="1"/>
    </row>
    <row r="721" spans="7:19" x14ac:dyDescent="0.35">
      <c r="G721" s="1"/>
      <c r="H721" s="1"/>
      <c r="O721" s="1"/>
      <c r="S721" s="1"/>
    </row>
    <row r="722" spans="7:19" x14ac:dyDescent="0.35">
      <c r="G722" s="1"/>
      <c r="H722" s="1"/>
      <c r="O722" s="1"/>
      <c r="S722" s="1"/>
    </row>
    <row r="723" spans="7:19" x14ac:dyDescent="0.35">
      <c r="G723" s="1"/>
      <c r="H723" s="1"/>
      <c r="O723" s="1"/>
      <c r="S723" s="1"/>
    </row>
    <row r="724" spans="7:19" x14ac:dyDescent="0.35">
      <c r="G724" s="1"/>
      <c r="H724" s="1"/>
      <c r="O724" s="1"/>
      <c r="S724" s="1"/>
    </row>
    <row r="725" spans="7:19" x14ac:dyDescent="0.35">
      <c r="G725" s="1"/>
      <c r="H725" s="1"/>
      <c r="O725" s="1"/>
      <c r="S725" s="1"/>
    </row>
    <row r="726" spans="7:19" x14ac:dyDescent="0.35">
      <c r="G726" s="1"/>
      <c r="H726" s="1"/>
      <c r="O726" s="1"/>
      <c r="S726" s="1"/>
    </row>
    <row r="727" spans="7:19" x14ac:dyDescent="0.35">
      <c r="G727" s="1"/>
      <c r="H727" s="1"/>
      <c r="O727" s="1"/>
      <c r="S727" s="1"/>
    </row>
    <row r="728" spans="7:19" x14ac:dyDescent="0.35">
      <c r="G728" s="1"/>
      <c r="H728" s="1"/>
      <c r="O728" s="1"/>
      <c r="S728" s="1"/>
    </row>
    <row r="729" spans="7:19" x14ac:dyDescent="0.35">
      <c r="G729" s="1"/>
      <c r="H729" s="1"/>
      <c r="O729" s="1"/>
      <c r="S729" s="1"/>
    </row>
    <row r="730" spans="7:19" x14ac:dyDescent="0.35">
      <c r="G730" s="1"/>
      <c r="H730" s="1"/>
      <c r="O730" s="1"/>
      <c r="S730" s="1"/>
    </row>
    <row r="731" spans="7:19" x14ac:dyDescent="0.35">
      <c r="G731" s="1"/>
      <c r="H731" s="1"/>
      <c r="O731" s="1"/>
      <c r="S731" s="1"/>
    </row>
    <row r="732" spans="7:19" x14ac:dyDescent="0.35">
      <c r="G732" s="1"/>
      <c r="H732" s="1"/>
      <c r="O732" s="1"/>
      <c r="S732" s="1"/>
    </row>
    <row r="733" spans="7:19" x14ac:dyDescent="0.35">
      <c r="G733" s="1"/>
      <c r="H733" s="1"/>
      <c r="O733" s="1"/>
      <c r="S733" s="1"/>
    </row>
    <row r="734" spans="7:19" x14ac:dyDescent="0.35">
      <c r="G734" s="1"/>
      <c r="H734" s="1"/>
      <c r="O734" s="1"/>
      <c r="S734" s="1"/>
    </row>
    <row r="735" spans="7:19" x14ac:dyDescent="0.35">
      <c r="G735" s="1"/>
      <c r="H735" s="1"/>
      <c r="O735" s="1"/>
      <c r="S735" s="1"/>
    </row>
    <row r="736" spans="7:19" x14ac:dyDescent="0.35">
      <c r="G736" s="1"/>
      <c r="H736" s="1"/>
      <c r="O736" s="1"/>
      <c r="S736" s="1"/>
    </row>
    <row r="737" spans="7:19" x14ac:dyDescent="0.35">
      <c r="G737" s="1"/>
      <c r="H737" s="1"/>
      <c r="O737" s="1"/>
      <c r="S737" s="1"/>
    </row>
    <row r="738" spans="7:19" x14ac:dyDescent="0.35">
      <c r="G738" s="1"/>
      <c r="H738" s="1"/>
      <c r="O738" s="1"/>
      <c r="S738" s="1"/>
    </row>
    <row r="739" spans="7:19" x14ac:dyDescent="0.35">
      <c r="G739" s="1"/>
      <c r="H739" s="1"/>
      <c r="O739" s="1"/>
      <c r="S739" s="1"/>
    </row>
    <row r="740" spans="7:19" x14ac:dyDescent="0.35">
      <c r="G740" s="1"/>
      <c r="H740" s="1"/>
      <c r="O740" s="1"/>
      <c r="S740" s="1"/>
    </row>
    <row r="741" spans="7:19" x14ac:dyDescent="0.35">
      <c r="G741" s="1"/>
      <c r="H741" s="1"/>
      <c r="O741" s="1"/>
      <c r="S741" s="1"/>
    </row>
    <row r="742" spans="7:19" x14ac:dyDescent="0.35">
      <c r="G742" s="1"/>
      <c r="H742" s="1"/>
      <c r="O742" s="1"/>
      <c r="S742" s="1"/>
    </row>
    <row r="743" spans="7:19" x14ac:dyDescent="0.35">
      <c r="G743" s="1"/>
      <c r="H743" s="1"/>
      <c r="O743" s="1"/>
      <c r="S743" s="1"/>
    </row>
    <row r="744" spans="7:19" x14ac:dyDescent="0.35">
      <c r="G744" s="1"/>
      <c r="H744" s="1"/>
      <c r="O744" s="1"/>
      <c r="S744" s="1"/>
    </row>
    <row r="745" spans="7:19" x14ac:dyDescent="0.35">
      <c r="G745" s="1"/>
      <c r="H745" s="1"/>
      <c r="O745" s="1"/>
      <c r="S745" s="1"/>
    </row>
    <row r="746" spans="7:19" x14ac:dyDescent="0.35">
      <c r="G746" s="1"/>
      <c r="H746" s="1"/>
      <c r="O746" s="1"/>
      <c r="S746" s="1"/>
    </row>
    <row r="747" spans="7:19" x14ac:dyDescent="0.35">
      <c r="G747" s="1"/>
      <c r="H747" s="1"/>
      <c r="O747" s="1"/>
      <c r="S747" s="1"/>
    </row>
    <row r="748" spans="7:19" x14ac:dyDescent="0.35">
      <c r="G748" s="1"/>
      <c r="H748" s="1"/>
      <c r="O748" s="1"/>
      <c r="S748" s="1"/>
    </row>
    <row r="749" spans="7:19" x14ac:dyDescent="0.35">
      <c r="G749" s="1"/>
      <c r="H749" s="1"/>
      <c r="O749" s="1"/>
      <c r="S749" s="1"/>
    </row>
    <row r="750" spans="7:19" x14ac:dyDescent="0.35">
      <c r="G750" s="1"/>
      <c r="H750" s="1"/>
      <c r="O750" s="1"/>
      <c r="S750" s="1"/>
    </row>
    <row r="751" spans="7:19" x14ac:dyDescent="0.35">
      <c r="G751" s="1"/>
      <c r="H751" s="1"/>
      <c r="O751" s="1"/>
      <c r="S751" s="1"/>
    </row>
    <row r="752" spans="7:19" x14ac:dyDescent="0.35">
      <c r="G752" s="1"/>
      <c r="H752" s="1"/>
      <c r="O752" s="1"/>
      <c r="S752" s="1"/>
    </row>
    <row r="753" spans="7:19" x14ac:dyDescent="0.35">
      <c r="G753" s="1"/>
      <c r="H753" s="1"/>
      <c r="O753" s="1"/>
      <c r="S753" s="1"/>
    </row>
    <row r="754" spans="7:19" x14ac:dyDescent="0.35">
      <c r="G754" s="1"/>
      <c r="H754" s="1"/>
      <c r="O754" s="1"/>
      <c r="S754" s="1"/>
    </row>
    <row r="755" spans="7:19" x14ac:dyDescent="0.35">
      <c r="G755" s="1"/>
      <c r="H755" s="1"/>
      <c r="O755" s="1"/>
      <c r="S755" s="1"/>
    </row>
    <row r="756" spans="7:19" x14ac:dyDescent="0.35">
      <c r="G756" s="1"/>
      <c r="H756" s="1"/>
      <c r="O756" s="1"/>
      <c r="S756" s="1"/>
    </row>
    <row r="757" spans="7:19" x14ac:dyDescent="0.35">
      <c r="G757" s="1"/>
      <c r="H757" s="1"/>
      <c r="O757" s="1"/>
      <c r="S757" s="1"/>
    </row>
    <row r="758" spans="7:19" x14ac:dyDescent="0.35">
      <c r="G758" s="1"/>
      <c r="H758" s="1"/>
      <c r="O758" s="1"/>
      <c r="S758" s="1"/>
    </row>
    <row r="759" spans="7:19" x14ac:dyDescent="0.35">
      <c r="G759" s="1"/>
      <c r="H759" s="1"/>
      <c r="O759" s="1"/>
      <c r="S759" s="1"/>
    </row>
    <row r="760" spans="7:19" x14ac:dyDescent="0.35">
      <c r="G760" s="1"/>
      <c r="H760" s="1"/>
      <c r="O760" s="1"/>
      <c r="S760" s="1"/>
    </row>
    <row r="761" spans="7:19" x14ac:dyDescent="0.35">
      <c r="G761" s="1"/>
      <c r="H761" s="1"/>
      <c r="O761" s="1"/>
      <c r="S761" s="1"/>
    </row>
    <row r="762" spans="7:19" x14ac:dyDescent="0.35">
      <c r="G762" s="1"/>
      <c r="H762" s="1"/>
      <c r="O762" s="1"/>
      <c r="S762" s="1"/>
    </row>
    <row r="763" spans="7:19" x14ac:dyDescent="0.35">
      <c r="G763" s="1"/>
      <c r="H763" s="1"/>
      <c r="O763" s="1"/>
      <c r="S763" s="1"/>
    </row>
    <row r="764" spans="7:19" x14ac:dyDescent="0.35">
      <c r="G764" s="1"/>
      <c r="H764" s="1"/>
      <c r="O764" s="1"/>
      <c r="S764" s="1"/>
    </row>
    <row r="765" spans="7:19" x14ac:dyDescent="0.35">
      <c r="G765" s="1"/>
      <c r="H765" s="1"/>
      <c r="O765" s="1"/>
      <c r="S765" s="1"/>
    </row>
    <row r="766" spans="7:19" x14ac:dyDescent="0.35">
      <c r="G766" s="1"/>
      <c r="H766" s="1"/>
      <c r="O766" s="1"/>
      <c r="S766" s="1"/>
    </row>
    <row r="767" spans="7:19" x14ac:dyDescent="0.35">
      <c r="G767" s="1"/>
      <c r="H767" s="1"/>
      <c r="O767" s="1"/>
      <c r="S767" s="1"/>
    </row>
    <row r="768" spans="7:19" x14ac:dyDescent="0.35">
      <c r="G768" s="1"/>
      <c r="H768" s="1"/>
      <c r="O768" s="1"/>
      <c r="S768" s="1"/>
    </row>
    <row r="769" spans="7:19" x14ac:dyDescent="0.35">
      <c r="G769" s="1"/>
      <c r="H769" s="1"/>
      <c r="O769" s="1"/>
      <c r="S769" s="1"/>
    </row>
    <row r="770" spans="7:19" x14ac:dyDescent="0.35">
      <c r="G770" s="1"/>
      <c r="H770" s="1"/>
      <c r="O770" s="1"/>
      <c r="S770" s="1"/>
    </row>
    <row r="771" spans="7:19" x14ac:dyDescent="0.35">
      <c r="G771" s="1"/>
      <c r="H771" s="1"/>
      <c r="O771" s="1"/>
      <c r="S771" s="1"/>
    </row>
    <row r="772" spans="7:19" x14ac:dyDescent="0.35">
      <c r="G772" s="1"/>
      <c r="H772" s="1"/>
      <c r="O772" s="1"/>
      <c r="S772" s="1"/>
    </row>
    <row r="773" spans="7:19" x14ac:dyDescent="0.35">
      <c r="G773" s="1"/>
      <c r="H773" s="1"/>
      <c r="O773" s="1"/>
      <c r="S773" s="1"/>
    </row>
    <row r="774" spans="7:19" x14ac:dyDescent="0.35">
      <c r="G774" s="1"/>
      <c r="H774" s="1"/>
      <c r="O774" s="1"/>
      <c r="S774" s="1"/>
    </row>
    <row r="775" spans="7:19" x14ac:dyDescent="0.35">
      <c r="G775" s="1"/>
      <c r="H775" s="1"/>
      <c r="O775" s="1"/>
      <c r="S775" s="1"/>
    </row>
    <row r="776" spans="7:19" x14ac:dyDescent="0.35">
      <c r="G776" s="1"/>
      <c r="H776" s="1"/>
      <c r="O776" s="1"/>
      <c r="S776" s="1"/>
    </row>
    <row r="777" spans="7:19" x14ac:dyDescent="0.35">
      <c r="G777" s="1"/>
      <c r="H777" s="1"/>
      <c r="O777" s="1"/>
      <c r="S777" s="1"/>
    </row>
    <row r="778" spans="7:19" x14ac:dyDescent="0.35">
      <c r="G778" s="1"/>
      <c r="H778" s="1"/>
      <c r="O778" s="1"/>
      <c r="S778" s="1"/>
    </row>
    <row r="779" spans="7:19" x14ac:dyDescent="0.35">
      <c r="G779" s="1"/>
      <c r="H779" s="1"/>
      <c r="O779" s="1"/>
      <c r="S779" s="1"/>
    </row>
    <row r="780" spans="7:19" x14ac:dyDescent="0.35">
      <c r="G780" s="1"/>
      <c r="H780" s="1"/>
      <c r="O780" s="1"/>
      <c r="S780" s="1"/>
    </row>
    <row r="781" spans="7:19" x14ac:dyDescent="0.35">
      <c r="G781" s="1"/>
      <c r="H781" s="1"/>
      <c r="O781" s="1"/>
      <c r="S781" s="1"/>
    </row>
    <row r="782" spans="7:19" x14ac:dyDescent="0.35">
      <c r="G782" s="1"/>
      <c r="H782" s="1"/>
      <c r="O782" s="1"/>
      <c r="S782" s="1"/>
    </row>
    <row r="783" spans="7:19" x14ac:dyDescent="0.35">
      <c r="G783" s="1"/>
      <c r="H783" s="1"/>
      <c r="O783" s="1"/>
      <c r="S783" s="1"/>
    </row>
    <row r="784" spans="7:19" x14ac:dyDescent="0.35">
      <c r="G784" s="1"/>
      <c r="H784" s="1"/>
      <c r="O784" s="1"/>
      <c r="S784" s="1"/>
    </row>
    <row r="785" spans="7:19" x14ac:dyDescent="0.35">
      <c r="G785" s="1"/>
      <c r="H785" s="1"/>
      <c r="O785" s="1"/>
      <c r="S785" s="1"/>
    </row>
    <row r="786" spans="7:19" x14ac:dyDescent="0.35">
      <c r="G786" s="1"/>
      <c r="H786" s="1"/>
      <c r="O786" s="1"/>
      <c r="S786" s="1"/>
    </row>
    <row r="787" spans="7:19" x14ac:dyDescent="0.35">
      <c r="G787" s="1"/>
      <c r="H787" s="1"/>
      <c r="O787" s="1"/>
      <c r="S787" s="1"/>
    </row>
    <row r="788" spans="7:19" x14ac:dyDescent="0.35">
      <c r="G788" s="1"/>
      <c r="H788" s="1"/>
      <c r="O788" s="1"/>
      <c r="S788" s="1"/>
    </row>
    <row r="789" spans="7:19" x14ac:dyDescent="0.35">
      <c r="G789" s="1"/>
      <c r="H789" s="1"/>
      <c r="O789" s="1"/>
      <c r="S789" s="1"/>
    </row>
    <row r="790" spans="7:19" x14ac:dyDescent="0.35">
      <c r="G790" s="1"/>
      <c r="H790" s="1"/>
      <c r="O790" s="1"/>
      <c r="S790" s="1"/>
    </row>
    <row r="791" spans="7:19" x14ac:dyDescent="0.35">
      <c r="G791" s="1"/>
      <c r="H791" s="1"/>
      <c r="O791" s="1"/>
      <c r="S791" s="1"/>
    </row>
    <row r="792" spans="7:19" x14ac:dyDescent="0.35">
      <c r="G792" s="1"/>
      <c r="H792" s="1"/>
      <c r="O792" s="1"/>
      <c r="S792" s="1"/>
    </row>
    <row r="793" spans="7:19" x14ac:dyDescent="0.35">
      <c r="G793" s="1"/>
      <c r="H793" s="1"/>
      <c r="O793" s="1"/>
      <c r="S793" s="1"/>
    </row>
    <row r="794" spans="7:19" x14ac:dyDescent="0.35">
      <c r="G794" s="1"/>
      <c r="H794" s="1"/>
      <c r="O794" s="1"/>
      <c r="S794" s="1"/>
    </row>
    <row r="795" spans="7:19" x14ac:dyDescent="0.35">
      <c r="G795" s="1"/>
      <c r="H795" s="1"/>
      <c r="O795" s="1"/>
      <c r="S795" s="1"/>
    </row>
    <row r="796" spans="7:19" x14ac:dyDescent="0.35">
      <c r="G796" s="1"/>
      <c r="H796" s="1"/>
      <c r="O796" s="1"/>
      <c r="S796" s="1"/>
    </row>
    <row r="797" spans="7:19" x14ac:dyDescent="0.35">
      <c r="G797" s="1"/>
      <c r="H797" s="1"/>
      <c r="O797" s="1"/>
      <c r="S797" s="1"/>
    </row>
    <row r="798" spans="7:19" x14ac:dyDescent="0.35">
      <c r="G798" s="1"/>
      <c r="H798" s="1"/>
      <c r="O798" s="1"/>
      <c r="S798" s="1"/>
    </row>
    <row r="799" spans="7:19" x14ac:dyDescent="0.35">
      <c r="G799" s="1"/>
      <c r="H799" s="1"/>
      <c r="O799" s="1"/>
      <c r="S799" s="1"/>
    </row>
    <row r="800" spans="7:19" x14ac:dyDescent="0.35">
      <c r="G800" s="1"/>
      <c r="H800" s="1"/>
      <c r="O800" s="1"/>
      <c r="S800" s="1"/>
    </row>
    <row r="801" spans="7:19" x14ac:dyDescent="0.35">
      <c r="G801" s="1"/>
      <c r="H801" s="1"/>
      <c r="O801" s="1"/>
      <c r="S801" s="1"/>
    </row>
    <row r="802" spans="7:19" x14ac:dyDescent="0.35">
      <c r="G802" s="1"/>
      <c r="H802" s="1"/>
      <c r="O802" s="1"/>
      <c r="S802" s="1"/>
    </row>
    <row r="803" spans="7:19" x14ac:dyDescent="0.35">
      <c r="G803" s="1"/>
      <c r="H803" s="1"/>
      <c r="O803" s="1"/>
      <c r="S803" s="1"/>
    </row>
    <row r="804" spans="7:19" x14ac:dyDescent="0.35">
      <c r="G804" s="1"/>
      <c r="H804" s="1"/>
      <c r="O804" s="1"/>
      <c r="S804" s="1"/>
    </row>
    <row r="805" spans="7:19" x14ac:dyDescent="0.35">
      <c r="G805" s="1"/>
      <c r="H805" s="1"/>
      <c r="O805" s="1"/>
      <c r="S805" s="1"/>
    </row>
    <row r="806" spans="7:19" x14ac:dyDescent="0.35">
      <c r="G806" s="1"/>
      <c r="H806" s="1"/>
      <c r="O806" s="1"/>
      <c r="S806" s="1"/>
    </row>
    <row r="807" spans="7:19" x14ac:dyDescent="0.35">
      <c r="G807" s="1"/>
      <c r="H807" s="1"/>
      <c r="O807" s="1"/>
      <c r="S807" s="1"/>
    </row>
    <row r="808" spans="7:19" x14ac:dyDescent="0.35">
      <c r="G808" s="1"/>
      <c r="H808" s="1"/>
      <c r="O808" s="1"/>
      <c r="S808" s="1"/>
    </row>
    <row r="809" spans="7:19" x14ac:dyDescent="0.35">
      <c r="G809" s="1"/>
      <c r="H809" s="1"/>
      <c r="O809" s="1"/>
      <c r="S809" s="1"/>
    </row>
    <row r="810" spans="7:19" x14ac:dyDescent="0.35">
      <c r="G810" s="1"/>
      <c r="H810" s="1"/>
      <c r="O810" s="1"/>
      <c r="S810" s="1"/>
    </row>
    <row r="811" spans="7:19" x14ac:dyDescent="0.35">
      <c r="G811" s="1"/>
      <c r="H811" s="1"/>
      <c r="O811" s="1"/>
      <c r="S811" s="1"/>
    </row>
    <row r="812" spans="7:19" x14ac:dyDescent="0.35">
      <c r="G812" s="1"/>
      <c r="H812" s="1"/>
      <c r="O812" s="1"/>
      <c r="S812" s="1"/>
    </row>
    <row r="813" spans="7:19" x14ac:dyDescent="0.35">
      <c r="G813" s="1"/>
      <c r="H813" s="1"/>
      <c r="O813" s="1"/>
      <c r="S813" s="1"/>
    </row>
    <row r="814" spans="7:19" x14ac:dyDescent="0.35">
      <c r="G814" s="1"/>
      <c r="H814" s="1"/>
      <c r="O814" s="1"/>
      <c r="S814" s="1"/>
    </row>
    <row r="815" spans="7:19" x14ac:dyDescent="0.35">
      <c r="G815" s="1"/>
      <c r="H815" s="1"/>
      <c r="O815" s="1"/>
      <c r="S815" s="1"/>
    </row>
    <row r="816" spans="7:19" x14ac:dyDescent="0.35">
      <c r="G816" s="1"/>
      <c r="H816" s="1"/>
      <c r="O816" s="1"/>
      <c r="S816" s="1"/>
    </row>
    <row r="817" spans="7:19" x14ac:dyDescent="0.35">
      <c r="G817" s="1"/>
      <c r="H817" s="1"/>
      <c r="O817" s="1"/>
      <c r="S817" s="1"/>
    </row>
    <row r="818" spans="7:19" x14ac:dyDescent="0.35">
      <c r="G818" s="1"/>
      <c r="H818" s="1"/>
      <c r="O818" s="1"/>
      <c r="S818" s="1"/>
    </row>
    <row r="819" spans="7:19" x14ac:dyDescent="0.35">
      <c r="G819" s="1"/>
      <c r="H819" s="1"/>
      <c r="O819" s="1"/>
      <c r="S819" s="1"/>
    </row>
    <row r="820" spans="7:19" x14ac:dyDescent="0.35">
      <c r="G820" s="1"/>
      <c r="H820" s="1"/>
      <c r="O820" s="1"/>
      <c r="S820" s="1"/>
    </row>
    <row r="821" spans="7:19" x14ac:dyDescent="0.35">
      <c r="G821" s="1"/>
      <c r="H821" s="1"/>
      <c r="O821" s="1"/>
      <c r="S821" s="1"/>
    </row>
    <row r="822" spans="7:19" x14ac:dyDescent="0.35">
      <c r="G822" s="1"/>
      <c r="H822" s="1"/>
      <c r="O822" s="1"/>
      <c r="S822" s="1"/>
    </row>
    <row r="823" spans="7:19" x14ac:dyDescent="0.35">
      <c r="G823" s="1"/>
      <c r="H823" s="1"/>
      <c r="O823" s="1"/>
      <c r="S823" s="1"/>
    </row>
    <row r="824" spans="7:19" x14ac:dyDescent="0.35">
      <c r="G824" s="1"/>
      <c r="H824" s="1"/>
      <c r="O824" s="1"/>
      <c r="S824" s="1"/>
    </row>
    <row r="825" spans="7:19" x14ac:dyDescent="0.35">
      <c r="G825" s="1"/>
      <c r="H825" s="1"/>
      <c r="O825" s="1"/>
      <c r="S825" s="1"/>
    </row>
    <row r="826" spans="7:19" x14ac:dyDescent="0.35">
      <c r="G826" s="1"/>
      <c r="H826" s="1"/>
      <c r="O826" s="1"/>
      <c r="S826" s="1"/>
    </row>
    <row r="827" spans="7:19" x14ac:dyDescent="0.35">
      <c r="G827" s="1"/>
      <c r="H827" s="1"/>
      <c r="O827" s="1"/>
      <c r="S827" s="1"/>
    </row>
    <row r="828" spans="7:19" x14ac:dyDescent="0.35">
      <c r="G828" s="1"/>
      <c r="H828" s="1"/>
      <c r="O828" s="1"/>
      <c r="S828" s="1"/>
    </row>
    <row r="829" spans="7:19" x14ac:dyDescent="0.35">
      <c r="G829" s="1"/>
      <c r="H829" s="1"/>
      <c r="O829" s="1"/>
      <c r="S829" s="1"/>
    </row>
    <row r="830" spans="7:19" x14ac:dyDescent="0.35">
      <c r="G830" s="1"/>
      <c r="H830" s="1"/>
      <c r="O830" s="1"/>
      <c r="S830" s="1"/>
    </row>
    <row r="831" spans="7:19" x14ac:dyDescent="0.35">
      <c r="G831" s="1"/>
      <c r="H831" s="1"/>
      <c r="O831" s="1"/>
      <c r="S831" s="1"/>
    </row>
    <row r="832" spans="7:19" x14ac:dyDescent="0.35">
      <c r="G832" s="1"/>
      <c r="H832" s="1"/>
      <c r="O832" s="1"/>
      <c r="S832" s="1"/>
    </row>
    <row r="833" spans="7:19" x14ac:dyDescent="0.35">
      <c r="G833" s="1"/>
      <c r="H833" s="1"/>
      <c r="O833" s="1"/>
      <c r="S833" s="1"/>
    </row>
    <row r="834" spans="7:19" x14ac:dyDescent="0.35">
      <c r="G834" s="1"/>
      <c r="H834" s="1"/>
      <c r="O834" s="1"/>
      <c r="S834" s="1"/>
    </row>
    <row r="835" spans="7:19" x14ac:dyDescent="0.35">
      <c r="G835" s="1"/>
      <c r="H835" s="1"/>
      <c r="O835" s="1"/>
      <c r="S835" s="1"/>
    </row>
    <row r="836" spans="7:19" x14ac:dyDescent="0.35">
      <c r="G836" s="1"/>
      <c r="H836" s="1"/>
      <c r="O836" s="1"/>
      <c r="S836" s="1"/>
    </row>
    <row r="837" spans="7:19" x14ac:dyDescent="0.35">
      <c r="G837" s="1"/>
      <c r="H837" s="1"/>
      <c r="O837" s="1"/>
      <c r="S837" s="1"/>
    </row>
    <row r="838" spans="7:19" x14ac:dyDescent="0.35">
      <c r="G838" s="1"/>
      <c r="H838" s="1"/>
      <c r="O838" s="1"/>
      <c r="S838" s="1"/>
    </row>
    <row r="839" spans="7:19" x14ac:dyDescent="0.35">
      <c r="G839" s="1"/>
      <c r="H839" s="1"/>
      <c r="O839" s="1"/>
      <c r="S839" s="1"/>
    </row>
    <row r="840" spans="7:19" x14ac:dyDescent="0.35">
      <c r="G840" s="1"/>
      <c r="H840" s="1"/>
      <c r="O840" s="1"/>
      <c r="S840" s="1"/>
    </row>
    <row r="841" spans="7:19" x14ac:dyDescent="0.35">
      <c r="G841" s="1"/>
      <c r="H841" s="1"/>
      <c r="O841" s="1"/>
      <c r="S841" s="1"/>
    </row>
    <row r="842" spans="7:19" x14ac:dyDescent="0.35">
      <c r="G842" s="1"/>
      <c r="H842" s="1"/>
      <c r="O842" s="1"/>
      <c r="S842" s="1"/>
    </row>
    <row r="843" spans="7:19" x14ac:dyDescent="0.35">
      <c r="G843" s="1"/>
      <c r="H843" s="1"/>
      <c r="O843" s="1"/>
      <c r="S843" s="1"/>
    </row>
    <row r="844" spans="7:19" x14ac:dyDescent="0.35">
      <c r="G844" s="1"/>
      <c r="H844" s="1"/>
      <c r="O844" s="1"/>
      <c r="S844" s="1"/>
    </row>
    <row r="845" spans="7:19" x14ac:dyDescent="0.35">
      <c r="G845" s="1"/>
      <c r="H845" s="1"/>
      <c r="O845" s="1"/>
      <c r="S845" s="1"/>
    </row>
    <row r="846" spans="7:19" x14ac:dyDescent="0.35">
      <c r="G846" s="1"/>
      <c r="H846" s="1"/>
      <c r="O846" s="1"/>
      <c r="S846" s="1"/>
    </row>
    <row r="847" spans="7:19" x14ac:dyDescent="0.35">
      <c r="G847" s="1"/>
      <c r="H847" s="1"/>
      <c r="O847" s="1"/>
      <c r="S847" s="1"/>
    </row>
    <row r="848" spans="7:19" x14ac:dyDescent="0.35">
      <c r="G848" s="1"/>
      <c r="H848" s="1"/>
      <c r="O848" s="1"/>
      <c r="S848" s="1"/>
    </row>
    <row r="849" spans="7:19" x14ac:dyDescent="0.35">
      <c r="G849" s="1"/>
      <c r="H849" s="1"/>
      <c r="O849" s="1"/>
      <c r="S849" s="1"/>
    </row>
    <row r="850" spans="7:19" x14ac:dyDescent="0.35">
      <c r="G850" s="1"/>
      <c r="H850" s="1"/>
      <c r="O850" s="1"/>
      <c r="S850" s="1"/>
    </row>
    <row r="851" spans="7:19" x14ac:dyDescent="0.35">
      <c r="G851" s="1"/>
      <c r="H851" s="1"/>
      <c r="O851" s="1"/>
      <c r="S851" s="1"/>
    </row>
    <row r="852" spans="7:19" x14ac:dyDescent="0.35">
      <c r="G852" s="1"/>
      <c r="H852" s="1"/>
      <c r="O852" s="1"/>
      <c r="S852" s="1"/>
    </row>
    <row r="853" spans="7:19" x14ac:dyDescent="0.35">
      <c r="G853" s="1"/>
      <c r="H853" s="1"/>
      <c r="O853" s="1"/>
      <c r="S853" s="1"/>
    </row>
    <row r="854" spans="7:19" x14ac:dyDescent="0.35">
      <c r="G854" s="1"/>
      <c r="H854" s="1"/>
      <c r="O854" s="1"/>
      <c r="S854" s="1"/>
    </row>
    <row r="855" spans="7:19" x14ac:dyDescent="0.35">
      <c r="G855" s="1"/>
      <c r="H855" s="1"/>
      <c r="O855" s="1"/>
      <c r="S855" s="1"/>
    </row>
    <row r="856" spans="7:19" x14ac:dyDescent="0.35">
      <c r="G856" s="1"/>
      <c r="H856" s="1"/>
      <c r="O856" s="1"/>
      <c r="S856" s="1"/>
    </row>
    <row r="857" spans="7:19" x14ac:dyDescent="0.35">
      <c r="G857" s="1"/>
      <c r="H857" s="1"/>
      <c r="O857" s="1"/>
      <c r="S857" s="1"/>
    </row>
    <row r="858" spans="7:19" x14ac:dyDescent="0.35">
      <c r="G858" s="1"/>
      <c r="H858" s="1"/>
      <c r="O858" s="1"/>
      <c r="S858" s="1"/>
    </row>
    <row r="859" spans="7:19" x14ac:dyDescent="0.35">
      <c r="G859" s="1"/>
      <c r="H859" s="1"/>
      <c r="O859" s="1"/>
      <c r="S859" s="1"/>
    </row>
    <row r="860" spans="7:19" x14ac:dyDescent="0.35">
      <c r="G860" s="1"/>
      <c r="H860" s="1"/>
      <c r="O860" s="1"/>
      <c r="S860" s="1"/>
    </row>
    <row r="861" spans="7:19" x14ac:dyDescent="0.35">
      <c r="G861" s="1"/>
      <c r="H861" s="1"/>
      <c r="O861" s="1"/>
      <c r="S861" s="1"/>
    </row>
    <row r="862" spans="7:19" x14ac:dyDescent="0.35">
      <c r="G862" s="1"/>
      <c r="H862" s="1"/>
      <c r="O862" s="1"/>
      <c r="S862" s="1"/>
    </row>
    <row r="863" spans="7:19" x14ac:dyDescent="0.35">
      <c r="G863" s="1"/>
      <c r="H863" s="1"/>
      <c r="O863" s="1"/>
      <c r="S863" s="1"/>
    </row>
    <row r="864" spans="7:19" x14ac:dyDescent="0.35">
      <c r="G864" s="1"/>
      <c r="H864" s="1"/>
      <c r="O864" s="1"/>
      <c r="S864" s="1"/>
    </row>
    <row r="865" spans="7:19" x14ac:dyDescent="0.35">
      <c r="G865" s="1"/>
      <c r="H865" s="1"/>
      <c r="O865" s="1"/>
      <c r="S865" s="1"/>
    </row>
    <row r="866" spans="7:19" x14ac:dyDescent="0.35">
      <c r="G866" s="1"/>
      <c r="H866" s="1"/>
      <c r="O866" s="1"/>
      <c r="S866" s="1"/>
    </row>
    <row r="867" spans="7:19" x14ac:dyDescent="0.35">
      <c r="G867" s="1"/>
      <c r="H867" s="1"/>
      <c r="O867" s="1"/>
      <c r="S867" s="1"/>
    </row>
    <row r="868" spans="7:19" x14ac:dyDescent="0.35">
      <c r="G868" s="1"/>
      <c r="H868" s="1"/>
      <c r="O868" s="1"/>
      <c r="S868" s="1"/>
    </row>
    <row r="869" spans="7:19" x14ac:dyDescent="0.35">
      <c r="G869" s="1"/>
      <c r="H869" s="1"/>
      <c r="O869" s="1"/>
      <c r="S869" s="1"/>
    </row>
    <row r="870" spans="7:19" x14ac:dyDescent="0.35">
      <c r="G870" s="1"/>
      <c r="H870" s="1"/>
      <c r="O870" s="1"/>
      <c r="S870" s="1"/>
    </row>
    <row r="871" spans="7:19" x14ac:dyDescent="0.35">
      <c r="G871" s="1"/>
      <c r="H871" s="1"/>
      <c r="O871" s="1"/>
      <c r="S871" s="1"/>
    </row>
    <row r="872" spans="7:19" x14ac:dyDescent="0.35">
      <c r="G872" s="1"/>
      <c r="H872" s="1"/>
      <c r="O872" s="1"/>
      <c r="S872" s="1"/>
    </row>
    <row r="873" spans="7:19" x14ac:dyDescent="0.35">
      <c r="G873" s="1"/>
      <c r="H873" s="1"/>
      <c r="O873" s="1"/>
      <c r="S873" s="1"/>
    </row>
    <row r="874" spans="7:19" x14ac:dyDescent="0.35">
      <c r="G874" s="1"/>
      <c r="H874" s="1"/>
      <c r="O874" s="1"/>
      <c r="S874" s="1"/>
    </row>
    <row r="875" spans="7:19" x14ac:dyDescent="0.35">
      <c r="G875" s="1"/>
      <c r="H875" s="1"/>
      <c r="O875" s="1"/>
      <c r="S875" s="1"/>
    </row>
    <row r="876" spans="7:19" x14ac:dyDescent="0.35">
      <c r="G876" s="1"/>
      <c r="H876" s="1"/>
      <c r="O876" s="1"/>
      <c r="S876" s="1"/>
    </row>
    <row r="877" spans="7:19" x14ac:dyDescent="0.35">
      <c r="G877" s="1"/>
      <c r="H877" s="1"/>
      <c r="O877" s="1"/>
      <c r="S877" s="1"/>
    </row>
    <row r="878" spans="7:19" x14ac:dyDescent="0.35">
      <c r="G878" s="1"/>
      <c r="H878" s="1"/>
      <c r="O878" s="1"/>
      <c r="S878" s="1"/>
    </row>
    <row r="879" spans="7:19" x14ac:dyDescent="0.35">
      <c r="G879" s="1"/>
      <c r="H879" s="1"/>
      <c r="O879" s="1"/>
      <c r="S879" s="1"/>
    </row>
    <row r="880" spans="7:19" x14ac:dyDescent="0.35">
      <c r="G880" s="1"/>
      <c r="H880" s="1"/>
      <c r="O880" s="1"/>
      <c r="S880" s="1"/>
    </row>
    <row r="881" spans="7:19" x14ac:dyDescent="0.35">
      <c r="G881" s="1"/>
      <c r="H881" s="1"/>
      <c r="O881" s="1"/>
      <c r="S881" s="1"/>
    </row>
    <row r="882" spans="7:19" x14ac:dyDescent="0.35">
      <c r="G882" s="1"/>
      <c r="H882" s="1"/>
      <c r="O882" s="1"/>
      <c r="S882" s="1"/>
    </row>
    <row r="883" spans="7:19" x14ac:dyDescent="0.35">
      <c r="G883" s="1"/>
      <c r="H883" s="1"/>
      <c r="O883" s="1"/>
      <c r="S883" s="1"/>
    </row>
    <row r="884" spans="7:19" x14ac:dyDescent="0.35">
      <c r="G884" s="1"/>
      <c r="H884" s="1"/>
      <c r="O884" s="1"/>
      <c r="S884" s="1"/>
    </row>
    <row r="885" spans="7:19" x14ac:dyDescent="0.35">
      <c r="G885" s="1"/>
      <c r="H885" s="1"/>
      <c r="O885" s="1"/>
      <c r="S885" s="1"/>
    </row>
    <row r="886" spans="7:19" x14ac:dyDescent="0.35">
      <c r="G886" s="1"/>
      <c r="H886" s="1"/>
      <c r="O886" s="1"/>
      <c r="S886" s="1"/>
    </row>
    <row r="887" spans="7:19" x14ac:dyDescent="0.35">
      <c r="G887" s="1"/>
      <c r="H887" s="1"/>
      <c r="O887" s="1"/>
      <c r="S887" s="1"/>
    </row>
    <row r="888" spans="7:19" x14ac:dyDescent="0.35">
      <c r="G888" s="1"/>
      <c r="H888" s="1"/>
      <c r="O888" s="1"/>
      <c r="S888" s="1"/>
    </row>
    <row r="889" spans="7:19" x14ac:dyDescent="0.35">
      <c r="G889" s="1"/>
      <c r="H889" s="1"/>
      <c r="O889" s="1"/>
      <c r="S889" s="1"/>
    </row>
    <row r="890" spans="7:19" x14ac:dyDescent="0.35">
      <c r="G890" s="1"/>
      <c r="H890" s="1"/>
      <c r="O890" s="1"/>
      <c r="S890" s="1"/>
    </row>
    <row r="891" spans="7:19" x14ac:dyDescent="0.35">
      <c r="G891" s="1"/>
      <c r="H891" s="1"/>
      <c r="O891" s="1"/>
      <c r="S891" s="1"/>
    </row>
    <row r="892" spans="7:19" x14ac:dyDescent="0.35">
      <c r="G892" s="1"/>
      <c r="H892" s="1"/>
      <c r="O892" s="1"/>
      <c r="S892" s="1"/>
    </row>
    <row r="893" spans="7:19" x14ac:dyDescent="0.35">
      <c r="G893" s="1"/>
      <c r="H893" s="1"/>
      <c r="O893" s="1"/>
      <c r="S893" s="1"/>
    </row>
    <row r="894" spans="7:19" x14ac:dyDescent="0.35">
      <c r="G894" s="1"/>
      <c r="H894" s="1"/>
      <c r="O894" s="1"/>
      <c r="S894" s="1"/>
    </row>
    <row r="895" spans="7:19" x14ac:dyDescent="0.35">
      <c r="G895" s="1"/>
      <c r="H895" s="1"/>
      <c r="O895" s="1"/>
      <c r="S895" s="1"/>
    </row>
    <row r="896" spans="7:19" x14ac:dyDescent="0.35">
      <c r="G896" s="1"/>
      <c r="H896" s="1"/>
      <c r="O896" s="1"/>
      <c r="S896" s="1"/>
    </row>
    <row r="897" spans="7:19" x14ac:dyDescent="0.35">
      <c r="G897" s="1"/>
      <c r="H897" s="1"/>
      <c r="O897" s="1"/>
      <c r="S897" s="1"/>
    </row>
    <row r="898" spans="7:19" x14ac:dyDescent="0.35">
      <c r="G898" s="1"/>
      <c r="H898" s="1"/>
      <c r="O898" s="1"/>
      <c r="S898" s="1"/>
    </row>
    <row r="899" spans="7:19" x14ac:dyDescent="0.35">
      <c r="G899" s="1"/>
      <c r="H899" s="1"/>
      <c r="O899" s="1"/>
      <c r="S899" s="1"/>
    </row>
    <row r="900" spans="7:19" x14ac:dyDescent="0.35">
      <c r="G900" s="1"/>
      <c r="H900" s="1"/>
      <c r="O900" s="1"/>
      <c r="S900" s="1"/>
    </row>
    <row r="901" spans="7:19" x14ac:dyDescent="0.35">
      <c r="G901" s="1"/>
      <c r="H901" s="1"/>
      <c r="O901" s="1"/>
      <c r="S901" s="1"/>
    </row>
    <row r="902" spans="7:19" x14ac:dyDescent="0.35">
      <c r="G902" s="1"/>
      <c r="H902" s="1"/>
      <c r="O902" s="1"/>
      <c r="S902" s="1"/>
    </row>
    <row r="903" spans="7:19" x14ac:dyDescent="0.35">
      <c r="G903" s="1"/>
      <c r="H903" s="1"/>
      <c r="O903" s="1"/>
      <c r="S903" s="1"/>
    </row>
    <row r="904" spans="7:19" x14ac:dyDescent="0.35">
      <c r="G904" s="1"/>
      <c r="H904" s="1"/>
      <c r="O904" s="1"/>
      <c r="S904" s="1"/>
    </row>
    <row r="905" spans="7:19" x14ac:dyDescent="0.35">
      <c r="G905" s="1"/>
      <c r="H905" s="1"/>
      <c r="O905" s="1"/>
      <c r="S905" s="1"/>
    </row>
    <row r="906" spans="7:19" x14ac:dyDescent="0.35">
      <c r="G906" s="1"/>
      <c r="H906" s="1"/>
      <c r="O906" s="1"/>
      <c r="S906" s="1"/>
    </row>
    <row r="907" spans="7:19" x14ac:dyDescent="0.35">
      <c r="G907" s="1"/>
      <c r="H907" s="1"/>
      <c r="O907" s="1"/>
      <c r="S907" s="1"/>
    </row>
    <row r="908" spans="7:19" x14ac:dyDescent="0.35">
      <c r="G908" s="1"/>
      <c r="H908" s="1"/>
      <c r="O908" s="1"/>
      <c r="S908" s="1"/>
    </row>
    <row r="909" spans="7:19" x14ac:dyDescent="0.35">
      <c r="G909" s="1"/>
      <c r="H909" s="1"/>
      <c r="O909" s="1"/>
      <c r="S909" s="1"/>
    </row>
    <row r="910" spans="7:19" x14ac:dyDescent="0.35">
      <c r="G910" s="1"/>
      <c r="H910" s="1"/>
      <c r="O910" s="1"/>
      <c r="S910" s="1"/>
    </row>
    <row r="911" spans="7:19" x14ac:dyDescent="0.35">
      <c r="G911" s="1"/>
      <c r="H911" s="1"/>
      <c r="O911" s="1"/>
      <c r="S911" s="1"/>
    </row>
    <row r="912" spans="7:19" x14ac:dyDescent="0.35">
      <c r="G912" s="1"/>
      <c r="H912" s="1"/>
      <c r="O912" s="1"/>
      <c r="S912" s="1"/>
    </row>
    <row r="913" spans="7:19" x14ac:dyDescent="0.35">
      <c r="G913" s="1"/>
      <c r="H913" s="1"/>
      <c r="O913" s="1"/>
      <c r="S913" s="1"/>
    </row>
    <row r="914" spans="7:19" x14ac:dyDescent="0.35">
      <c r="G914" s="1"/>
      <c r="H914" s="1"/>
      <c r="O914" s="1"/>
      <c r="S914" s="1"/>
    </row>
    <row r="915" spans="7:19" x14ac:dyDescent="0.35">
      <c r="G915" s="1"/>
      <c r="H915" s="1"/>
      <c r="O915" s="1"/>
      <c r="S915" s="1"/>
    </row>
    <row r="916" spans="7:19" x14ac:dyDescent="0.35">
      <c r="G916" s="1"/>
      <c r="H916" s="1"/>
      <c r="O916" s="1"/>
      <c r="S916" s="1"/>
    </row>
    <row r="917" spans="7:19" x14ac:dyDescent="0.35">
      <c r="G917" s="1"/>
      <c r="H917" s="1"/>
      <c r="O917" s="1"/>
      <c r="S917" s="1"/>
    </row>
    <row r="918" spans="7:19" x14ac:dyDescent="0.35">
      <c r="G918" s="1"/>
      <c r="H918" s="1"/>
      <c r="O918" s="1"/>
      <c r="S918" s="1"/>
    </row>
    <row r="919" spans="7:19" x14ac:dyDescent="0.35">
      <c r="G919" s="1"/>
      <c r="H919" s="1"/>
      <c r="O919" s="1"/>
      <c r="S919" s="1"/>
    </row>
    <row r="920" spans="7:19" x14ac:dyDescent="0.35">
      <c r="G920" s="1"/>
      <c r="H920" s="1"/>
      <c r="O920" s="1"/>
      <c r="S920" s="1"/>
    </row>
    <row r="921" spans="7:19" x14ac:dyDescent="0.35">
      <c r="G921" s="1"/>
      <c r="H921" s="1"/>
      <c r="O921" s="1"/>
      <c r="S921" s="1"/>
    </row>
    <row r="922" spans="7:19" x14ac:dyDescent="0.35">
      <c r="G922" s="1"/>
      <c r="H922" s="1"/>
      <c r="O922" s="1"/>
      <c r="S922" s="1"/>
    </row>
    <row r="923" spans="7:19" x14ac:dyDescent="0.35">
      <c r="G923" s="1"/>
      <c r="H923" s="1"/>
      <c r="O923" s="1"/>
      <c r="S923" s="1"/>
    </row>
    <row r="924" spans="7:19" x14ac:dyDescent="0.35">
      <c r="G924" s="1"/>
      <c r="H924" s="1"/>
      <c r="O924" s="1"/>
      <c r="S924" s="1"/>
    </row>
    <row r="925" spans="7:19" x14ac:dyDescent="0.35">
      <c r="G925" s="1"/>
      <c r="H925" s="1"/>
      <c r="O925" s="1"/>
      <c r="S925" s="1"/>
    </row>
    <row r="926" spans="7:19" x14ac:dyDescent="0.35">
      <c r="G926" s="1"/>
      <c r="H926" s="1"/>
      <c r="O926" s="1"/>
      <c r="S926" s="1"/>
    </row>
    <row r="927" spans="7:19" x14ac:dyDescent="0.35">
      <c r="G927" s="1"/>
      <c r="H927" s="1"/>
      <c r="O927" s="1"/>
      <c r="S927" s="1"/>
    </row>
    <row r="928" spans="7:19" x14ac:dyDescent="0.35">
      <c r="G928" s="1"/>
      <c r="H928" s="1"/>
      <c r="O928" s="1"/>
      <c r="S928" s="1"/>
    </row>
    <row r="929" spans="7:19" x14ac:dyDescent="0.35">
      <c r="G929" s="1"/>
      <c r="H929" s="1"/>
      <c r="O929" s="1"/>
      <c r="S929" s="1"/>
    </row>
    <row r="930" spans="7:19" x14ac:dyDescent="0.35">
      <c r="G930" s="1"/>
      <c r="H930" s="1"/>
      <c r="O930" s="1"/>
      <c r="S930" s="1"/>
    </row>
    <row r="931" spans="7:19" x14ac:dyDescent="0.35">
      <c r="G931" s="1"/>
      <c r="H931" s="1"/>
      <c r="O931" s="1"/>
      <c r="S931" s="1"/>
    </row>
    <row r="932" spans="7:19" x14ac:dyDescent="0.35">
      <c r="G932" s="1"/>
      <c r="H932" s="1"/>
      <c r="O932" s="1"/>
      <c r="S932" s="1"/>
    </row>
    <row r="933" spans="7:19" x14ac:dyDescent="0.35">
      <c r="G933" s="1"/>
      <c r="H933" s="1"/>
      <c r="O933" s="1"/>
      <c r="S933" s="1"/>
    </row>
    <row r="934" spans="7:19" x14ac:dyDescent="0.35">
      <c r="G934" s="1"/>
      <c r="H934" s="1"/>
      <c r="O934" s="1"/>
      <c r="S934" s="1"/>
    </row>
    <row r="935" spans="7:19" x14ac:dyDescent="0.35">
      <c r="G935" s="1"/>
      <c r="H935" s="1"/>
      <c r="O935" s="1"/>
      <c r="S935" s="1"/>
    </row>
    <row r="936" spans="7:19" x14ac:dyDescent="0.35">
      <c r="G936" s="1"/>
      <c r="H936" s="1"/>
      <c r="O936" s="1"/>
      <c r="S936" s="1"/>
    </row>
    <row r="937" spans="7:19" x14ac:dyDescent="0.35">
      <c r="G937" s="1"/>
      <c r="H937" s="1"/>
      <c r="O937" s="1"/>
      <c r="S937" s="1"/>
    </row>
    <row r="938" spans="7:19" x14ac:dyDescent="0.35">
      <c r="G938" s="1"/>
      <c r="H938" s="1"/>
      <c r="O938" s="1"/>
      <c r="S938" s="1"/>
    </row>
    <row r="939" spans="7:19" x14ac:dyDescent="0.35">
      <c r="G939" s="1"/>
      <c r="H939" s="1"/>
      <c r="O939" s="1"/>
      <c r="S939" s="1"/>
    </row>
    <row r="940" spans="7:19" x14ac:dyDescent="0.35">
      <c r="G940" s="1"/>
      <c r="H940" s="1"/>
      <c r="O940" s="1"/>
      <c r="S940" s="1"/>
    </row>
    <row r="941" spans="7:19" x14ac:dyDescent="0.35">
      <c r="G941" s="1"/>
      <c r="H941" s="1"/>
      <c r="O941" s="1"/>
      <c r="S941" s="1"/>
    </row>
    <row r="942" spans="7:19" x14ac:dyDescent="0.35">
      <c r="G942" s="1"/>
      <c r="H942" s="1"/>
      <c r="O942" s="1"/>
      <c r="S942" s="1"/>
    </row>
    <row r="943" spans="7:19" x14ac:dyDescent="0.35">
      <c r="G943" s="1"/>
      <c r="H943" s="1"/>
      <c r="O943" s="1"/>
      <c r="S943" s="1"/>
    </row>
    <row r="944" spans="7:19" x14ac:dyDescent="0.35">
      <c r="G944" s="1"/>
      <c r="H944" s="1"/>
      <c r="O944" s="1"/>
      <c r="S944" s="1"/>
    </row>
    <row r="945" spans="7:19" x14ac:dyDescent="0.35">
      <c r="G945" s="1"/>
      <c r="H945" s="1"/>
      <c r="O945" s="1"/>
      <c r="S945" s="1"/>
    </row>
    <row r="946" spans="7:19" x14ac:dyDescent="0.35">
      <c r="G946" s="1"/>
      <c r="H946" s="1"/>
      <c r="O946" s="1"/>
      <c r="S946" s="1"/>
    </row>
    <row r="947" spans="7:19" x14ac:dyDescent="0.35">
      <c r="G947" s="1"/>
      <c r="H947" s="1"/>
      <c r="O947" s="1"/>
      <c r="S947" s="1"/>
    </row>
    <row r="948" spans="7:19" x14ac:dyDescent="0.35">
      <c r="G948" s="1"/>
      <c r="H948" s="1"/>
      <c r="O948" s="1"/>
      <c r="S948" s="1"/>
    </row>
    <row r="949" spans="7:19" x14ac:dyDescent="0.35">
      <c r="G949" s="1"/>
      <c r="H949" s="1"/>
      <c r="O949" s="1"/>
      <c r="S949" s="1"/>
    </row>
    <row r="950" spans="7:19" x14ac:dyDescent="0.35">
      <c r="G950" s="1"/>
      <c r="H950" s="1"/>
      <c r="O950" s="1"/>
      <c r="S950" s="1"/>
    </row>
    <row r="951" spans="7:19" x14ac:dyDescent="0.35">
      <c r="G951" s="1"/>
      <c r="H951" s="1"/>
      <c r="O951" s="1"/>
      <c r="S951" s="1"/>
    </row>
    <row r="952" spans="7:19" x14ac:dyDescent="0.35">
      <c r="G952" s="1"/>
      <c r="H952" s="1"/>
      <c r="O952" s="1"/>
      <c r="S952" s="1"/>
    </row>
    <row r="953" spans="7:19" x14ac:dyDescent="0.35">
      <c r="G953" s="1"/>
      <c r="H953" s="1"/>
      <c r="O953" s="1"/>
      <c r="S953" s="1"/>
    </row>
    <row r="954" spans="7:19" x14ac:dyDescent="0.35">
      <c r="G954" s="1"/>
      <c r="H954" s="1"/>
      <c r="O954" s="1"/>
      <c r="S954" s="1"/>
    </row>
    <row r="955" spans="7:19" x14ac:dyDescent="0.35">
      <c r="G955" s="1"/>
      <c r="H955" s="1"/>
      <c r="O955" s="1"/>
      <c r="S955" s="1"/>
    </row>
    <row r="956" spans="7:19" x14ac:dyDescent="0.35">
      <c r="G956" s="1"/>
      <c r="H956" s="1"/>
      <c r="O956" s="1"/>
      <c r="S956" s="1"/>
    </row>
    <row r="957" spans="7:19" x14ac:dyDescent="0.35">
      <c r="G957" s="1"/>
      <c r="H957" s="1"/>
      <c r="O957" s="1"/>
      <c r="S957" s="1"/>
    </row>
    <row r="958" spans="7:19" x14ac:dyDescent="0.35">
      <c r="G958" s="1"/>
      <c r="H958" s="1"/>
      <c r="O958" s="1"/>
      <c r="S958" s="1"/>
    </row>
    <row r="959" spans="7:19" x14ac:dyDescent="0.35">
      <c r="G959" s="1"/>
      <c r="H959" s="1"/>
      <c r="O959" s="1"/>
      <c r="S959" s="1"/>
    </row>
    <row r="960" spans="7:19" x14ac:dyDescent="0.35">
      <c r="G960" s="1"/>
      <c r="H960" s="1"/>
      <c r="O960" s="1"/>
      <c r="S960" s="1"/>
    </row>
    <row r="961" spans="7:19" x14ac:dyDescent="0.35">
      <c r="G961" s="1"/>
      <c r="H961" s="1"/>
      <c r="O961" s="1"/>
      <c r="S961" s="1"/>
    </row>
    <row r="962" spans="7:19" x14ac:dyDescent="0.35">
      <c r="G962" s="1"/>
      <c r="H962" s="1"/>
      <c r="O962" s="1"/>
      <c r="S962" s="1"/>
    </row>
    <row r="963" spans="7:19" x14ac:dyDescent="0.35">
      <c r="G963" s="1"/>
      <c r="H963" s="1"/>
      <c r="O963" s="1"/>
      <c r="S963" s="1"/>
    </row>
    <row r="964" spans="7:19" x14ac:dyDescent="0.35">
      <c r="G964" s="1"/>
      <c r="H964" s="1"/>
      <c r="O964" s="1"/>
      <c r="S964" s="1"/>
    </row>
  </sheetData>
  <mergeCells count="3">
    <mergeCell ref="A17:B17"/>
    <mergeCell ref="A2:B2"/>
    <mergeCell ref="E3:G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 id="{D9C42F72-9C2C-40CC-9246-C8571EBA433F}">
            <x14:iconSet iconSet="3Triangles" custom="1">
              <x14:cfvo type="percent">
                <xm:f>0</xm:f>
              </x14:cfvo>
              <x14:cfvo type="num">
                <xm:f>0</xm:f>
              </x14:cfvo>
              <x14:cfvo type="num">
                <xm:f>1</xm:f>
              </x14:cfvo>
              <x14:cfIcon iconSet="NoIcons" iconId="0"/>
              <x14:cfIcon iconSet="3Triangles" iconId="0"/>
              <x14:cfIcon iconSet="3Triangles" iconId="2"/>
            </x14:iconSet>
          </x14:cfRule>
          <xm:sqref>E10:F10</xm:sqref>
        </x14:conditionalFormatting>
        <x14:conditionalFormatting xmlns:xm="http://schemas.microsoft.com/office/excel/2006/main">
          <x14:cfRule type="iconSet" priority="2" id="{AFE1297C-65B2-4DA8-A747-9D8F303982BE}">
            <x14:iconSet iconSet="3Triangles" custom="1">
              <x14:cfvo type="percent">
                <xm:f>0</xm:f>
              </x14:cfvo>
              <x14:cfvo type="num">
                <xm:f>0</xm:f>
              </x14:cfvo>
              <x14:cfvo type="num">
                <xm:f>1</xm:f>
              </x14:cfvo>
              <x14:cfIcon iconSet="NoIcons" iconId="0"/>
              <x14:cfIcon iconSet="3Triangles" iconId="0"/>
              <x14:cfIcon iconSet="3Triangles" iconId="2"/>
            </x14:iconSet>
          </x14:cfRule>
          <xm:sqref>E14:F14</xm:sqref>
        </x14:conditionalFormatting>
        <x14:conditionalFormatting xmlns:xm="http://schemas.microsoft.com/office/excel/2006/main">
          <x14:cfRule type="iconSet" priority="1" id="{4C2A79AA-ADE9-4347-9332-5368822ED288}">
            <x14:iconSet iconSet="3Triangles" custom="1">
              <x14:cfvo type="percent">
                <xm:f>0</xm:f>
              </x14:cfvo>
              <x14:cfvo type="num">
                <xm:f>0</xm:f>
              </x14:cfvo>
              <x14:cfvo type="num">
                <xm:f>1</xm:f>
              </x14:cfvo>
              <x14:cfIcon iconSet="NoIcons" iconId="0"/>
              <x14:cfIcon iconSet="3Triangles" iconId="0"/>
              <x14:cfIcon iconSet="3Triangles" iconId="2"/>
            </x14:iconSet>
          </x14:cfRule>
          <xm:sqref>E18:F18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DF821-0E07-4263-A42A-330474464F1E}">
  <dimension ref="A2:C12"/>
  <sheetViews>
    <sheetView workbookViewId="0">
      <selection activeCell="E9" sqref="E9"/>
    </sheetView>
  </sheetViews>
  <sheetFormatPr defaultRowHeight="14.5" x14ac:dyDescent="0.35"/>
  <cols>
    <col min="1" max="1" width="13.75" customWidth="1"/>
    <col min="2" max="2" width="34.4140625" customWidth="1"/>
    <col min="3" max="3" width="12.75" style="108" customWidth="1"/>
  </cols>
  <sheetData>
    <row r="2" spans="1:3" ht="16" thickBot="1" x14ac:dyDescent="0.4">
      <c r="A2" s="102" t="s">
        <v>702</v>
      </c>
      <c r="B2" s="103" t="s">
        <v>682</v>
      </c>
      <c r="C2" s="103"/>
    </row>
    <row r="3" spans="1:3" ht="15" thickBot="1" x14ac:dyDescent="0.4">
      <c r="A3" s="104" t="s">
        <v>703</v>
      </c>
      <c r="B3" s="105" t="s">
        <v>704</v>
      </c>
      <c r="C3" s="106">
        <f>'[1]KPI 3.1'!C69/'[1]KPI 3.1'!C68</f>
        <v>0.58705062527414176</v>
      </c>
    </row>
    <row r="4" spans="1:3" ht="15" thickBot="1" x14ac:dyDescent="0.4">
      <c r="A4" s="104" t="s">
        <v>705</v>
      </c>
      <c r="B4" s="105" t="s">
        <v>706</v>
      </c>
      <c r="C4" s="106">
        <f>'[1]KPI 3.1'!C70/'[1]KPI 3.1'!C68</f>
        <v>0.14210158973876108</v>
      </c>
    </row>
    <row r="6" spans="1:3" ht="16" thickBot="1" x14ac:dyDescent="0.4">
      <c r="B6" s="103" t="s">
        <v>435</v>
      </c>
      <c r="C6" s="103"/>
    </row>
    <row r="7" spans="1:3" ht="15" thickBot="1" x14ac:dyDescent="0.4">
      <c r="A7" s="104" t="s">
        <v>703</v>
      </c>
      <c r="B7" s="105" t="s">
        <v>707</v>
      </c>
      <c r="C7" s="106">
        <f>'[1]KPI 3.1'!C75/'[1]KPI 3.1'!C74</f>
        <v>0.16569860677094653</v>
      </c>
    </row>
    <row r="8" spans="1:3" ht="15" thickBot="1" x14ac:dyDescent="0.4">
      <c r="A8" s="104" t="s">
        <v>705</v>
      </c>
      <c r="B8" s="105" t="s">
        <v>708</v>
      </c>
      <c r="C8" s="106">
        <f>'[1]KPI 3.1'!C76/'[1]KPI 3.1'!C74</f>
        <v>2.8963149098905329E-2</v>
      </c>
    </row>
    <row r="10" spans="1:3" ht="16" thickBot="1" x14ac:dyDescent="0.4">
      <c r="B10" s="103" t="s">
        <v>27</v>
      </c>
      <c r="C10" s="103"/>
    </row>
    <row r="11" spans="1:3" ht="15" thickBot="1" x14ac:dyDescent="0.4">
      <c r="A11" s="104" t="s">
        <v>703</v>
      </c>
      <c r="B11" s="105" t="s">
        <v>709</v>
      </c>
      <c r="C11" s="107">
        <f>'[1]KPI 3.1'!C80/'[1]KPI 3.1'!C81</f>
        <v>0.66834910671559178</v>
      </c>
    </row>
    <row r="12" spans="1:3" ht="15" thickBot="1" x14ac:dyDescent="0.4">
      <c r="A12" s="104" t="s">
        <v>705</v>
      </c>
      <c r="B12" s="105" t="s">
        <v>710</v>
      </c>
      <c r="C12" s="106">
        <f>'[1]KPI 3.1'!C82/'[1]KPI 3.1'!C81</f>
        <v>0.44726631364670111</v>
      </c>
    </row>
  </sheetData>
  <mergeCells count="3">
    <mergeCell ref="B2:C2"/>
    <mergeCell ref="B6:C6"/>
    <mergeCell ref="B10:C10"/>
  </mergeCells>
  <conditionalFormatting sqref="B3:C4">
    <cfRule type="iconSet" priority="3">
      <iconSet iconSet="3Arrows">
        <cfvo type="percent" val="0"/>
        <cfvo type="percent" val="33"/>
        <cfvo type="percent" val="67"/>
      </iconSet>
    </cfRule>
  </conditionalFormatting>
  <conditionalFormatting sqref="B7:C8">
    <cfRule type="iconSet" priority="2">
      <iconSet iconSet="3Arrows">
        <cfvo type="percent" val="0"/>
        <cfvo type="percent" val="33"/>
        <cfvo type="percent" val="67"/>
      </iconSet>
    </cfRule>
  </conditionalFormatting>
  <conditionalFormatting sqref="B11:C12">
    <cfRule type="iconSet" priority="1">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7" id="{F655D0A3-429A-4ED9-A338-E3DC21EB0A8F}">
            <x14:iconSet iconSet="3Triangles">
              <x14:cfvo type="percent">
                <xm:f>0</xm:f>
              </x14:cfvo>
              <x14:cfvo type="percent">
                <xm:f>33</xm:f>
              </x14:cfvo>
              <x14:cfvo type="percent">
                <xm:f>67</xm:f>
              </x14:cfvo>
            </x14:iconSet>
          </x14:cfRule>
          <xm:sqref>B3:C3</xm:sqref>
        </x14:conditionalFormatting>
        <x14:conditionalFormatting xmlns:xm="http://schemas.microsoft.com/office/excel/2006/main">
          <x14:cfRule type="iconSet" priority="6" id="{AC19E69A-CFA1-4AC8-B4BF-903F7A78AEE4}">
            <x14:iconSet iconSet="3Triangles">
              <x14:cfvo type="percent">
                <xm:f>0</xm:f>
              </x14:cfvo>
              <x14:cfvo type="percent">
                <xm:f>33</xm:f>
              </x14:cfvo>
              <x14:cfvo type="percent">
                <xm:f>67</xm:f>
              </x14:cfvo>
            </x14:iconSet>
          </x14:cfRule>
          <xm:sqref>B4:C4</xm:sqref>
        </x14:conditionalFormatting>
        <x14:conditionalFormatting xmlns:xm="http://schemas.microsoft.com/office/excel/2006/main">
          <x14:cfRule type="iconSet" priority="5" id="{EE42FF97-A7DC-484E-AA85-B647D706E512}">
            <x14:iconSet iconSet="3Triangles">
              <x14:cfvo type="percent">
                <xm:f>0</xm:f>
              </x14:cfvo>
              <x14:cfvo type="percent">
                <xm:f>33</xm:f>
              </x14:cfvo>
              <x14:cfvo type="percent">
                <xm:f>67</xm:f>
              </x14:cfvo>
            </x14:iconSet>
          </x14:cfRule>
          <xm:sqref>B7:C7</xm:sqref>
        </x14:conditionalFormatting>
        <x14:conditionalFormatting xmlns:xm="http://schemas.microsoft.com/office/excel/2006/main">
          <x14:cfRule type="iconSet" priority="4" id="{98E24454-524D-43DA-B637-A5AC67EF7535}">
            <x14:iconSet iconSet="3Triangles">
              <x14:cfvo type="percent">
                <xm:f>0</xm:f>
              </x14:cfvo>
              <x14:cfvo type="percent">
                <xm:f>33</xm:f>
              </x14:cfvo>
              <x14:cfvo type="percent">
                <xm:f>67</xm:f>
              </x14:cfvo>
            </x14:iconSet>
          </x14:cfRule>
          <xm:sqref>B8:C8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F13"/>
  <sheetViews>
    <sheetView zoomScale="85" zoomScaleNormal="85" workbookViewId="0">
      <selection activeCell="K26" sqref="K26"/>
    </sheetView>
  </sheetViews>
  <sheetFormatPr defaultRowHeight="14.5" x14ac:dyDescent="0.35"/>
  <cols>
    <col min="1" max="1" width="23.5" bestFit="1" customWidth="1"/>
    <col min="2" max="2" width="16.1640625" bestFit="1" customWidth="1"/>
    <col min="3" max="3" width="9.33203125" bestFit="1" customWidth="1"/>
    <col min="4" max="4" width="4.75" bestFit="1" customWidth="1"/>
    <col min="5" max="5" width="8.4140625" bestFit="1" customWidth="1"/>
    <col min="6" max="6" width="11.25" bestFit="1" customWidth="1"/>
  </cols>
  <sheetData>
    <row r="3" spans="1:6" x14ac:dyDescent="0.35">
      <c r="A3" s="3" t="s">
        <v>648</v>
      </c>
      <c r="B3" s="3" t="s">
        <v>649</v>
      </c>
    </row>
    <row r="4" spans="1:6" x14ac:dyDescent="0.35">
      <c r="A4" s="3" t="s">
        <v>645</v>
      </c>
      <c r="B4" t="s">
        <v>646</v>
      </c>
      <c r="C4" t="s">
        <v>436</v>
      </c>
      <c r="D4" t="s">
        <v>435</v>
      </c>
      <c r="E4" t="s">
        <v>27</v>
      </c>
      <c r="F4" t="s">
        <v>647</v>
      </c>
    </row>
    <row r="5" spans="1:6" x14ac:dyDescent="0.35">
      <c r="A5" s="4" t="s">
        <v>489</v>
      </c>
      <c r="B5" s="35"/>
      <c r="C5" s="35"/>
      <c r="D5" s="35">
        <v>1</v>
      </c>
      <c r="E5" s="35"/>
      <c r="F5" s="35">
        <v>1</v>
      </c>
    </row>
    <row r="6" spans="1:6" x14ac:dyDescent="0.35">
      <c r="A6" s="4" t="s">
        <v>511</v>
      </c>
      <c r="B6" s="35">
        <v>1</v>
      </c>
      <c r="C6" s="35"/>
      <c r="D6" s="35"/>
      <c r="E6" s="35">
        <v>3</v>
      </c>
      <c r="F6" s="35">
        <v>4</v>
      </c>
    </row>
    <row r="7" spans="1:6" x14ac:dyDescent="0.35">
      <c r="A7" s="4" t="s">
        <v>485</v>
      </c>
      <c r="B7" s="35"/>
      <c r="C7" s="35">
        <v>10</v>
      </c>
      <c r="D7" s="35"/>
      <c r="E7" s="35"/>
      <c r="F7" s="35">
        <v>10</v>
      </c>
    </row>
    <row r="8" spans="1:6" x14ac:dyDescent="0.35">
      <c r="A8" s="4" t="s">
        <v>504</v>
      </c>
      <c r="B8" s="35">
        <v>4</v>
      </c>
      <c r="C8" s="35">
        <v>2</v>
      </c>
      <c r="D8" s="35">
        <v>8</v>
      </c>
      <c r="E8" s="35"/>
      <c r="F8" s="35">
        <v>14</v>
      </c>
    </row>
    <row r="9" spans="1:6" x14ac:dyDescent="0.35">
      <c r="A9" s="4" t="s">
        <v>506</v>
      </c>
      <c r="B9" s="35"/>
      <c r="C9" s="35">
        <v>12</v>
      </c>
      <c r="D9" s="35"/>
      <c r="E9" s="35">
        <v>15</v>
      </c>
      <c r="F9" s="35">
        <v>27</v>
      </c>
    </row>
    <row r="10" spans="1:6" x14ac:dyDescent="0.35">
      <c r="A10" s="4" t="s">
        <v>503</v>
      </c>
      <c r="B10" s="35"/>
      <c r="C10" s="35">
        <v>20</v>
      </c>
      <c r="D10" s="35">
        <v>7</v>
      </c>
      <c r="E10" s="35">
        <v>3</v>
      </c>
      <c r="F10" s="35">
        <v>30</v>
      </c>
    </row>
    <row r="11" spans="1:6" x14ac:dyDescent="0.35">
      <c r="A11" s="4" t="s">
        <v>498</v>
      </c>
      <c r="B11" s="35">
        <v>18</v>
      </c>
      <c r="C11" s="35"/>
      <c r="D11" s="35"/>
      <c r="E11" s="35">
        <v>18</v>
      </c>
      <c r="F11" s="35">
        <v>36</v>
      </c>
    </row>
    <row r="12" spans="1:6" x14ac:dyDescent="0.35">
      <c r="A12" s="4" t="s">
        <v>488</v>
      </c>
      <c r="B12" s="35">
        <v>5</v>
      </c>
      <c r="C12" s="35">
        <v>19</v>
      </c>
      <c r="D12" s="35"/>
      <c r="E12" s="35">
        <v>58</v>
      </c>
      <c r="F12" s="35">
        <v>82</v>
      </c>
    </row>
    <row r="13" spans="1:6" x14ac:dyDescent="0.35">
      <c r="A13" s="4" t="s">
        <v>647</v>
      </c>
      <c r="B13" s="35">
        <v>28</v>
      </c>
      <c r="C13" s="35">
        <v>63</v>
      </c>
      <c r="D13" s="35">
        <v>16</v>
      </c>
      <c r="E13" s="35">
        <v>97</v>
      </c>
      <c r="F13" s="35">
        <v>204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G6"/>
  <sheetViews>
    <sheetView workbookViewId="0">
      <selection activeCell="J20" sqref="J20"/>
    </sheetView>
  </sheetViews>
  <sheetFormatPr defaultRowHeight="14.5" x14ac:dyDescent="0.35"/>
  <cols>
    <col min="1" max="1" width="12.58203125" bestFit="1" customWidth="1"/>
    <col min="2" max="2" width="25.08203125" bestFit="1" customWidth="1"/>
    <col min="3" max="3" width="10.75" customWidth="1"/>
    <col min="4" max="5" width="8.75" customWidth="1"/>
    <col min="6" max="6" width="9.58203125" customWidth="1"/>
    <col min="7" max="7" width="11.33203125" customWidth="1"/>
    <col min="8" max="8" width="8.75" customWidth="1"/>
    <col min="9" max="9" width="8.75" bestFit="1" customWidth="1"/>
    <col min="10" max="14" width="9.75" bestFit="1" customWidth="1"/>
    <col min="15" max="15" width="10.75" bestFit="1" customWidth="1"/>
  </cols>
  <sheetData>
    <row r="3" spans="1:7" x14ac:dyDescent="0.35">
      <c r="A3" s="3" t="s">
        <v>645</v>
      </c>
      <c r="B3" t="s">
        <v>652</v>
      </c>
    </row>
    <row r="4" spans="1:7" x14ac:dyDescent="0.35">
      <c r="A4" s="4" t="s">
        <v>650</v>
      </c>
      <c r="B4" s="35">
        <v>3</v>
      </c>
      <c r="F4" s="24" t="s">
        <v>670</v>
      </c>
      <c r="G4" s="24"/>
    </row>
    <row r="5" spans="1:7" x14ac:dyDescent="0.35">
      <c r="A5" s="4" t="s">
        <v>651</v>
      </c>
      <c r="B5" s="35">
        <v>31</v>
      </c>
      <c r="F5" s="10" t="str">
        <f>A4</f>
        <v>2019</v>
      </c>
      <c r="G5" s="10" t="str">
        <f>A5</f>
        <v>2020</v>
      </c>
    </row>
    <row r="6" spans="1:7" x14ac:dyDescent="0.35">
      <c r="A6" s="4" t="s">
        <v>647</v>
      </c>
      <c r="B6" s="35">
        <v>34</v>
      </c>
      <c r="F6" s="10">
        <f>GETPIVOTDATA("[Measures].[Count of Account Executive]",$A$3,"[meeting_list_202001231041].[meeting_date (Year)]","[meeting_list_202001231041].[meeting_date (Year)].&amp;[2019]")</f>
        <v>3</v>
      </c>
      <c r="G6" s="10">
        <f>GETPIVOTDATA("[Measures].[Count of Account Executive]",$A$3,"[meeting_list_202001231041].[meeting_date (Year)]","[meeting_list_202001231041].[meeting_date (Year)].&amp;[2020]")</f>
        <v>31</v>
      </c>
    </row>
  </sheetData>
  <mergeCells count="1">
    <mergeCell ref="F4:G4"/>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C12"/>
  <sheetViews>
    <sheetView workbookViewId="0">
      <selection activeCell="F15" sqref="F15"/>
    </sheetView>
  </sheetViews>
  <sheetFormatPr defaultRowHeight="14.5" x14ac:dyDescent="0.35"/>
  <cols>
    <col min="1" max="1" width="17.25" bestFit="1" customWidth="1"/>
    <col min="2" max="2" width="22.33203125" bestFit="1" customWidth="1"/>
  </cols>
  <sheetData>
    <row r="3" spans="1:3" x14ac:dyDescent="0.35">
      <c r="A3" s="3" t="s">
        <v>645</v>
      </c>
      <c r="B3" t="s">
        <v>653</v>
      </c>
    </row>
    <row r="4" spans="1:3" x14ac:dyDescent="0.35">
      <c r="A4" s="4" t="s">
        <v>597</v>
      </c>
      <c r="B4" s="35">
        <v>60000</v>
      </c>
    </row>
    <row r="5" spans="1:3" x14ac:dyDescent="0.35">
      <c r="A5" s="4" t="s">
        <v>570</v>
      </c>
      <c r="B5" s="35">
        <v>899000</v>
      </c>
    </row>
    <row r="6" spans="1:3" x14ac:dyDescent="0.35">
      <c r="A6" s="4" t="s">
        <v>526</v>
      </c>
      <c r="B6" s="35">
        <v>5919500</v>
      </c>
    </row>
    <row r="7" spans="1:3" x14ac:dyDescent="0.35">
      <c r="A7" s="4" t="s">
        <v>647</v>
      </c>
      <c r="B7" s="35">
        <v>6878500</v>
      </c>
    </row>
    <row r="10" spans="1:3" x14ac:dyDescent="0.35">
      <c r="B10" s="4" t="s">
        <v>526</v>
      </c>
      <c r="C10">
        <v>5919500</v>
      </c>
    </row>
    <row r="11" spans="1:3" x14ac:dyDescent="0.35">
      <c r="B11" s="4" t="s">
        <v>570</v>
      </c>
      <c r="C11">
        <v>899000</v>
      </c>
    </row>
    <row r="12" spans="1:3" x14ac:dyDescent="0.35">
      <c r="B12" s="4" t="s">
        <v>597</v>
      </c>
      <c r="C12">
        <v>60000</v>
      </c>
    </row>
  </sheetData>
  <sortState xmlns:xlrd2="http://schemas.microsoft.com/office/spreadsheetml/2017/richdata2" ref="B10:C12">
    <sortCondition descending="1" ref="C10:C12"/>
  </sortState>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B13"/>
  <sheetViews>
    <sheetView workbookViewId="0">
      <selection activeCell="A9" sqref="A9"/>
    </sheetView>
  </sheetViews>
  <sheetFormatPr defaultRowHeight="14.5" x14ac:dyDescent="0.35"/>
  <cols>
    <col min="1" max="1" width="13.75" bestFit="1" customWidth="1"/>
    <col min="2" max="2" width="21" bestFit="1" customWidth="1"/>
    <col min="3" max="3" width="3.9140625" customWidth="1"/>
    <col min="4" max="4" width="4.08203125" bestFit="1" customWidth="1"/>
    <col min="5" max="5" width="10.75" bestFit="1" customWidth="1"/>
    <col min="6" max="9" width="8.75" bestFit="1" customWidth="1"/>
    <col min="10" max="14" width="9.75" bestFit="1" customWidth="1"/>
    <col min="15" max="15" width="10.75" bestFit="1" customWidth="1"/>
  </cols>
  <sheetData>
    <row r="3" spans="1:2" x14ac:dyDescent="0.35">
      <c r="A3" s="3" t="s">
        <v>645</v>
      </c>
      <c r="B3" t="s">
        <v>654</v>
      </c>
    </row>
    <row r="4" spans="1:2" x14ac:dyDescent="0.35">
      <c r="A4" s="4" t="s">
        <v>478</v>
      </c>
      <c r="B4" s="35">
        <v>2</v>
      </c>
    </row>
    <row r="5" spans="1:2" x14ac:dyDescent="0.35">
      <c r="A5" s="4" t="s">
        <v>473</v>
      </c>
      <c r="B5" s="35">
        <v>2</v>
      </c>
    </row>
    <row r="6" spans="1:2" x14ac:dyDescent="0.35">
      <c r="A6" s="4" t="s">
        <v>480</v>
      </c>
      <c r="B6" s="35">
        <v>3</v>
      </c>
    </row>
    <row r="7" spans="1:2" x14ac:dyDescent="0.35">
      <c r="A7" s="4" t="s">
        <v>477</v>
      </c>
      <c r="B7" s="35">
        <v>3</v>
      </c>
    </row>
    <row r="8" spans="1:2" x14ac:dyDescent="0.35">
      <c r="A8" s="4" t="s">
        <v>474</v>
      </c>
      <c r="B8" s="35">
        <v>4</v>
      </c>
    </row>
    <row r="9" spans="1:2" x14ac:dyDescent="0.35">
      <c r="A9" s="4" t="s">
        <v>476</v>
      </c>
      <c r="B9" s="35">
        <v>4</v>
      </c>
    </row>
    <row r="10" spans="1:2" x14ac:dyDescent="0.35">
      <c r="A10" s="4" t="s">
        <v>472</v>
      </c>
      <c r="B10" s="35">
        <v>4</v>
      </c>
    </row>
    <row r="11" spans="1:2" x14ac:dyDescent="0.35">
      <c r="A11" s="4" t="s">
        <v>482</v>
      </c>
      <c r="B11" s="35">
        <v>5</v>
      </c>
    </row>
    <row r="12" spans="1:2" x14ac:dyDescent="0.35">
      <c r="A12" s="4" t="s">
        <v>483</v>
      </c>
      <c r="B12" s="35">
        <v>7</v>
      </c>
    </row>
    <row r="13" spans="1:2" x14ac:dyDescent="0.35">
      <c r="A13" s="4" t="s">
        <v>647</v>
      </c>
      <c r="B13" s="35">
        <v>34</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71B3-A431-40C8-90C3-03F37FECF5CB}">
  <dimension ref="A1:T82"/>
  <sheetViews>
    <sheetView topLeftCell="A62" workbookViewId="0">
      <selection activeCell="E74" sqref="E74"/>
    </sheetView>
  </sheetViews>
  <sheetFormatPr defaultRowHeight="14.5" x14ac:dyDescent="0.35"/>
  <cols>
    <col min="1" max="1" width="13" style="89" bestFit="1" customWidth="1"/>
    <col min="2" max="2" width="14" style="89" bestFit="1" customWidth="1"/>
    <col min="3" max="3" width="15.9140625" style="89" bestFit="1" customWidth="1"/>
    <col min="4" max="4" width="22.75" style="89" bestFit="1" customWidth="1"/>
    <col min="5" max="5" width="12.25" style="89" customWidth="1"/>
    <col min="6" max="6" width="14.1640625" style="89" customWidth="1"/>
    <col min="7" max="7" width="8.6640625" style="89"/>
    <col min="8" max="8" width="13.4140625" style="89" customWidth="1"/>
    <col min="9" max="9" width="15.75" style="89" customWidth="1"/>
    <col min="10" max="10" width="15.9140625" style="89" bestFit="1" customWidth="1"/>
    <col min="11" max="11" width="18.25" style="89" bestFit="1" customWidth="1"/>
    <col min="12" max="12" width="17.6640625" style="89" customWidth="1"/>
    <col min="13" max="13" width="17.4140625" style="89" customWidth="1"/>
    <col min="14" max="14" width="8.6640625" style="89"/>
    <col min="15" max="15" width="13.83203125" style="89" customWidth="1"/>
    <col min="16" max="16" width="15.58203125" style="89" customWidth="1"/>
    <col min="17" max="17" width="15.9140625" style="89" bestFit="1" customWidth="1"/>
    <col min="18" max="18" width="21.6640625" style="89" bestFit="1" customWidth="1"/>
    <col min="19" max="19" width="12" style="89" customWidth="1"/>
    <col min="20" max="16384" width="8.6640625" style="89"/>
  </cols>
  <sheetData>
    <row r="1" spans="1:20" customFormat="1" x14ac:dyDescent="0.35">
      <c r="A1" s="49"/>
      <c r="B1" s="49"/>
      <c r="C1" s="49"/>
      <c r="D1" s="49"/>
      <c r="E1" s="49"/>
      <c r="F1" s="49"/>
      <c r="H1" s="50"/>
      <c r="I1" s="50"/>
      <c r="J1" s="50"/>
      <c r="K1" s="50"/>
      <c r="L1" s="50"/>
      <c r="M1" s="50"/>
      <c r="O1" s="51"/>
      <c r="P1" s="51"/>
      <c r="Q1" s="51"/>
      <c r="R1" s="51"/>
      <c r="S1" s="51"/>
      <c r="T1" s="51"/>
    </row>
    <row r="2" spans="1:20" customFormat="1" x14ac:dyDescent="0.35">
      <c r="A2" s="49"/>
      <c r="B2" s="49"/>
      <c r="C2" s="49"/>
      <c r="D2" s="49"/>
      <c r="E2" s="49"/>
      <c r="F2" s="49"/>
      <c r="H2" s="50"/>
      <c r="I2" s="50"/>
      <c r="J2" s="50"/>
      <c r="K2" s="50"/>
      <c r="L2" s="50"/>
      <c r="M2" s="50"/>
      <c r="O2" s="51"/>
      <c r="P2" s="51"/>
      <c r="Q2" s="51"/>
      <c r="R2" s="51"/>
      <c r="S2" s="51"/>
      <c r="T2" s="51"/>
    </row>
    <row r="3" spans="1:20" customFormat="1" ht="23" x14ac:dyDescent="0.5">
      <c r="A3" s="52" t="s">
        <v>682</v>
      </c>
      <c r="B3" s="53" t="s">
        <v>683</v>
      </c>
      <c r="C3" s="53"/>
      <c r="D3" s="49"/>
      <c r="E3" s="49"/>
      <c r="F3" s="49"/>
      <c r="H3" s="52" t="s">
        <v>435</v>
      </c>
      <c r="I3" s="54" t="s">
        <v>683</v>
      </c>
      <c r="J3" s="54"/>
      <c r="K3" s="50"/>
      <c r="L3" s="50"/>
      <c r="M3" s="50"/>
      <c r="O3" s="52" t="s">
        <v>27</v>
      </c>
      <c r="P3" s="55" t="s">
        <v>683</v>
      </c>
      <c r="Q3" s="51"/>
      <c r="R3" s="51"/>
      <c r="S3" s="51"/>
      <c r="T3" s="51"/>
    </row>
    <row r="4" spans="1:20" customFormat="1" x14ac:dyDescent="0.35">
      <c r="A4" s="53" t="s">
        <v>663</v>
      </c>
      <c r="B4" s="53" t="s">
        <v>684</v>
      </c>
      <c r="C4" s="56">
        <v>20083111</v>
      </c>
      <c r="D4" s="49"/>
      <c r="E4" s="49"/>
      <c r="F4" s="49"/>
      <c r="H4" s="54" t="s">
        <v>663</v>
      </c>
      <c r="I4" s="54" t="s">
        <v>684</v>
      </c>
      <c r="J4" s="56">
        <v>19673793</v>
      </c>
      <c r="K4" s="50"/>
      <c r="L4" s="50"/>
      <c r="M4" s="50"/>
      <c r="O4" s="55" t="s">
        <v>663</v>
      </c>
      <c r="P4" s="55" t="s">
        <v>684</v>
      </c>
      <c r="Q4" s="56">
        <v>12319455</v>
      </c>
      <c r="R4" s="51"/>
      <c r="S4" s="51"/>
      <c r="T4" s="51"/>
    </row>
    <row r="5" spans="1:20" customFormat="1" x14ac:dyDescent="0.35">
      <c r="A5" s="53" t="s">
        <v>679</v>
      </c>
      <c r="B5" s="53" t="s">
        <v>685</v>
      </c>
      <c r="C5" s="57">
        <v>11789802.869999995</v>
      </c>
      <c r="D5" s="49"/>
      <c r="E5" s="49"/>
      <c r="F5" s="49"/>
      <c r="H5" s="54" t="s">
        <v>679</v>
      </c>
      <c r="I5" s="54" t="s">
        <v>685</v>
      </c>
      <c r="J5" s="57">
        <v>3259920.0900000003</v>
      </c>
      <c r="K5" s="50"/>
      <c r="L5" s="50"/>
      <c r="M5" s="50"/>
      <c r="O5" s="55" t="s">
        <v>679</v>
      </c>
      <c r="P5" s="55" t="s">
        <v>685</v>
      </c>
      <c r="Q5" s="58">
        <v>18432664.719999995</v>
      </c>
      <c r="R5" s="51"/>
      <c r="S5" s="51"/>
      <c r="T5" s="51"/>
    </row>
    <row r="6" spans="1:20" customFormat="1" x14ac:dyDescent="0.35">
      <c r="A6" s="53" t="s">
        <v>660</v>
      </c>
      <c r="B6" s="53" t="s">
        <v>686</v>
      </c>
      <c r="C6" s="56">
        <v>2853842</v>
      </c>
      <c r="D6" s="49"/>
      <c r="E6" s="49"/>
      <c r="F6" s="49"/>
      <c r="H6" s="54" t="s">
        <v>660</v>
      </c>
      <c r="I6" s="54" t="s">
        <v>686</v>
      </c>
      <c r="J6" s="56">
        <v>569815</v>
      </c>
      <c r="K6" s="50"/>
      <c r="L6" s="50"/>
      <c r="M6" s="50"/>
      <c r="O6" s="55" t="s">
        <v>660</v>
      </c>
      <c r="P6" s="55" t="s">
        <v>686</v>
      </c>
      <c r="Q6" s="56">
        <v>8244310</v>
      </c>
      <c r="R6" s="51"/>
      <c r="S6" s="51"/>
      <c r="T6" s="51"/>
    </row>
    <row r="7" spans="1:20" customFormat="1" x14ac:dyDescent="0.35">
      <c r="A7" s="49"/>
      <c r="B7" s="49"/>
      <c r="C7" s="49"/>
      <c r="D7" s="49"/>
      <c r="E7" s="49"/>
      <c r="F7" s="49"/>
      <c r="H7" s="50"/>
      <c r="I7" s="50"/>
      <c r="J7" s="50"/>
      <c r="K7" s="50"/>
      <c r="L7" s="50"/>
      <c r="M7" s="50"/>
      <c r="O7" s="59"/>
      <c r="P7" s="59"/>
      <c r="Q7" s="51"/>
      <c r="R7" s="51"/>
      <c r="S7" s="51"/>
      <c r="T7" s="51"/>
    </row>
    <row r="8" spans="1:20" customFormat="1" x14ac:dyDescent="0.35">
      <c r="A8" s="59" t="s">
        <v>682</v>
      </c>
      <c r="B8" s="59" t="s">
        <v>663</v>
      </c>
      <c r="C8" s="49" t="s">
        <v>645</v>
      </c>
      <c r="D8" s="49" t="s">
        <v>687</v>
      </c>
      <c r="E8" s="49"/>
      <c r="F8" s="49"/>
      <c r="H8" s="59" t="s">
        <v>682</v>
      </c>
      <c r="I8" s="59" t="s">
        <v>663</v>
      </c>
      <c r="J8" s="50" t="s">
        <v>645</v>
      </c>
      <c r="K8" s="50" t="s">
        <v>688</v>
      </c>
      <c r="L8" s="50"/>
      <c r="M8" s="50"/>
      <c r="O8" s="59" t="s">
        <v>682</v>
      </c>
      <c r="P8" s="59" t="s">
        <v>663</v>
      </c>
      <c r="Q8" s="51" t="s">
        <v>645</v>
      </c>
      <c r="R8" s="51" t="s">
        <v>689</v>
      </c>
      <c r="S8" s="51"/>
      <c r="T8" s="51"/>
    </row>
    <row r="9" spans="1:20" customFormat="1" x14ac:dyDescent="0.35">
      <c r="A9" s="49"/>
      <c r="B9" s="49"/>
      <c r="C9" s="60" t="s">
        <v>483</v>
      </c>
      <c r="D9" s="99">
        <v>129000</v>
      </c>
      <c r="E9" s="49"/>
      <c r="F9" s="49"/>
      <c r="H9" s="50"/>
      <c r="I9" s="50"/>
      <c r="J9" s="61" t="s">
        <v>483</v>
      </c>
      <c r="K9" s="100">
        <v>129902</v>
      </c>
      <c r="L9" s="50"/>
      <c r="M9" s="50"/>
      <c r="O9" s="51"/>
      <c r="P9" s="51"/>
      <c r="Q9" s="62" t="s">
        <v>483</v>
      </c>
      <c r="R9" s="101">
        <v>1289000</v>
      </c>
      <c r="S9" s="51"/>
      <c r="T9" s="51"/>
    </row>
    <row r="10" spans="1:20" customFormat="1" x14ac:dyDescent="0.35">
      <c r="A10" s="49"/>
      <c r="B10" s="49"/>
      <c r="C10" s="60" t="s">
        <v>474</v>
      </c>
      <c r="D10" s="99">
        <v>12365300</v>
      </c>
      <c r="E10" s="49"/>
      <c r="F10" s="49"/>
      <c r="H10" s="50"/>
      <c r="I10" s="50"/>
      <c r="J10" s="61" t="s">
        <v>474</v>
      </c>
      <c r="K10" s="100">
        <v>1278023</v>
      </c>
      <c r="L10" s="50"/>
      <c r="M10" s="50"/>
      <c r="O10" s="51"/>
      <c r="P10" s="51"/>
      <c r="Q10" s="62" t="s">
        <v>474</v>
      </c>
      <c r="R10" s="101">
        <v>12900</v>
      </c>
      <c r="S10" s="51"/>
      <c r="T10" s="51"/>
    </row>
    <row r="11" spans="1:20" customFormat="1" x14ac:dyDescent="0.35">
      <c r="A11" s="49"/>
      <c r="B11" s="49"/>
      <c r="C11" s="60" t="s">
        <v>498</v>
      </c>
      <c r="D11" s="99">
        <v>0</v>
      </c>
      <c r="E11" s="49"/>
      <c r="F11" s="49"/>
      <c r="H11" s="50"/>
      <c r="I11" s="50"/>
      <c r="J11" s="61" t="s">
        <v>498</v>
      </c>
      <c r="K11" s="100">
        <v>0</v>
      </c>
      <c r="L11" s="50"/>
      <c r="M11" s="50"/>
      <c r="O11" s="51"/>
      <c r="P11" s="51"/>
      <c r="Q11" s="62" t="s">
        <v>498</v>
      </c>
      <c r="R11" s="101">
        <v>0</v>
      </c>
      <c r="S11" s="51"/>
      <c r="T11" s="51"/>
    </row>
    <row r="12" spans="1:20" customFormat="1" x14ac:dyDescent="0.35">
      <c r="A12" s="49"/>
      <c r="B12" s="49"/>
      <c r="C12" s="60" t="s">
        <v>488</v>
      </c>
      <c r="D12" s="99">
        <v>0</v>
      </c>
      <c r="E12" s="49"/>
      <c r="F12" s="49"/>
      <c r="H12" s="50"/>
      <c r="I12" s="50"/>
      <c r="J12" s="61" t="s">
        <v>488</v>
      </c>
      <c r="K12" s="100">
        <v>0</v>
      </c>
      <c r="L12" s="50"/>
      <c r="M12" s="50"/>
      <c r="O12" s="51"/>
      <c r="P12" s="51"/>
      <c r="Q12" s="62" t="s">
        <v>488</v>
      </c>
      <c r="R12" s="101">
        <v>0</v>
      </c>
      <c r="S12" s="51"/>
      <c r="T12" s="51"/>
    </row>
    <row r="13" spans="1:20" customFormat="1" x14ac:dyDescent="0.35">
      <c r="A13" s="49"/>
      <c r="B13" s="49"/>
      <c r="C13" s="60" t="s">
        <v>511</v>
      </c>
      <c r="D13" s="99">
        <v>0</v>
      </c>
      <c r="E13" s="49"/>
      <c r="F13" s="49"/>
      <c r="H13" s="50"/>
      <c r="I13" s="50"/>
      <c r="J13" s="61" t="s">
        <v>511</v>
      </c>
      <c r="K13" s="100">
        <v>0</v>
      </c>
      <c r="L13" s="50"/>
      <c r="M13" s="50"/>
      <c r="O13" s="51"/>
      <c r="P13" s="51"/>
      <c r="Q13" s="62" t="s">
        <v>511</v>
      </c>
      <c r="R13" s="101">
        <v>0</v>
      </c>
      <c r="S13" s="51"/>
      <c r="T13" s="51"/>
    </row>
    <row r="14" spans="1:20" customFormat="1" x14ac:dyDescent="0.35">
      <c r="A14" s="49"/>
      <c r="B14" s="49"/>
      <c r="C14" s="60" t="s">
        <v>475</v>
      </c>
      <c r="D14" s="99">
        <v>500000</v>
      </c>
      <c r="E14" s="49"/>
      <c r="F14" s="49"/>
      <c r="H14" s="50"/>
      <c r="I14" s="50"/>
      <c r="J14" s="61" t="s">
        <v>475</v>
      </c>
      <c r="K14" s="100">
        <v>1000000</v>
      </c>
      <c r="L14" s="50"/>
      <c r="M14" s="50"/>
      <c r="O14" s="51"/>
      <c r="P14" s="51"/>
      <c r="Q14" s="62" t="s">
        <v>475</v>
      </c>
      <c r="R14" s="101">
        <v>1010000</v>
      </c>
      <c r="S14" s="51"/>
      <c r="T14" s="51"/>
    </row>
    <row r="15" spans="1:20" customFormat="1" x14ac:dyDescent="0.35">
      <c r="A15" s="49"/>
      <c r="B15" s="49"/>
      <c r="C15" s="60" t="s">
        <v>477</v>
      </c>
      <c r="D15" s="99">
        <v>3500000</v>
      </c>
      <c r="E15" s="49"/>
      <c r="F15" s="49"/>
      <c r="H15" s="50"/>
      <c r="I15" s="50"/>
      <c r="J15" s="61" t="s">
        <v>477</v>
      </c>
      <c r="K15" s="100">
        <v>1250000</v>
      </c>
      <c r="L15" s="50"/>
      <c r="M15" s="50"/>
      <c r="O15" s="51"/>
      <c r="P15" s="51"/>
      <c r="Q15" s="62" t="s">
        <v>477</v>
      </c>
      <c r="R15" s="101">
        <v>750000</v>
      </c>
      <c r="S15" s="51"/>
      <c r="T15" s="51"/>
    </row>
    <row r="16" spans="1:20" customFormat="1" x14ac:dyDescent="0.35">
      <c r="A16" s="49"/>
      <c r="B16" s="49"/>
      <c r="C16" s="60" t="s">
        <v>476</v>
      </c>
      <c r="D16" s="99">
        <v>1250000</v>
      </c>
      <c r="E16" s="49"/>
      <c r="F16" s="49"/>
      <c r="H16" s="50"/>
      <c r="I16" s="50"/>
      <c r="J16" s="61" t="s">
        <v>476</v>
      </c>
      <c r="K16" s="100">
        <v>500000</v>
      </c>
      <c r="L16" s="50"/>
      <c r="M16" s="50"/>
      <c r="O16" s="51"/>
      <c r="P16" s="51"/>
      <c r="Q16" s="62" t="s">
        <v>476</v>
      </c>
      <c r="R16" s="101">
        <v>500000</v>
      </c>
      <c r="S16" s="51"/>
      <c r="T16" s="51"/>
    </row>
    <row r="17" spans="1:20" customFormat="1" x14ac:dyDescent="0.35">
      <c r="A17" s="49"/>
      <c r="B17" s="49"/>
      <c r="C17" s="60" t="s">
        <v>479</v>
      </c>
      <c r="D17" s="99">
        <v>170034</v>
      </c>
      <c r="E17" s="49"/>
      <c r="F17" s="49"/>
      <c r="H17" s="50"/>
      <c r="I17" s="50"/>
      <c r="J17" s="61" t="s">
        <v>479</v>
      </c>
      <c r="K17" s="100">
        <v>1345000</v>
      </c>
      <c r="L17" s="50"/>
      <c r="M17" s="50"/>
      <c r="O17" s="51"/>
      <c r="P17" s="51"/>
      <c r="Q17" s="62" t="s">
        <v>479</v>
      </c>
      <c r="R17" s="101">
        <v>1298673</v>
      </c>
      <c r="S17" s="51"/>
      <c r="T17" s="51"/>
    </row>
    <row r="18" spans="1:20" customFormat="1" x14ac:dyDescent="0.35">
      <c r="A18" s="49"/>
      <c r="B18" s="49"/>
      <c r="C18" s="60" t="s">
        <v>480</v>
      </c>
      <c r="D18" s="99">
        <v>750000</v>
      </c>
      <c r="E18" s="49"/>
      <c r="F18" s="49"/>
      <c r="H18" s="50"/>
      <c r="I18" s="50"/>
      <c r="J18" s="61" t="s">
        <v>480</v>
      </c>
      <c r="K18" s="100">
        <v>1350000</v>
      </c>
      <c r="L18" s="50"/>
      <c r="M18" s="50"/>
      <c r="O18" s="51"/>
      <c r="P18" s="51"/>
      <c r="Q18" s="62" t="s">
        <v>480</v>
      </c>
      <c r="R18" s="101">
        <v>750000</v>
      </c>
      <c r="S18" s="51"/>
      <c r="T18" s="51"/>
    </row>
    <row r="19" spans="1:20" customFormat="1" x14ac:dyDescent="0.35">
      <c r="A19" s="49"/>
      <c r="B19" s="49"/>
      <c r="C19" s="60" t="s">
        <v>473</v>
      </c>
      <c r="D19" s="99">
        <v>128777</v>
      </c>
      <c r="E19" s="49"/>
      <c r="F19" s="49"/>
      <c r="H19" s="50"/>
      <c r="I19" s="50"/>
      <c r="J19" s="61" t="s">
        <v>473</v>
      </c>
      <c r="K19" s="100">
        <v>19888</v>
      </c>
      <c r="L19" s="50"/>
      <c r="M19" s="50"/>
      <c r="O19" s="51"/>
      <c r="P19" s="51"/>
      <c r="Q19" s="62" t="s">
        <v>473</v>
      </c>
      <c r="R19" s="101">
        <v>198882</v>
      </c>
      <c r="S19" s="51"/>
      <c r="T19" s="51"/>
    </row>
    <row r="20" spans="1:20" customFormat="1" x14ac:dyDescent="0.35">
      <c r="A20" s="49"/>
      <c r="B20" s="49"/>
      <c r="C20" s="60" t="s">
        <v>489</v>
      </c>
      <c r="D20" s="99">
        <v>0</v>
      </c>
      <c r="E20" s="49"/>
      <c r="F20" s="49"/>
      <c r="H20" s="50"/>
      <c r="I20" s="50"/>
      <c r="J20" s="61" t="s">
        <v>489</v>
      </c>
      <c r="K20" s="100">
        <v>0</v>
      </c>
      <c r="L20" s="50"/>
      <c r="M20" s="50"/>
      <c r="O20" s="51"/>
      <c r="P20" s="51"/>
      <c r="Q20" s="62" t="s">
        <v>489</v>
      </c>
      <c r="R20" s="101">
        <v>0</v>
      </c>
      <c r="S20" s="51"/>
      <c r="T20" s="51"/>
    </row>
    <row r="21" spans="1:20" customFormat="1" x14ac:dyDescent="0.35">
      <c r="A21" s="49"/>
      <c r="B21" s="49"/>
      <c r="C21" s="60" t="s">
        <v>485</v>
      </c>
      <c r="D21" s="99">
        <v>0</v>
      </c>
      <c r="E21" s="49"/>
      <c r="F21" s="49"/>
      <c r="H21" s="50"/>
      <c r="I21" s="50"/>
      <c r="J21" s="61" t="s">
        <v>485</v>
      </c>
      <c r="K21" s="100">
        <v>0</v>
      </c>
      <c r="L21" s="50"/>
      <c r="M21" s="50"/>
      <c r="O21" s="51"/>
      <c r="P21" s="51"/>
      <c r="Q21" s="62" t="s">
        <v>485</v>
      </c>
      <c r="R21" s="101">
        <v>0</v>
      </c>
      <c r="S21" s="51"/>
      <c r="T21" s="51"/>
    </row>
    <row r="22" spans="1:20" customFormat="1" x14ac:dyDescent="0.35">
      <c r="A22" s="49"/>
      <c r="B22" s="49"/>
      <c r="C22" s="60" t="s">
        <v>478</v>
      </c>
      <c r="D22" s="99">
        <v>0</v>
      </c>
      <c r="E22" s="49"/>
      <c r="F22" s="49"/>
      <c r="H22" s="50"/>
      <c r="I22" s="50"/>
      <c r="J22" s="61" t="s">
        <v>478</v>
      </c>
      <c r="K22" s="100">
        <v>0</v>
      </c>
      <c r="L22" s="50"/>
      <c r="M22" s="50"/>
      <c r="O22" s="51"/>
      <c r="P22" s="51"/>
      <c r="Q22" s="62" t="s">
        <v>478</v>
      </c>
      <c r="R22" s="101">
        <v>0</v>
      </c>
      <c r="S22" s="51"/>
      <c r="T22" s="51"/>
    </row>
    <row r="23" spans="1:20" customFormat="1" x14ac:dyDescent="0.35">
      <c r="A23" s="49"/>
      <c r="B23" s="49"/>
      <c r="C23" s="60" t="s">
        <v>472</v>
      </c>
      <c r="D23" s="99">
        <v>0</v>
      </c>
      <c r="E23" s="49"/>
      <c r="F23" s="49"/>
      <c r="H23" s="50"/>
      <c r="I23" s="50"/>
      <c r="J23" s="61" t="s">
        <v>472</v>
      </c>
      <c r="K23" s="100">
        <v>0</v>
      </c>
      <c r="L23" s="50"/>
      <c r="M23" s="50"/>
      <c r="O23" s="51"/>
      <c r="P23" s="51"/>
      <c r="Q23" s="62" t="s">
        <v>472</v>
      </c>
      <c r="R23" s="101">
        <v>0</v>
      </c>
      <c r="S23" s="51"/>
      <c r="T23" s="51"/>
    </row>
    <row r="24" spans="1:20" customFormat="1" x14ac:dyDescent="0.35">
      <c r="A24" s="49"/>
      <c r="B24" s="49"/>
      <c r="C24" s="60" t="s">
        <v>503</v>
      </c>
      <c r="D24" s="99">
        <v>0</v>
      </c>
      <c r="E24" s="49"/>
      <c r="F24" s="49"/>
      <c r="H24" s="50"/>
      <c r="I24" s="50"/>
      <c r="J24" s="61" t="s">
        <v>503</v>
      </c>
      <c r="K24" s="100">
        <v>0</v>
      </c>
      <c r="L24" s="50"/>
      <c r="M24" s="50"/>
      <c r="O24" s="51"/>
      <c r="P24" s="51"/>
      <c r="Q24" s="62" t="s">
        <v>503</v>
      </c>
      <c r="R24" s="101">
        <v>0</v>
      </c>
      <c r="S24" s="51"/>
      <c r="T24" s="51"/>
    </row>
    <row r="25" spans="1:20" customFormat="1" x14ac:dyDescent="0.35">
      <c r="A25" s="49"/>
      <c r="B25" s="49"/>
      <c r="C25" s="60" t="s">
        <v>504</v>
      </c>
      <c r="D25" s="99">
        <v>0</v>
      </c>
      <c r="E25" s="49"/>
      <c r="F25" s="49"/>
      <c r="H25" s="50"/>
      <c r="I25" s="50"/>
      <c r="J25" s="61" t="s">
        <v>504</v>
      </c>
      <c r="K25" s="100">
        <v>0</v>
      </c>
      <c r="L25" s="50"/>
      <c r="M25" s="50"/>
      <c r="O25" s="51"/>
      <c r="P25" s="51"/>
      <c r="Q25" s="62" t="s">
        <v>504</v>
      </c>
      <c r="R25" s="101">
        <v>0</v>
      </c>
      <c r="S25" s="51"/>
      <c r="T25" s="51"/>
    </row>
    <row r="26" spans="1:20" customFormat="1" x14ac:dyDescent="0.35">
      <c r="A26" s="49"/>
      <c r="B26" s="49"/>
      <c r="C26" s="60" t="s">
        <v>481</v>
      </c>
      <c r="D26" s="99">
        <v>0</v>
      </c>
      <c r="E26" s="49"/>
      <c r="F26" s="49"/>
      <c r="H26" s="50"/>
      <c r="I26" s="50"/>
      <c r="J26" s="61" t="s">
        <v>481</v>
      </c>
      <c r="K26" s="100">
        <v>0</v>
      </c>
      <c r="L26" s="50"/>
      <c r="M26" s="50"/>
      <c r="O26" s="51"/>
      <c r="P26" s="51"/>
      <c r="Q26" s="62" t="s">
        <v>481</v>
      </c>
      <c r="R26" s="101">
        <v>0</v>
      </c>
      <c r="S26" s="51"/>
      <c r="T26" s="51"/>
    </row>
    <row r="27" spans="1:20" customFormat="1" x14ac:dyDescent="0.35">
      <c r="A27" s="49"/>
      <c r="B27" s="49"/>
      <c r="C27" s="60" t="s">
        <v>506</v>
      </c>
      <c r="D27" s="99">
        <v>1040000</v>
      </c>
      <c r="E27" s="49"/>
      <c r="F27" s="49"/>
      <c r="H27" s="50"/>
      <c r="I27" s="50"/>
      <c r="J27" s="61" t="s">
        <v>506</v>
      </c>
      <c r="K27" s="100">
        <v>12888</v>
      </c>
      <c r="L27" s="50"/>
      <c r="M27" s="50"/>
      <c r="O27" s="51"/>
      <c r="P27" s="51"/>
      <c r="Q27" s="62" t="s">
        <v>506</v>
      </c>
      <c r="R27" s="101">
        <v>5010000</v>
      </c>
      <c r="S27" s="51"/>
      <c r="T27" s="51"/>
    </row>
    <row r="28" spans="1:20" customFormat="1" x14ac:dyDescent="0.35">
      <c r="A28" s="49"/>
      <c r="B28" s="49"/>
      <c r="C28" s="60" t="s">
        <v>482</v>
      </c>
      <c r="D28" s="99">
        <v>250000</v>
      </c>
      <c r="E28" s="49"/>
      <c r="F28" s="49"/>
      <c r="H28" s="50"/>
      <c r="I28" s="50"/>
      <c r="J28" s="61" t="s">
        <v>482</v>
      </c>
      <c r="K28" s="100">
        <v>12788092</v>
      </c>
      <c r="L28" s="50"/>
      <c r="M28" s="50"/>
      <c r="O28" s="51"/>
      <c r="P28" s="51"/>
      <c r="Q28" s="62" t="s">
        <v>482</v>
      </c>
      <c r="R28" s="101">
        <v>1500000</v>
      </c>
      <c r="S28" s="51"/>
      <c r="T28" s="51"/>
    </row>
    <row r="29" spans="1:20" customFormat="1" x14ac:dyDescent="0.35">
      <c r="A29" s="49"/>
      <c r="B29" s="49"/>
      <c r="C29" s="60" t="s">
        <v>647</v>
      </c>
      <c r="D29" s="99">
        <v>20083111</v>
      </c>
      <c r="E29" s="49"/>
      <c r="F29" s="49"/>
      <c r="H29" s="50"/>
      <c r="I29" s="50"/>
      <c r="J29" s="61" t="s">
        <v>647</v>
      </c>
      <c r="K29" s="100">
        <v>19673793</v>
      </c>
      <c r="L29" s="50"/>
      <c r="M29" s="50"/>
      <c r="O29" s="51"/>
      <c r="P29" s="51"/>
      <c r="Q29" s="62" t="s">
        <v>647</v>
      </c>
      <c r="R29" s="101">
        <v>12319455</v>
      </c>
      <c r="S29" s="51"/>
      <c r="T29" s="51"/>
    </row>
    <row r="30" spans="1:20" customFormat="1" x14ac:dyDescent="0.35">
      <c r="A30" s="49"/>
      <c r="B30" s="49"/>
      <c r="C30" s="60"/>
      <c r="D30" s="49"/>
      <c r="E30" s="49"/>
      <c r="F30" s="49"/>
      <c r="H30" s="50"/>
      <c r="I30" s="50"/>
      <c r="J30" s="50"/>
      <c r="K30" s="50"/>
      <c r="L30" s="50"/>
      <c r="M30" s="50"/>
      <c r="O30" s="51"/>
      <c r="P30" s="51"/>
      <c r="Q30" s="51"/>
      <c r="R30" s="51"/>
      <c r="S30" s="51"/>
      <c r="T30" s="51"/>
    </row>
    <row r="31" spans="1:20" customFormat="1" x14ac:dyDescent="0.35">
      <c r="A31" s="49"/>
      <c r="B31" s="49"/>
      <c r="C31" s="63" t="s">
        <v>663</v>
      </c>
      <c r="D31" s="64">
        <v>20083111</v>
      </c>
      <c r="E31" s="49"/>
      <c r="F31" s="49"/>
      <c r="H31" s="50"/>
      <c r="I31" s="50"/>
      <c r="J31" s="63" t="s">
        <v>663</v>
      </c>
      <c r="K31" s="63">
        <v>19673793</v>
      </c>
      <c r="L31" s="50"/>
      <c r="M31" s="50"/>
      <c r="O31" s="51"/>
      <c r="P31" s="51"/>
      <c r="Q31" s="65" t="s">
        <v>663</v>
      </c>
      <c r="R31" s="64">
        <v>12319455</v>
      </c>
      <c r="S31" s="51"/>
      <c r="T31" s="51"/>
    </row>
    <row r="32" spans="1:20" customFormat="1" x14ac:dyDescent="0.35">
      <c r="A32" s="49"/>
      <c r="B32" s="49"/>
      <c r="C32" s="49"/>
      <c r="D32" s="49"/>
      <c r="E32" s="49"/>
      <c r="F32" s="49"/>
      <c r="H32" s="50"/>
      <c r="I32" s="50"/>
      <c r="J32" s="50"/>
      <c r="K32" s="50"/>
      <c r="L32" s="50"/>
      <c r="M32" s="50"/>
      <c r="O32" s="51"/>
      <c r="P32" s="51"/>
      <c r="Q32" s="51"/>
      <c r="R32" s="51"/>
      <c r="S32" s="51"/>
      <c r="T32" s="51"/>
    </row>
    <row r="33" spans="1:20" customFormat="1" x14ac:dyDescent="0.35">
      <c r="A33" s="59" t="s">
        <v>682</v>
      </c>
      <c r="B33" s="66" t="s">
        <v>679</v>
      </c>
      <c r="C33" s="67" t="s">
        <v>645</v>
      </c>
      <c r="D33" s="67" t="s">
        <v>690</v>
      </c>
      <c r="E33" s="67" t="s">
        <v>645</v>
      </c>
      <c r="F33" s="67" t="s">
        <v>691</v>
      </c>
      <c r="H33" s="59" t="s">
        <v>435</v>
      </c>
      <c r="I33" s="59" t="s">
        <v>679</v>
      </c>
      <c r="J33" s="68" t="s">
        <v>692</v>
      </c>
      <c r="K33" s="68"/>
      <c r="L33" s="68" t="s">
        <v>693</v>
      </c>
      <c r="M33" s="68"/>
      <c r="O33" s="59" t="s">
        <v>435</v>
      </c>
      <c r="P33" s="59" t="s">
        <v>679</v>
      </c>
      <c r="Q33" s="69" t="s">
        <v>645</v>
      </c>
      <c r="R33" s="69" t="s">
        <v>27</v>
      </c>
      <c r="S33" s="69" t="s">
        <v>645</v>
      </c>
      <c r="T33" s="69" t="s">
        <v>27</v>
      </c>
    </row>
    <row r="34" spans="1:20" customFormat="1" x14ac:dyDescent="0.35">
      <c r="A34" s="49"/>
      <c r="B34" s="66" t="s">
        <v>694</v>
      </c>
      <c r="C34" s="70" t="s">
        <v>483</v>
      </c>
      <c r="D34" s="71">
        <v>206294.29</v>
      </c>
      <c r="E34" s="70" t="s">
        <v>485</v>
      </c>
      <c r="F34" s="71">
        <v>396480</v>
      </c>
      <c r="H34" s="50"/>
      <c r="I34" s="50"/>
      <c r="J34" s="72" t="s">
        <v>483</v>
      </c>
      <c r="K34" s="73">
        <v>567352.74</v>
      </c>
      <c r="L34" s="72" t="s">
        <v>483</v>
      </c>
      <c r="M34" s="73">
        <v>100000</v>
      </c>
      <c r="O34" s="51"/>
      <c r="P34" s="51"/>
      <c r="Q34" s="62" t="s">
        <v>483</v>
      </c>
      <c r="R34" s="51">
        <v>109812.12</v>
      </c>
      <c r="S34" s="62" t="s">
        <v>482</v>
      </c>
      <c r="T34" s="51">
        <v>18051</v>
      </c>
    </row>
    <row r="35" spans="1:20" customFormat="1" x14ac:dyDescent="0.35">
      <c r="A35" s="49"/>
      <c r="B35" s="49"/>
      <c r="C35" s="70" t="s">
        <v>474</v>
      </c>
      <c r="D35" s="71">
        <v>543713.53</v>
      </c>
      <c r="E35" s="71"/>
      <c r="F35" s="71"/>
      <c r="H35" s="50"/>
      <c r="I35" s="50"/>
      <c r="J35" s="72" t="s">
        <v>474</v>
      </c>
      <c r="K35" s="73">
        <v>55107.13</v>
      </c>
      <c r="L35" s="73"/>
      <c r="M35" s="73"/>
      <c r="O35" s="51"/>
      <c r="P35" s="51"/>
      <c r="Q35" s="62" t="s">
        <v>474</v>
      </c>
      <c r="R35" s="51">
        <v>6412986.2299999977</v>
      </c>
      <c r="S35" s="51"/>
      <c r="T35" s="51"/>
    </row>
    <row r="36" spans="1:20" customFormat="1" x14ac:dyDescent="0.35">
      <c r="A36" s="49"/>
      <c r="B36" s="49"/>
      <c r="C36" s="70" t="s">
        <v>475</v>
      </c>
      <c r="D36" s="71"/>
      <c r="E36" s="71"/>
      <c r="F36" s="71"/>
      <c r="H36" s="50"/>
      <c r="I36" s="50"/>
      <c r="J36" s="72" t="s">
        <v>477</v>
      </c>
      <c r="K36" s="73">
        <v>150230.04999999999</v>
      </c>
      <c r="L36" s="73"/>
      <c r="M36" s="73"/>
      <c r="O36" s="51"/>
      <c r="P36" s="51"/>
      <c r="Q36" s="62" t="s">
        <v>475</v>
      </c>
      <c r="R36" s="51">
        <v>386738.25</v>
      </c>
      <c r="S36" s="51"/>
      <c r="T36" s="51"/>
    </row>
    <row r="37" spans="1:20" customFormat="1" x14ac:dyDescent="0.35">
      <c r="A37" s="49"/>
      <c r="B37" s="49"/>
      <c r="C37" s="70" t="s">
        <v>477</v>
      </c>
      <c r="D37" s="71">
        <v>417</v>
      </c>
      <c r="E37" s="71"/>
      <c r="F37" s="71"/>
      <c r="H37" s="50"/>
      <c r="I37" s="50"/>
      <c r="J37" s="72" t="s">
        <v>476</v>
      </c>
      <c r="K37" s="73">
        <v>743804.30999999994</v>
      </c>
      <c r="L37" s="73"/>
      <c r="M37" s="73"/>
      <c r="O37" s="51"/>
      <c r="P37" s="51"/>
      <c r="Q37" s="62" t="s">
        <v>477</v>
      </c>
      <c r="R37" s="51">
        <v>149485.39000000001</v>
      </c>
      <c r="S37" s="51"/>
      <c r="T37" s="51"/>
    </row>
    <row r="38" spans="1:20" customFormat="1" x14ac:dyDescent="0.35">
      <c r="A38" s="49"/>
      <c r="B38" s="49"/>
      <c r="C38" s="70" t="s">
        <v>476</v>
      </c>
      <c r="D38" s="71">
        <v>28087.5</v>
      </c>
      <c r="E38" s="71"/>
      <c r="F38" s="71"/>
      <c r="H38" s="50"/>
      <c r="I38" s="50"/>
      <c r="J38" s="72" t="s">
        <v>478</v>
      </c>
      <c r="K38" s="73">
        <v>100000</v>
      </c>
      <c r="L38" s="73"/>
      <c r="M38" s="73"/>
      <c r="O38" s="51"/>
      <c r="P38" s="51"/>
      <c r="Q38" s="62" t="s">
        <v>476</v>
      </c>
      <c r="R38" s="51">
        <v>369095.49</v>
      </c>
      <c r="S38" s="51"/>
      <c r="T38" s="51"/>
    </row>
    <row r="39" spans="1:20" customFormat="1" x14ac:dyDescent="0.35">
      <c r="A39" s="49"/>
      <c r="B39" s="49"/>
      <c r="C39" s="70" t="s">
        <v>479</v>
      </c>
      <c r="D39" s="71"/>
      <c r="E39" s="71"/>
      <c r="F39" s="71"/>
      <c r="H39" s="50"/>
      <c r="I39" s="50"/>
      <c r="J39" s="72" t="s">
        <v>481</v>
      </c>
      <c r="K39" s="73">
        <v>319390.82</v>
      </c>
      <c r="L39" s="73"/>
      <c r="M39" s="73"/>
      <c r="O39" s="51"/>
      <c r="P39" s="51"/>
      <c r="Q39" s="62" t="s">
        <v>479</v>
      </c>
      <c r="R39" s="51">
        <v>130049.5</v>
      </c>
      <c r="S39" s="51"/>
      <c r="T39" s="51"/>
    </row>
    <row r="40" spans="1:20" customFormat="1" x14ac:dyDescent="0.35">
      <c r="A40" s="49"/>
      <c r="B40" s="49"/>
      <c r="C40" s="70" t="s">
        <v>480</v>
      </c>
      <c r="D40" s="71">
        <v>36357.090000000004</v>
      </c>
      <c r="E40" s="71"/>
      <c r="F40" s="71"/>
      <c r="H40" s="50"/>
      <c r="I40" s="50"/>
      <c r="J40" s="72" t="s">
        <v>482</v>
      </c>
      <c r="K40" s="73">
        <v>1224035.0400000003</v>
      </c>
      <c r="L40" s="73"/>
      <c r="M40" s="73"/>
      <c r="O40" s="51"/>
      <c r="P40" s="51"/>
      <c r="Q40" s="62" t="s">
        <v>480</v>
      </c>
      <c r="R40" s="51">
        <v>29928.34</v>
      </c>
      <c r="S40" s="51"/>
      <c r="T40" s="51"/>
    </row>
    <row r="41" spans="1:20" customFormat="1" x14ac:dyDescent="0.35">
      <c r="A41" s="49"/>
      <c r="B41" s="49"/>
      <c r="C41" s="70" t="s">
        <v>473</v>
      </c>
      <c r="D41" s="71">
        <v>63872.4</v>
      </c>
      <c r="E41" s="71"/>
      <c r="F41" s="71"/>
      <c r="H41" s="50"/>
      <c r="I41" s="50"/>
      <c r="J41" s="74" t="s">
        <v>647</v>
      </c>
      <c r="K41" s="75">
        <v>3159920.0900000003</v>
      </c>
      <c r="L41" s="74" t="s">
        <v>647</v>
      </c>
      <c r="M41" s="76">
        <v>100000</v>
      </c>
      <c r="O41" s="51"/>
      <c r="P41" s="51"/>
      <c r="Q41" s="62" t="s">
        <v>473</v>
      </c>
      <c r="R41" s="51">
        <v>5001503.1499999994</v>
      </c>
      <c r="S41" s="51"/>
      <c r="T41" s="51"/>
    </row>
    <row r="42" spans="1:20" customFormat="1" x14ac:dyDescent="0.35">
      <c r="A42" s="49"/>
      <c r="B42" s="49"/>
      <c r="C42" s="70" t="s">
        <v>478</v>
      </c>
      <c r="D42" s="71">
        <v>821261.22</v>
      </c>
      <c r="E42" s="71"/>
      <c r="F42" s="71"/>
      <c r="H42" s="50"/>
      <c r="I42" s="50"/>
      <c r="J42" s="50"/>
      <c r="K42" s="50"/>
      <c r="L42" s="50"/>
      <c r="M42" s="50"/>
      <c r="O42" s="51"/>
      <c r="P42" s="51"/>
      <c r="Q42" s="62" t="s">
        <v>478</v>
      </c>
      <c r="R42" s="51">
        <v>452577.19</v>
      </c>
      <c r="S42" s="51"/>
      <c r="T42" s="51"/>
    </row>
    <row r="43" spans="1:20" customFormat="1" x14ac:dyDescent="0.35">
      <c r="A43" s="49"/>
      <c r="B43" s="49"/>
      <c r="C43" s="70" t="s">
        <v>472</v>
      </c>
      <c r="D43" s="71">
        <v>22047</v>
      </c>
      <c r="E43" s="71"/>
      <c r="F43" s="71"/>
      <c r="H43" s="50"/>
      <c r="I43" s="50"/>
      <c r="J43" s="50"/>
      <c r="K43" s="63" t="s">
        <v>679</v>
      </c>
      <c r="L43" s="64">
        <f>SUM(K41,M41)</f>
        <v>3259920.0900000003</v>
      </c>
      <c r="M43" s="50"/>
      <c r="O43" s="51"/>
      <c r="P43" s="51"/>
      <c r="Q43" s="62" t="s">
        <v>472</v>
      </c>
      <c r="R43" s="51">
        <v>888648.86</v>
      </c>
      <c r="S43" s="51"/>
      <c r="T43" s="51"/>
    </row>
    <row r="44" spans="1:20" customFormat="1" x14ac:dyDescent="0.35">
      <c r="A44" s="49"/>
      <c r="B44" s="49"/>
      <c r="C44" s="70" t="s">
        <v>481</v>
      </c>
      <c r="D44" s="71">
        <v>1103800.1500000001</v>
      </c>
      <c r="E44" s="71"/>
      <c r="F44" s="71"/>
      <c r="H44" s="50"/>
      <c r="I44" s="50"/>
      <c r="J44" s="50"/>
      <c r="K44" s="50"/>
      <c r="L44" s="50"/>
      <c r="M44" s="50"/>
      <c r="O44" s="51"/>
      <c r="P44" s="51"/>
      <c r="Q44" s="62" t="s">
        <v>481</v>
      </c>
      <c r="R44" s="51">
        <v>144957.51</v>
      </c>
      <c r="S44" s="51"/>
      <c r="T44" s="51"/>
    </row>
    <row r="45" spans="1:20" customFormat="1" x14ac:dyDescent="0.35">
      <c r="A45" s="49"/>
      <c r="B45" s="49"/>
      <c r="C45" s="70" t="s">
        <v>482</v>
      </c>
      <c r="D45" s="71">
        <v>8567472.6899999958</v>
      </c>
      <c r="E45" s="71"/>
      <c r="F45" s="71"/>
      <c r="H45" s="50"/>
      <c r="I45" s="50"/>
      <c r="J45" s="50"/>
      <c r="K45" s="50"/>
      <c r="L45" s="50"/>
      <c r="M45" s="50"/>
      <c r="O45" s="51"/>
      <c r="P45" s="51"/>
      <c r="Q45" s="62" t="s">
        <v>482</v>
      </c>
      <c r="R45" s="51">
        <v>4338831.6899999985</v>
      </c>
      <c r="S45" s="51"/>
      <c r="T45" s="51"/>
    </row>
    <row r="46" spans="1:20" customFormat="1" x14ac:dyDescent="0.35">
      <c r="A46" s="49"/>
      <c r="B46" s="49"/>
      <c r="C46" s="77" t="s">
        <v>647</v>
      </c>
      <c r="D46" s="67">
        <v>11393322.869999995</v>
      </c>
      <c r="E46" s="78" t="s">
        <v>647</v>
      </c>
      <c r="F46" s="78">
        <v>396480</v>
      </c>
      <c r="H46" s="50"/>
      <c r="I46" s="50"/>
      <c r="J46" s="50"/>
      <c r="K46" s="50"/>
      <c r="L46" s="50"/>
      <c r="M46" s="50"/>
      <c r="O46" s="51"/>
      <c r="P46" s="51"/>
      <c r="Q46" s="79" t="s">
        <v>647</v>
      </c>
      <c r="R46" s="80">
        <v>18414613.719999995</v>
      </c>
      <c r="S46" s="79" t="s">
        <v>647</v>
      </c>
      <c r="T46" s="81">
        <v>18051</v>
      </c>
    </row>
    <row r="47" spans="1:20" customFormat="1" x14ac:dyDescent="0.35">
      <c r="A47" s="49"/>
      <c r="B47" s="49"/>
      <c r="C47" s="49"/>
      <c r="D47" s="49"/>
      <c r="E47" s="49"/>
      <c r="F47" s="49"/>
      <c r="H47" s="50"/>
      <c r="I47" s="50"/>
      <c r="J47" s="50"/>
      <c r="K47" s="50"/>
      <c r="L47" s="50"/>
      <c r="M47" s="50"/>
      <c r="O47" s="51"/>
      <c r="P47" s="51"/>
      <c r="Q47" s="51"/>
      <c r="R47" s="51"/>
      <c r="S47" s="51"/>
      <c r="T47" s="51"/>
    </row>
    <row r="48" spans="1:20" customFormat="1" x14ac:dyDescent="0.35">
      <c r="A48" s="49"/>
      <c r="B48" s="49"/>
      <c r="C48" s="49"/>
      <c r="D48" s="63" t="s">
        <v>679</v>
      </c>
      <c r="E48" s="64">
        <f>SUM(D46,F46)</f>
        <v>11789802.869999995</v>
      </c>
      <c r="F48" s="49"/>
      <c r="H48" s="50"/>
      <c r="I48" s="50"/>
      <c r="J48" s="50"/>
      <c r="K48" s="50"/>
      <c r="L48" s="50"/>
      <c r="M48" s="50"/>
      <c r="O48" s="51"/>
      <c r="P48" s="51"/>
      <c r="Q48" s="82" t="s">
        <v>679</v>
      </c>
      <c r="R48" s="83">
        <f>SUM(R46,T46)</f>
        <v>18432664.719999995</v>
      </c>
      <c r="S48" s="51"/>
      <c r="T48" s="51"/>
    </row>
    <row r="49" spans="1:20" customFormat="1" x14ac:dyDescent="0.35">
      <c r="A49" s="49"/>
      <c r="B49" s="49"/>
      <c r="C49" s="49"/>
      <c r="D49" s="49"/>
      <c r="E49" s="49"/>
      <c r="F49" s="49"/>
      <c r="H49" s="50"/>
      <c r="I49" s="50"/>
      <c r="J49" s="50"/>
      <c r="K49" s="50"/>
      <c r="L49" s="50"/>
      <c r="M49" s="50"/>
      <c r="O49" s="51"/>
      <c r="P49" s="51"/>
      <c r="Q49" s="51"/>
      <c r="R49" s="51"/>
      <c r="S49" s="51"/>
      <c r="T49" s="51"/>
    </row>
    <row r="50" spans="1:20" customFormat="1" x14ac:dyDescent="0.35">
      <c r="A50" s="59" t="s">
        <v>682</v>
      </c>
      <c r="B50" s="66" t="s">
        <v>660</v>
      </c>
      <c r="C50" s="67" t="s">
        <v>645</v>
      </c>
      <c r="D50" s="67" t="s">
        <v>436</v>
      </c>
      <c r="E50" s="49"/>
      <c r="F50" s="49"/>
      <c r="H50" s="59" t="s">
        <v>27</v>
      </c>
      <c r="I50" s="66" t="s">
        <v>660</v>
      </c>
      <c r="J50" s="84" t="s">
        <v>645</v>
      </c>
      <c r="K50" s="84" t="s">
        <v>435</v>
      </c>
      <c r="L50" s="50"/>
      <c r="M50" s="50"/>
      <c r="O50" s="59" t="s">
        <v>27</v>
      </c>
      <c r="P50" s="66" t="s">
        <v>660</v>
      </c>
      <c r="Q50" s="85" t="s">
        <v>645</v>
      </c>
      <c r="R50" s="85" t="s">
        <v>27</v>
      </c>
      <c r="S50" s="69"/>
      <c r="T50" s="51"/>
    </row>
    <row r="51" spans="1:20" customFormat="1" x14ac:dyDescent="0.35">
      <c r="A51" s="49"/>
      <c r="B51" s="49"/>
      <c r="C51" s="70" t="s">
        <v>483</v>
      </c>
      <c r="D51" s="71">
        <v>1012346</v>
      </c>
      <c r="E51" s="49"/>
      <c r="F51" s="49"/>
      <c r="H51" s="50"/>
      <c r="I51" s="50"/>
      <c r="J51" s="54" t="s">
        <v>489</v>
      </c>
      <c r="K51" s="54">
        <v>84746</v>
      </c>
      <c r="L51" s="50"/>
      <c r="M51" s="50"/>
      <c r="O51" s="51"/>
      <c r="P51" s="51"/>
      <c r="Q51" s="86" t="s">
        <v>498</v>
      </c>
      <c r="R51" s="87">
        <v>1981422</v>
      </c>
      <c r="S51" s="51"/>
      <c r="T51" s="51"/>
    </row>
    <row r="52" spans="1:20" customFormat="1" x14ac:dyDescent="0.35">
      <c r="A52" s="49"/>
      <c r="B52" s="49"/>
      <c r="C52" s="70" t="s">
        <v>474</v>
      </c>
      <c r="D52" s="71">
        <v>443901</v>
      </c>
      <c r="E52" s="49"/>
      <c r="F52" s="49"/>
      <c r="H52" s="50"/>
      <c r="I52" s="50"/>
      <c r="J52" s="54" t="s">
        <v>503</v>
      </c>
      <c r="K52" s="54">
        <v>224533</v>
      </c>
      <c r="L52" s="50"/>
      <c r="M52" s="50"/>
      <c r="O52" s="51"/>
      <c r="P52" s="51"/>
      <c r="Q52" s="86" t="s">
        <v>488</v>
      </c>
      <c r="R52" s="87">
        <v>4351921</v>
      </c>
      <c r="S52" s="51"/>
      <c r="T52" s="51"/>
    </row>
    <row r="53" spans="1:20" customFormat="1" x14ac:dyDescent="0.35">
      <c r="A53" s="49"/>
      <c r="B53" s="49"/>
      <c r="C53" s="70" t="s">
        <v>498</v>
      </c>
      <c r="D53" s="71"/>
      <c r="E53" s="49"/>
      <c r="F53" s="49"/>
      <c r="H53" s="50"/>
      <c r="I53" s="50"/>
      <c r="J53" s="54" t="s">
        <v>504</v>
      </c>
      <c r="K53" s="54">
        <v>260536</v>
      </c>
      <c r="L53" s="50"/>
      <c r="M53" s="50"/>
      <c r="O53" s="51"/>
      <c r="P53" s="51"/>
      <c r="Q53" s="86" t="s">
        <v>511</v>
      </c>
      <c r="R53" s="87">
        <v>305707</v>
      </c>
      <c r="S53" s="51"/>
      <c r="T53" s="51"/>
    </row>
    <row r="54" spans="1:20" customFormat="1" x14ac:dyDescent="0.35">
      <c r="A54" s="49"/>
      <c r="B54" s="49"/>
      <c r="C54" s="70" t="s">
        <v>488</v>
      </c>
      <c r="D54" s="71"/>
      <c r="E54" s="49"/>
      <c r="F54" s="49"/>
      <c r="H54" s="50"/>
      <c r="I54" s="50"/>
      <c r="J54" s="84" t="s">
        <v>647</v>
      </c>
      <c r="K54" s="84">
        <v>569815</v>
      </c>
      <c r="L54" s="50"/>
      <c r="M54" s="50"/>
      <c r="O54" s="51"/>
      <c r="P54" s="51"/>
      <c r="Q54" s="86" t="s">
        <v>503</v>
      </c>
      <c r="R54" s="87">
        <v>56098</v>
      </c>
      <c r="S54" s="51"/>
      <c r="T54" s="51"/>
    </row>
    <row r="55" spans="1:20" customFormat="1" x14ac:dyDescent="0.35">
      <c r="A55" s="49"/>
      <c r="B55" s="49"/>
      <c r="C55" s="70" t="s">
        <v>511</v>
      </c>
      <c r="D55" s="71"/>
      <c r="E55" s="49"/>
      <c r="F55" s="49"/>
      <c r="H55" s="50"/>
      <c r="I55" s="50"/>
      <c r="J55" s="50"/>
      <c r="K55" s="50"/>
      <c r="L55" s="50"/>
      <c r="M55" s="50"/>
      <c r="O55" s="51"/>
      <c r="P55" s="51"/>
      <c r="Q55" s="86" t="s">
        <v>506</v>
      </c>
      <c r="R55" s="87">
        <v>1549162</v>
      </c>
      <c r="S55" s="51"/>
      <c r="T55" s="51"/>
    </row>
    <row r="56" spans="1:20" customFormat="1" x14ac:dyDescent="0.35">
      <c r="A56" s="49"/>
      <c r="B56" s="49"/>
      <c r="C56" s="70" t="s">
        <v>473</v>
      </c>
      <c r="D56" s="71">
        <v>90530</v>
      </c>
      <c r="E56" s="49"/>
      <c r="F56" s="49"/>
      <c r="H56" s="50"/>
      <c r="I56" s="50"/>
      <c r="J56" s="63" t="s">
        <v>660</v>
      </c>
      <c r="K56" s="64">
        <v>569815</v>
      </c>
      <c r="L56" s="50"/>
      <c r="M56" s="50"/>
      <c r="O56" s="51"/>
      <c r="P56" s="51"/>
      <c r="Q56" s="88" t="s">
        <v>647</v>
      </c>
      <c r="R56" s="85">
        <v>8244310</v>
      </c>
      <c r="S56" s="80"/>
      <c r="T56" s="51"/>
    </row>
    <row r="57" spans="1:20" customFormat="1" x14ac:dyDescent="0.35">
      <c r="A57" s="49"/>
      <c r="B57" s="49"/>
      <c r="C57" s="70" t="s">
        <v>489</v>
      </c>
      <c r="D57" s="71"/>
      <c r="E57" s="49"/>
      <c r="F57" s="49"/>
      <c r="H57" s="50"/>
      <c r="I57" s="50"/>
      <c r="J57" s="50"/>
      <c r="K57" s="50"/>
      <c r="L57" s="50"/>
      <c r="M57" s="50"/>
      <c r="O57" s="51"/>
      <c r="P57" s="51"/>
      <c r="Q57" s="51"/>
      <c r="R57" s="51"/>
      <c r="S57" s="51"/>
      <c r="T57" s="51"/>
    </row>
    <row r="58" spans="1:20" customFormat="1" x14ac:dyDescent="0.35">
      <c r="A58" s="49"/>
      <c r="B58" s="49"/>
      <c r="C58" s="70" t="s">
        <v>503</v>
      </c>
      <c r="D58" s="71"/>
      <c r="E58" s="49"/>
      <c r="F58" s="49"/>
      <c r="H58" s="50"/>
      <c r="I58" s="50"/>
      <c r="J58" s="50"/>
      <c r="K58" s="50"/>
      <c r="L58" s="50"/>
      <c r="M58" s="50"/>
      <c r="O58" s="51"/>
      <c r="P58" s="51"/>
      <c r="Q58" s="63" t="s">
        <v>660</v>
      </c>
      <c r="R58" s="64">
        <v>8244310</v>
      </c>
      <c r="S58" s="51"/>
      <c r="T58" s="51"/>
    </row>
    <row r="59" spans="1:20" customFormat="1" x14ac:dyDescent="0.35">
      <c r="A59" s="49"/>
      <c r="B59" s="49"/>
      <c r="C59" s="70" t="s">
        <v>504</v>
      </c>
      <c r="D59" s="71"/>
      <c r="E59" s="49"/>
      <c r="F59" s="49"/>
      <c r="H59" s="50"/>
      <c r="I59" s="50"/>
      <c r="J59" s="50"/>
      <c r="K59" s="50"/>
      <c r="L59" s="50"/>
      <c r="M59" s="50"/>
      <c r="O59" s="51"/>
      <c r="P59" s="51"/>
      <c r="Q59" s="51"/>
      <c r="R59" s="51"/>
      <c r="S59" s="51"/>
      <c r="T59" s="51"/>
    </row>
    <row r="60" spans="1:20" customFormat="1" x14ac:dyDescent="0.35">
      <c r="A60" s="49"/>
      <c r="B60" s="49"/>
      <c r="C60" s="70" t="s">
        <v>506</v>
      </c>
      <c r="D60" s="71">
        <v>895232</v>
      </c>
      <c r="E60" s="49"/>
      <c r="F60" s="49"/>
      <c r="H60" s="50"/>
      <c r="I60" s="50"/>
      <c r="J60" s="50"/>
      <c r="K60" s="50"/>
      <c r="L60" s="50"/>
      <c r="M60" s="50"/>
      <c r="O60" s="51"/>
      <c r="P60" s="51"/>
      <c r="Q60" s="51"/>
      <c r="R60" s="51"/>
      <c r="S60" s="51"/>
      <c r="T60" s="51"/>
    </row>
    <row r="61" spans="1:20" customFormat="1" x14ac:dyDescent="0.35">
      <c r="A61" s="49"/>
      <c r="B61" s="49"/>
      <c r="C61" s="70" t="s">
        <v>482</v>
      </c>
      <c r="D61" s="71">
        <v>411833</v>
      </c>
      <c r="E61" s="49"/>
      <c r="F61" s="49"/>
      <c r="H61" s="50"/>
      <c r="I61" s="50"/>
      <c r="J61" s="50"/>
      <c r="K61" s="50"/>
      <c r="L61" s="50"/>
      <c r="M61" s="50"/>
      <c r="O61" s="51"/>
      <c r="P61" s="51"/>
      <c r="Q61" s="51"/>
      <c r="R61" s="51"/>
      <c r="S61" s="51"/>
      <c r="T61" s="51"/>
    </row>
    <row r="62" spans="1:20" customFormat="1" x14ac:dyDescent="0.35">
      <c r="A62" s="49"/>
      <c r="B62" s="49"/>
      <c r="C62" s="77" t="s">
        <v>647</v>
      </c>
      <c r="D62" s="67">
        <v>2853842</v>
      </c>
      <c r="E62" s="49"/>
      <c r="F62" s="49"/>
      <c r="H62" s="50"/>
      <c r="I62" s="50"/>
      <c r="J62" s="50"/>
      <c r="K62" s="50"/>
      <c r="L62" s="50"/>
      <c r="M62" s="50"/>
      <c r="O62" s="51"/>
      <c r="P62" s="51"/>
      <c r="Q62" s="51"/>
      <c r="R62" s="51"/>
      <c r="S62" s="51"/>
      <c r="T62" s="51"/>
    </row>
    <row r="63" spans="1:20" customFormat="1" x14ac:dyDescent="0.35">
      <c r="A63" s="49"/>
      <c r="B63" s="49"/>
      <c r="C63" s="49"/>
      <c r="D63" s="49"/>
      <c r="E63" s="49"/>
      <c r="F63" s="49"/>
      <c r="H63" s="50"/>
      <c r="I63" s="50"/>
      <c r="J63" s="50"/>
      <c r="K63" s="50"/>
      <c r="L63" s="50"/>
      <c r="M63" s="50"/>
      <c r="O63" s="51"/>
      <c r="P63" s="51"/>
      <c r="Q63" s="51"/>
      <c r="R63" s="51"/>
      <c r="S63" s="51"/>
      <c r="T63" s="51"/>
    </row>
    <row r="64" spans="1:20" customFormat="1" x14ac:dyDescent="0.35">
      <c r="A64" s="49"/>
      <c r="B64" s="49"/>
      <c r="C64" s="63" t="s">
        <v>660</v>
      </c>
      <c r="D64" s="64">
        <v>11789802.869999995</v>
      </c>
      <c r="E64" s="49"/>
      <c r="F64" s="49"/>
      <c r="H64" s="50"/>
      <c r="I64" s="50"/>
      <c r="J64" s="50"/>
      <c r="K64" s="50"/>
      <c r="L64" s="50"/>
      <c r="M64" s="50"/>
      <c r="O64" s="51"/>
      <c r="P64" s="51"/>
      <c r="Q64" s="51"/>
      <c r="R64" s="51"/>
      <c r="S64" s="51"/>
      <c r="T64" s="51"/>
    </row>
    <row r="65" spans="1:20" customFormat="1" x14ac:dyDescent="0.35">
      <c r="A65" s="49"/>
      <c r="B65" s="49"/>
      <c r="C65" s="49"/>
      <c r="D65" s="49"/>
      <c r="E65" s="49"/>
      <c r="F65" s="49"/>
      <c r="H65" s="50"/>
      <c r="I65" s="50"/>
      <c r="J65" s="50"/>
      <c r="K65" s="50"/>
      <c r="L65" s="50"/>
      <c r="M65" s="50"/>
      <c r="O65" s="51"/>
      <c r="P65" s="51"/>
      <c r="Q65" s="51"/>
      <c r="R65" s="51"/>
      <c r="S65" s="51"/>
      <c r="T65" s="51"/>
    </row>
    <row r="66" spans="1:20" ht="15" thickBot="1" x14ac:dyDescent="0.4">
      <c r="B66" s="90" t="s">
        <v>695</v>
      </c>
      <c r="C66" s="91" t="s">
        <v>696</v>
      </c>
    </row>
    <row r="67" spans="1:20" x14ac:dyDescent="0.35">
      <c r="B67" s="92" t="s">
        <v>697</v>
      </c>
      <c r="C67" s="93" t="s">
        <v>698</v>
      </c>
    </row>
    <row r="68" spans="1:20" x14ac:dyDescent="0.35">
      <c r="B68" s="94" t="s">
        <v>663</v>
      </c>
      <c r="C68" s="95">
        <f>$C$4</f>
        <v>20083111</v>
      </c>
    </row>
    <row r="69" spans="1:20" x14ac:dyDescent="0.35">
      <c r="B69" s="94" t="s">
        <v>699</v>
      </c>
      <c r="C69" s="96">
        <f>$C$5</f>
        <v>11789802.869999995</v>
      </c>
    </row>
    <row r="70" spans="1:20" ht="15" thickBot="1" x14ac:dyDescent="0.4">
      <c r="B70" s="97" t="s">
        <v>660</v>
      </c>
      <c r="C70" s="98">
        <f>$C$6</f>
        <v>2853842</v>
      </c>
    </row>
    <row r="71" spans="1:20" x14ac:dyDescent="0.35">
      <c r="B71"/>
      <c r="C71"/>
    </row>
    <row r="72" spans="1:20" ht="15" thickBot="1" x14ac:dyDescent="0.4">
      <c r="B72" s="90" t="s">
        <v>695</v>
      </c>
      <c r="C72" s="91" t="s">
        <v>700</v>
      </c>
    </row>
    <row r="73" spans="1:20" x14ac:dyDescent="0.35">
      <c r="B73" s="92" t="s">
        <v>435</v>
      </c>
      <c r="C73" s="93" t="s">
        <v>698</v>
      </c>
    </row>
    <row r="74" spans="1:20" x14ac:dyDescent="0.35">
      <c r="B74" s="94" t="s">
        <v>663</v>
      </c>
      <c r="C74" s="95">
        <f>J4</f>
        <v>19673793</v>
      </c>
    </row>
    <row r="75" spans="1:20" x14ac:dyDescent="0.35">
      <c r="B75" s="94" t="s">
        <v>699</v>
      </c>
      <c r="C75" s="95">
        <f t="shared" ref="C75:C76" si="0">J5</f>
        <v>3259920.0900000003</v>
      </c>
    </row>
    <row r="76" spans="1:20" ht="15" thickBot="1" x14ac:dyDescent="0.4">
      <c r="B76" s="97" t="s">
        <v>660</v>
      </c>
      <c r="C76" s="98">
        <f t="shared" si="0"/>
        <v>569815</v>
      </c>
    </row>
    <row r="77" spans="1:20" x14ac:dyDescent="0.35">
      <c r="B77"/>
      <c r="C77"/>
    </row>
    <row r="78" spans="1:20" ht="15" thickBot="1" x14ac:dyDescent="0.4">
      <c r="B78" s="90" t="s">
        <v>695</v>
      </c>
      <c r="C78" s="91" t="s">
        <v>701</v>
      </c>
    </row>
    <row r="79" spans="1:20" x14ac:dyDescent="0.35">
      <c r="B79" s="92" t="s">
        <v>27</v>
      </c>
      <c r="C79" s="93" t="s">
        <v>698</v>
      </c>
    </row>
    <row r="80" spans="1:20" x14ac:dyDescent="0.35">
      <c r="B80" s="94" t="s">
        <v>699</v>
      </c>
      <c r="C80" s="95">
        <f>Q4</f>
        <v>12319455</v>
      </c>
    </row>
    <row r="81" spans="2:3" x14ac:dyDescent="0.35">
      <c r="B81" s="94" t="s">
        <v>663</v>
      </c>
      <c r="C81" s="95">
        <f t="shared" ref="C81:C82" si="1">Q5</f>
        <v>18432664.719999995</v>
      </c>
    </row>
    <row r="82" spans="2:3" ht="15" thickBot="1" x14ac:dyDescent="0.4">
      <c r="B82" s="97" t="s">
        <v>660</v>
      </c>
      <c r="C82" s="98">
        <f t="shared" si="1"/>
        <v>8244310</v>
      </c>
    </row>
  </sheetData>
  <mergeCells count="2">
    <mergeCell ref="J33:K33"/>
    <mergeCell ref="L33:M3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23"/>
  <sheetViews>
    <sheetView topLeftCell="H1" zoomScale="70" zoomScaleNormal="70" workbookViewId="0">
      <selection activeCell="O4" sqref="O4"/>
    </sheetView>
  </sheetViews>
  <sheetFormatPr defaultRowHeight="14.5" x14ac:dyDescent="0.35"/>
  <cols>
    <col min="1" max="1" width="17.33203125" bestFit="1" customWidth="1"/>
    <col min="2" max="2" width="22.33203125" bestFit="1" customWidth="1"/>
    <col min="8" max="8" width="20" bestFit="1" customWidth="1"/>
    <col min="9" max="9" width="24.58203125" bestFit="1" customWidth="1"/>
    <col min="10" max="10" width="14.9140625" customWidth="1"/>
    <col min="11" max="11" width="18.58203125" customWidth="1"/>
    <col min="12" max="12" width="7.08203125" customWidth="1"/>
    <col min="13" max="13" width="11.25" customWidth="1"/>
    <col min="14" max="14" width="15.58203125" customWidth="1"/>
    <col min="15" max="15" width="16.33203125" bestFit="1" customWidth="1"/>
    <col min="16" max="16" width="5.58203125" bestFit="1" customWidth="1"/>
    <col min="17" max="17" width="16.58203125" bestFit="1" customWidth="1"/>
    <col min="18" max="18" width="7.9140625" bestFit="1" customWidth="1"/>
    <col min="19" max="19" width="9" bestFit="1" customWidth="1"/>
    <col min="20" max="20" width="16.6640625" bestFit="1" customWidth="1"/>
    <col min="21" max="21" width="14.9140625" bestFit="1" customWidth="1"/>
    <col min="22" max="23" width="18.58203125" bestFit="1" customWidth="1"/>
    <col min="24" max="24" width="7.75" bestFit="1" customWidth="1"/>
    <col min="25" max="25" width="18.58203125" bestFit="1" customWidth="1"/>
    <col min="26" max="26" width="19.25" bestFit="1" customWidth="1"/>
    <col min="27" max="27" width="8.33203125" bestFit="1" customWidth="1"/>
    <col min="28" max="28" width="9" bestFit="1" customWidth="1"/>
    <col min="29" max="29" width="9.58203125" bestFit="1" customWidth="1"/>
    <col min="30" max="30" width="8.25" bestFit="1" customWidth="1"/>
    <col min="31" max="31" width="7.25" bestFit="1" customWidth="1"/>
    <col min="32" max="32" width="8.9140625" bestFit="1" customWidth="1"/>
    <col min="33" max="33" width="9.08203125" bestFit="1" customWidth="1"/>
    <col min="34" max="34" width="27.4140625" bestFit="1" customWidth="1"/>
    <col min="35" max="35" width="7.9140625" bestFit="1" customWidth="1"/>
    <col min="36" max="36" width="7.4140625" bestFit="1" customWidth="1"/>
    <col min="37" max="37" width="11.58203125" bestFit="1" customWidth="1"/>
    <col min="38" max="38" width="8.25" bestFit="1" customWidth="1"/>
    <col min="39" max="39" width="7.08203125" bestFit="1" customWidth="1"/>
    <col min="40" max="40" width="19.25" bestFit="1" customWidth="1"/>
    <col min="41" max="41" width="10.6640625" bestFit="1" customWidth="1"/>
    <col min="42" max="42" width="7.4140625" bestFit="1" customWidth="1"/>
    <col min="43" max="43" width="18.58203125" bestFit="1" customWidth="1"/>
    <col min="44" max="44" width="16.25" bestFit="1" customWidth="1"/>
    <col min="45" max="45" width="14.08203125" bestFit="1" customWidth="1"/>
    <col min="46" max="46" width="6.08203125" bestFit="1" customWidth="1"/>
    <col min="47" max="47" width="9.33203125" bestFit="1" customWidth="1"/>
    <col min="48" max="48" width="6.6640625" bestFit="1" customWidth="1"/>
    <col min="49" max="49" width="9.9140625" bestFit="1" customWidth="1"/>
    <col min="50" max="50" width="9.33203125" bestFit="1" customWidth="1"/>
    <col min="51" max="51" width="10.4140625" bestFit="1" customWidth="1"/>
    <col min="52" max="52" width="7.9140625" bestFit="1" customWidth="1"/>
    <col min="53" max="53" width="11.25" bestFit="1" customWidth="1"/>
    <col min="54" max="54" width="9.9140625" bestFit="1" customWidth="1"/>
    <col min="55" max="55" width="9.33203125" bestFit="1" customWidth="1"/>
    <col min="56" max="56" width="10.4140625" bestFit="1" customWidth="1"/>
    <col min="57" max="57" width="7.9140625" bestFit="1" customWidth="1"/>
    <col min="58" max="58" width="11.25" bestFit="1" customWidth="1"/>
  </cols>
  <sheetData>
    <row r="1" spans="1:15" x14ac:dyDescent="0.35">
      <c r="H1" s="3" t="s">
        <v>519</v>
      </c>
      <c r="I1" t="s">
        <v>673</v>
      </c>
    </row>
    <row r="3" spans="1:15" x14ac:dyDescent="0.35">
      <c r="A3" s="3" t="s">
        <v>645</v>
      </c>
      <c r="B3" t="s">
        <v>653</v>
      </c>
      <c r="H3" s="3" t="s">
        <v>645</v>
      </c>
      <c r="I3" t="s">
        <v>653</v>
      </c>
      <c r="O3" t="s">
        <v>677</v>
      </c>
    </row>
    <row r="4" spans="1:15" x14ac:dyDescent="0.35">
      <c r="A4" s="4" t="s">
        <v>24</v>
      </c>
      <c r="B4" s="35">
        <v>500000</v>
      </c>
      <c r="H4" s="4" t="s">
        <v>610</v>
      </c>
      <c r="I4">
        <v>300000</v>
      </c>
      <c r="O4" s="35">
        <v>49</v>
      </c>
    </row>
    <row r="5" spans="1:15" x14ac:dyDescent="0.35">
      <c r="A5" s="4" t="s">
        <v>524</v>
      </c>
      <c r="B5" s="35">
        <v>400000</v>
      </c>
      <c r="H5" s="4" t="s">
        <v>566</v>
      </c>
      <c r="I5">
        <v>350000</v>
      </c>
    </row>
    <row r="6" spans="1:15" x14ac:dyDescent="0.35">
      <c r="A6" s="4" t="s">
        <v>616</v>
      </c>
      <c r="B6" s="35">
        <v>400000</v>
      </c>
      <c r="H6" s="4" t="s">
        <v>616</v>
      </c>
      <c r="I6">
        <v>400000</v>
      </c>
    </row>
    <row r="7" spans="1:15" x14ac:dyDescent="0.35">
      <c r="A7" s="4" t="s">
        <v>566</v>
      </c>
      <c r="B7" s="35">
        <v>350000</v>
      </c>
      <c r="H7" s="4" t="s">
        <v>618</v>
      </c>
      <c r="I7">
        <v>300000</v>
      </c>
    </row>
    <row r="8" spans="1:15" x14ac:dyDescent="0.35">
      <c r="A8" s="4" t="s">
        <v>647</v>
      </c>
      <c r="B8" s="35">
        <v>1650000</v>
      </c>
      <c r="H8" s="4" t="s">
        <v>575</v>
      </c>
      <c r="I8">
        <v>300000</v>
      </c>
    </row>
    <row r="9" spans="1:15" x14ac:dyDescent="0.35">
      <c r="H9" s="4" t="s">
        <v>524</v>
      </c>
      <c r="I9">
        <v>400000</v>
      </c>
    </row>
    <row r="10" spans="1:15" x14ac:dyDescent="0.35">
      <c r="H10" s="4" t="s">
        <v>571</v>
      </c>
      <c r="I10">
        <v>300000</v>
      </c>
    </row>
    <row r="11" spans="1:15" x14ac:dyDescent="0.35">
      <c r="H11" s="4" t="s">
        <v>647</v>
      </c>
      <c r="I11">
        <v>2350000</v>
      </c>
    </row>
    <row r="20" spans="11:14" x14ac:dyDescent="0.35">
      <c r="M20" s="3" t="s">
        <v>519</v>
      </c>
      <c r="N20" t="s">
        <v>673</v>
      </c>
    </row>
    <row r="22" spans="11:14" x14ac:dyDescent="0.35">
      <c r="K22" t="s">
        <v>672</v>
      </c>
      <c r="M22" t="s">
        <v>674</v>
      </c>
    </row>
    <row r="23" spans="11:14" x14ac:dyDescent="0.35">
      <c r="K23">
        <v>49</v>
      </c>
      <c r="M23">
        <v>44</v>
      </c>
    </row>
  </sheetData>
  <pageMargins left="0.7" right="0.7" top="0.75" bottom="0.75" header="0.3" footer="0.3"/>
  <drawing r:id="rId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B11"/>
  <sheetViews>
    <sheetView topLeftCell="A2" workbookViewId="0">
      <selection activeCell="B8" sqref="B8"/>
    </sheetView>
  </sheetViews>
  <sheetFormatPr defaultRowHeight="14.5" x14ac:dyDescent="0.35"/>
  <cols>
    <col min="1" max="1" width="16" bestFit="1" customWidth="1"/>
    <col min="2" max="2" width="21.58203125" bestFit="1" customWidth="1"/>
  </cols>
  <sheetData>
    <row r="3" spans="1:2" x14ac:dyDescent="0.35">
      <c r="A3" s="3" t="s">
        <v>645</v>
      </c>
      <c r="B3" t="s">
        <v>655</v>
      </c>
    </row>
    <row r="4" spans="1:2" x14ac:dyDescent="0.35">
      <c r="A4" s="4" t="s">
        <v>621</v>
      </c>
      <c r="B4" s="35">
        <v>1</v>
      </c>
    </row>
    <row r="5" spans="1:2" x14ac:dyDescent="0.35">
      <c r="A5" s="4" t="s">
        <v>26</v>
      </c>
      <c r="B5" s="35">
        <v>2</v>
      </c>
    </row>
    <row r="6" spans="1:2" x14ac:dyDescent="0.35">
      <c r="A6" s="4" t="s">
        <v>16</v>
      </c>
      <c r="B6" s="35">
        <v>5</v>
      </c>
    </row>
    <row r="7" spans="1:2" x14ac:dyDescent="0.35">
      <c r="A7" s="4" t="s">
        <v>28</v>
      </c>
      <c r="B7" s="35">
        <v>6</v>
      </c>
    </row>
    <row r="8" spans="1:2" x14ac:dyDescent="0.35">
      <c r="A8" s="4" t="s">
        <v>23</v>
      </c>
      <c r="B8" s="35">
        <v>7</v>
      </c>
    </row>
    <row r="9" spans="1:2" x14ac:dyDescent="0.35">
      <c r="A9" s="4" t="s">
        <v>24</v>
      </c>
      <c r="B9" s="35">
        <v>13</v>
      </c>
    </row>
    <row r="10" spans="1:2" x14ac:dyDescent="0.35">
      <c r="A10" s="4" t="s">
        <v>19</v>
      </c>
      <c r="B10" s="35">
        <v>15</v>
      </c>
    </row>
    <row r="11" spans="1:2" x14ac:dyDescent="0.35">
      <c r="A11" s="4" t="s">
        <v>647</v>
      </c>
      <c r="B11" s="35">
        <v>49</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7:AC25"/>
  <sheetViews>
    <sheetView showGridLines="0" tabSelected="1" zoomScale="47" zoomScaleNormal="70" workbookViewId="0">
      <selection activeCell="O24" sqref="O24"/>
    </sheetView>
  </sheetViews>
  <sheetFormatPr defaultColWidth="8.9140625" defaultRowHeight="14.5" x14ac:dyDescent="0.35"/>
  <cols>
    <col min="1" max="1" width="8.9140625" style="13" customWidth="1"/>
    <col min="2" max="2" width="12.9140625" style="13" customWidth="1"/>
    <col min="3" max="3" width="38.25" style="13" customWidth="1"/>
    <col min="4" max="4" width="19.4140625" style="13" customWidth="1"/>
    <col min="5" max="5" width="36.9140625" style="13" customWidth="1"/>
    <col min="6" max="6" width="8.9140625" style="13" customWidth="1"/>
    <col min="7" max="7" width="42.58203125" style="13" customWidth="1"/>
    <col min="8" max="8" width="8.9140625" style="13"/>
    <col min="9" max="9" width="36.25" style="13" customWidth="1"/>
    <col min="10" max="10" width="3.9140625" style="13" customWidth="1"/>
    <col min="11" max="11" width="39.33203125" style="13" customWidth="1"/>
    <col min="12" max="12" width="4.25" style="13" customWidth="1"/>
    <col min="13" max="13" width="51.33203125" style="13" customWidth="1"/>
    <col min="14" max="14" width="0.33203125" style="13" customWidth="1"/>
    <col min="15" max="19" width="8.9140625" style="13"/>
    <col min="20" max="20" width="8.25" style="13" customWidth="1"/>
    <col min="21" max="22" width="8.9140625" style="13" hidden="1" customWidth="1"/>
    <col min="23" max="23" width="10.33203125" style="13" customWidth="1"/>
    <col min="24" max="24" width="18.75" style="13" customWidth="1"/>
    <col min="25" max="25" width="17.08203125" style="13" customWidth="1"/>
    <col min="26" max="26" width="16.6640625" style="13" customWidth="1"/>
    <col min="27" max="27" width="16.75" style="13" customWidth="1"/>
    <col min="28" max="28" width="35.58203125" style="13" customWidth="1"/>
    <col min="29" max="29" width="22.25" style="13" customWidth="1"/>
    <col min="30" max="16384" width="8.9140625" style="13"/>
  </cols>
  <sheetData>
    <row r="17" spans="2:29" ht="23" x14ac:dyDescent="0.5">
      <c r="X17" s="14"/>
      <c r="Y17" s="14"/>
      <c r="Z17" s="14"/>
      <c r="AA17" s="14"/>
      <c r="AB17" s="14"/>
      <c r="AC17" s="14"/>
    </row>
    <row r="18" spans="2:29" ht="23" x14ac:dyDescent="0.5">
      <c r="B18" s="114" t="s">
        <v>664</v>
      </c>
      <c r="C18" s="114"/>
      <c r="D18" s="115" t="s">
        <v>665</v>
      </c>
      <c r="E18" s="115"/>
      <c r="F18" s="116" t="s">
        <v>666</v>
      </c>
      <c r="G18" s="116"/>
      <c r="H18" s="116" t="s">
        <v>667</v>
      </c>
      <c r="I18" s="116"/>
      <c r="J18" s="117" t="s">
        <v>668</v>
      </c>
      <c r="K18" s="117"/>
      <c r="L18" s="117" t="s">
        <v>669</v>
      </c>
      <c r="M18" s="117"/>
      <c r="X18" s="15"/>
      <c r="Y18" s="16"/>
      <c r="Z18" s="16"/>
      <c r="AA18" s="16"/>
      <c r="AB18" s="17"/>
      <c r="AC18" s="16"/>
    </row>
    <row r="19" spans="2:29" s="111" customFormat="1" ht="20" x14ac:dyDescent="0.4">
      <c r="B19" s="109">
        <f>'% Achivement'!E10</f>
        <v>1.7889236351165994</v>
      </c>
      <c r="C19" s="109"/>
      <c r="D19" s="110">
        <f>'% Achivement'!F10</f>
        <v>0.39147352537722907</v>
      </c>
      <c r="E19" s="110"/>
      <c r="F19" s="112">
        <f>'% Achivement'!E14</f>
        <v>0.86137300243902415</v>
      </c>
      <c r="G19" s="112"/>
      <c r="H19" s="112">
        <f>'% Achivement'!F14</f>
        <v>0.13897926829268292</v>
      </c>
      <c r="I19" s="112"/>
      <c r="J19" s="113">
        <f>'% Achivement'!E18</f>
        <v>1.944041033613447</v>
      </c>
      <c r="K19" s="113"/>
      <c r="L19" s="113">
        <f>'% Achivement'!F18</f>
        <v>0.86599894957983192</v>
      </c>
      <c r="M19" s="113"/>
    </row>
    <row r="20" spans="2:29" ht="15" thickBot="1" x14ac:dyDescent="0.4"/>
    <row r="21" spans="2:29" ht="35" thickTop="1" thickBot="1" x14ac:dyDescent="0.85">
      <c r="C21" s="18"/>
      <c r="K21" s="19" t="s">
        <v>675</v>
      </c>
      <c r="L21" s="20"/>
      <c r="M21" s="19" t="s">
        <v>676</v>
      </c>
      <c r="N21" s="21"/>
    </row>
    <row r="22" spans="2:29" ht="21.5" thickTop="1" thickBot="1" x14ac:dyDescent="0.4">
      <c r="K22" s="29">
        <f>GETPIVOTDATA("[Measures].[Count of opportunity_name]",'KPI 6'!$O$3)</f>
        <v>49</v>
      </c>
      <c r="L22" s="30"/>
      <c r="M22" s="29">
        <f>GETPIVOTDATA("opportunity_name",'KPI 6'!$M$22)</f>
        <v>44</v>
      </c>
      <c r="N22" s="30"/>
    </row>
    <row r="23" spans="2:29" ht="21" thickTop="1" thickBot="1" x14ac:dyDescent="0.45">
      <c r="B23" s="27">
        <v>2019</v>
      </c>
      <c r="C23" s="28"/>
      <c r="D23" s="31">
        <v>2020</v>
      </c>
      <c r="E23" s="32"/>
    </row>
    <row r="24" spans="2:29" ht="21.5" thickTop="1" thickBot="1" x14ac:dyDescent="0.5">
      <c r="B24" s="25">
        <f>'KPI 2'!F6</f>
        <v>3</v>
      </c>
      <c r="C24" s="26"/>
      <c r="D24" s="33">
        <f>'KPI 2'!G6</f>
        <v>31</v>
      </c>
      <c r="E24" s="34"/>
    </row>
    <row r="25" spans="2:29" ht="15" thickTop="1" x14ac:dyDescent="0.35"/>
  </sheetData>
  <mergeCells count="18">
    <mergeCell ref="L19:M19"/>
    <mergeCell ref="M22:N22"/>
    <mergeCell ref="D23:E23"/>
    <mergeCell ref="D24:E24"/>
    <mergeCell ref="L18:M18"/>
    <mergeCell ref="H18:I18"/>
    <mergeCell ref="J18:K18"/>
    <mergeCell ref="K22:L22"/>
    <mergeCell ref="H19:I19"/>
    <mergeCell ref="J19:K19"/>
    <mergeCell ref="B24:C24"/>
    <mergeCell ref="B23:C23"/>
    <mergeCell ref="B18:C18"/>
    <mergeCell ref="D18:E18"/>
    <mergeCell ref="F18:G18"/>
    <mergeCell ref="B19:C19"/>
    <mergeCell ref="D19:E19"/>
    <mergeCell ref="F19:G19"/>
  </mergeCells>
  <conditionalFormatting sqref="X18:AC18">
    <cfRule type="colorScale" priority="5">
      <colorScale>
        <cfvo type="min"/>
        <cfvo type="max"/>
        <color rgb="FFFF0000"/>
        <color rgb="FF00B050"/>
      </colorScale>
    </cfRule>
    <cfRule type="iconSet" priority="6">
      <iconSet>
        <cfvo type="percent" val="0"/>
        <cfvo type="percent" val="0"/>
        <cfvo type="percent" val="100"/>
      </iconSe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 id="{7E1D8099-1D28-49BF-8E00-A0E802548D77}">
            <x14:iconSet iconSet="3Triangles" custom="1">
              <x14:cfvo type="percent">
                <xm:f>0</xm:f>
              </x14:cfvo>
              <x14:cfvo type="num">
                <xm:f>0</xm:f>
              </x14:cfvo>
              <x14:cfvo type="num">
                <xm:f>1</xm:f>
              </x14:cfvo>
              <x14:cfIcon iconSet="NoIcons" iconId="0"/>
              <x14:cfIcon iconSet="3Triangles" iconId="0"/>
              <x14:cfIcon iconSet="3Triangles" iconId="2"/>
            </x14:iconSet>
          </x14:cfRule>
          <xm:sqref>B19 D19</xm:sqref>
        </x14:conditionalFormatting>
        <x14:conditionalFormatting xmlns:xm="http://schemas.microsoft.com/office/excel/2006/main">
          <x14:cfRule type="iconSet" priority="3" id="{0DA6813E-F496-4EB5-8B88-9FE03665E019}">
            <x14:iconSet iconSet="3Triangles" custom="1">
              <x14:cfvo type="percent">
                <xm:f>0</xm:f>
              </x14:cfvo>
              <x14:cfvo type="num">
                <xm:f>0</xm:f>
              </x14:cfvo>
              <x14:cfvo type="num">
                <xm:f>1</xm:f>
              </x14:cfvo>
              <x14:cfIcon iconSet="NoIcons" iconId="0"/>
              <x14:cfIcon iconSet="3Triangles" iconId="0"/>
              <x14:cfIcon iconSet="3Triangles" iconId="2"/>
            </x14:iconSet>
          </x14:cfRule>
          <xm:sqref>F19 H19</xm:sqref>
        </x14:conditionalFormatting>
        <x14:conditionalFormatting xmlns:xm="http://schemas.microsoft.com/office/excel/2006/main">
          <x14:cfRule type="iconSet" priority="4" id="{C71F0542-46B7-4630-B511-AB2E4786B449}">
            <x14:iconSet iconSet="3Triangles" custom="1">
              <x14:cfvo type="percent">
                <xm:f>0</xm:f>
              </x14:cfvo>
              <x14:cfvo type="num">
                <xm:f>0</xm:f>
              </x14:cfvo>
              <x14:cfvo type="num">
                <xm:f>1</xm:f>
              </x14:cfvo>
              <x14:cfIcon iconSet="NoIcons" iconId="0"/>
              <x14:cfIcon iconSet="3Triangles" iconId="0"/>
              <x14:cfIcon iconSet="3Triangles" iconId="2"/>
            </x14:iconSet>
          </x14:cfRule>
          <xm:sqref>J19 L19</xm:sqref>
        </x14:conditionalFormatting>
        <x14:conditionalFormatting xmlns:xm="http://schemas.microsoft.com/office/excel/2006/main">
          <x14:cfRule type="iconSet" priority="7" id="{554C2124-3459-44BF-8864-ACB9FBA37D8F}">
            <x14:iconSet iconSet="3Triangles" custom="1">
              <x14:cfvo type="percent">
                <xm:f>0</xm:f>
              </x14:cfvo>
              <x14:cfvo type="num">
                <xm:f>0</xm:f>
              </x14:cfvo>
              <x14:cfvo type="num">
                <xm:f>1</xm:f>
              </x14:cfvo>
              <x14:cfIcon iconSet="NoIcons" iconId="0"/>
              <x14:cfIcon iconSet="3Triangles" iconId="0"/>
              <x14:cfIcon iconSet="3Triangles" iconId="2"/>
            </x14:iconSet>
          </x14:cfRule>
          <xm:sqref>AB18</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BD2F32A-2DA9-43CE-B34E-D92CC9DAD86E}">
  <ds:schemaRefs/>
</ds:datastoreItem>
</file>

<file path=customXml/itemProps2.xml><?xml version="1.0" encoding="utf-8"?>
<ds:datastoreItem xmlns:ds="http://schemas.openxmlformats.org/officeDocument/2006/customXml" ds:itemID="{2733F5DE-55C2-4330-B78F-909F2EB03A06}">
  <ds:schemaRefs/>
</ds:datastoreItem>
</file>

<file path=customXml/itemProps3.xml><?xml version="1.0" encoding="utf-8"?>
<ds:datastoreItem xmlns:ds="http://schemas.openxmlformats.org/officeDocument/2006/customXml" ds:itemID="{8D334534-E4B4-4A57-81D9-C2B647797CBB}">
  <ds:schemaRefs/>
</ds:datastoreItem>
</file>

<file path=customXml/itemProps4.xml><?xml version="1.0" encoding="utf-8"?>
<ds:datastoreItem xmlns:ds="http://schemas.openxmlformats.org/officeDocument/2006/customXml" ds:itemID="{152A2F6B-364A-4F51-8920-585A1C26B974}">
  <ds:schemaRefs/>
</ds:datastoreItem>
</file>

<file path=customXml/itemProps5.xml><?xml version="1.0" encoding="utf-8"?>
<ds:datastoreItem xmlns:ds="http://schemas.openxmlformats.org/officeDocument/2006/customXml" ds:itemID="{BDAEE9E8-3C6B-454C-A615-6B9472D8C8A7}">
  <ds:schemaRefs/>
</ds:datastoreItem>
</file>

<file path=customXml/itemProps6.xml><?xml version="1.0" encoding="utf-8"?>
<ds:datastoreItem xmlns:ds="http://schemas.openxmlformats.org/officeDocument/2006/customXml" ds:itemID="{3E40CB76-5A0A-4DA2-84DD-66CDF6D4D709}">
  <ds:schemaRefs/>
</ds:datastoreItem>
</file>

<file path=customXml/itemProps7.xml><?xml version="1.0" encoding="utf-8"?>
<ds:datastoreItem xmlns:ds="http://schemas.openxmlformats.org/officeDocument/2006/customXml" ds:itemID="{5AF0ADFF-A8F7-4F40-A607-B39F3B159ED4}">
  <ds:schemaRefs/>
</ds:datastoreItem>
</file>

<file path=customXml/itemProps8.xml><?xml version="1.0" encoding="utf-8"?>
<ds:datastoreItem xmlns:ds="http://schemas.openxmlformats.org/officeDocument/2006/customXml" ds:itemID="{D875BD60-DAA5-41F2-84FB-F9C35773FAE8}">
  <ds:schemaRefs/>
</ds:datastoreItem>
</file>

<file path=customXml/itemProps9.xml><?xml version="1.0" encoding="utf-8"?>
<ds:datastoreItem xmlns:ds="http://schemas.openxmlformats.org/officeDocument/2006/customXml" ds:itemID="{6FD0A2F9-67AA-45B5-8F53-03847A871DD3}">
  <ds:schemaRefs/>
</ds:datastoreItem>
</file>

<file path=customXml/itemProps10.xml><?xml version="1.0" encoding="utf-8"?>
<ds:datastoreItem xmlns:ds="http://schemas.openxmlformats.org/officeDocument/2006/customXml" ds:itemID="{2E7E9697-D7A8-48B2-BBE4-EFDA6670B996}">
  <ds:schemaRefs/>
</ds:datastoreItem>
</file>

<file path=customXml/itemProps11.xml><?xml version="1.0" encoding="utf-8"?>
<ds:datastoreItem xmlns:ds="http://schemas.openxmlformats.org/officeDocument/2006/customXml" ds:itemID="{67CB325C-F667-4308-BB56-6487329C1E17}">
  <ds:schemaRefs/>
</ds:datastoreItem>
</file>

<file path=customXml/itemProps12.xml><?xml version="1.0" encoding="utf-8"?>
<ds:datastoreItem xmlns:ds="http://schemas.openxmlformats.org/officeDocument/2006/customXml" ds:itemID="{6ADF0AD4-CC7E-4A5E-A200-856A5E9038EE}">
  <ds:schemaRefs>
    <ds:schemaRef ds:uri="http://schemas.microsoft.com/DataMashup"/>
  </ds:schemaRefs>
</ds:datastoreItem>
</file>

<file path=customXml/itemProps13.xml><?xml version="1.0" encoding="utf-8"?>
<ds:datastoreItem xmlns:ds="http://schemas.openxmlformats.org/officeDocument/2006/customXml" ds:itemID="{DD00C719-A630-4967-A3BB-5412D5B91BC7}">
  <ds:schemaRefs/>
</ds:datastoreItem>
</file>

<file path=customXml/itemProps14.xml><?xml version="1.0" encoding="utf-8"?>
<ds:datastoreItem xmlns:ds="http://schemas.openxmlformats.org/officeDocument/2006/customXml" ds:itemID="{ED9646FE-491D-4618-AD71-26F8159F2B8F}">
  <ds:schemaRefs/>
</ds:datastoreItem>
</file>

<file path=customXml/itemProps15.xml><?xml version="1.0" encoding="utf-8"?>
<ds:datastoreItem xmlns:ds="http://schemas.openxmlformats.org/officeDocument/2006/customXml" ds:itemID="{E57D5176-1D53-4B9E-8284-790501718315}">
  <ds:schemaRefs/>
</ds:datastoreItem>
</file>

<file path=customXml/itemProps16.xml><?xml version="1.0" encoding="utf-8"?>
<ds:datastoreItem xmlns:ds="http://schemas.openxmlformats.org/officeDocument/2006/customXml" ds:itemID="{FB535A95-D5DE-4347-8AB9-2DB5E260711C}">
  <ds:schemaRefs/>
</ds:datastoreItem>
</file>

<file path=customXml/itemProps17.xml><?xml version="1.0" encoding="utf-8"?>
<ds:datastoreItem xmlns:ds="http://schemas.openxmlformats.org/officeDocument/2006/customXml" ds:itemID="{777EAF43-8A21-4C97-BCBE-D8F3CF5A7E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Brokerage </vt:lpstr>
      <vt:lpstr>fees</vt:lpstr>
      <vt:lpstr>Individual bdgt </vt:lpstr>
      <vt:lpstr>Invoice</vt:lpstr>
      <vt:lpstr>Opportunity</vt:lpstr>
      <vt:lpstr>Meeting</vt:lpstr>
      <vt:lpstr>Multiple files</vt:lpstr>
      <vt:lpstr>Placed achivement</vt:lpstr>
      <vt:lpstr>Cross sell</vt:lpstr>
      <vt:lpstr>New</vt:lpstr>
      <vt:lpstr>Renewal</vt:lpstr>
      <vt:lpstr>% Achivement</vt:lpstr>
      <vt:lpstr>% achievement</vt:lpstr>
      <vt:lpstr>KPI 1</vt:lpstr>
      <vt:lpstr>KPI 2</vt:lpstr>
      <vt:lpstr>KPI 4</vt:lpstr>
      <vt:lpstr>KPI 5</vt:lpstr>
      <vt:lpstr>KPI3</vt:lpstr>
      <vt:lpstr>KPI 6</vt:lpstr>
      <vt:lpstr>KPI 7</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Cheulkar</dc:creator>
  <cp:lastModifiedBy>Kavya Srinivasan</cp:lastModifiedBy>
  <dcterms:created xsi:type="dcterms:W3CDTF">2020-02-11T13:11:16Z</dcterms:created>
  <dcterms:modified xsi:type="dcterms:W3CDTF">2025-04-05T11:01:59Z</dcterms:modified>
</cp:coreProperties>
</file>