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\Downloads\"/>
    </mc:Choice>
  </mc:AlternateContent>
  <xr:revisionPtr revIDLastSave="0" documentId="13_ncr:1_{42A2CBF6-607F-45D2-BE8A-F9C9D0DF3A02}" xr6:coauthVersionLast="47" xr6:coauthVersionMax="47" xr10:uidLastSave="{00000000-0000-0000-0000-000000000000}"/>
  <bookViews>
    <workbookView xWindow="38280" yWindow="-120" windowWidth="29040" windowHeight="15720" activeTab="2" xr2:uid="{90B396B7-43DC-48FA-9650-1066AFF1FE7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Sheet3!$A$1:$N$1494</definedName>
  </definedNames>
  <calcPr calcId="191029"/>
  <pivotCaches>
    <pivotCache cacheId="0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4" i="3" l="1"/>
  <c r="F1494" i="3"/>
  <c r="E1494" i="3"/>
  <c r="D1494" i="3"/>
  <c r="C1494" i="3"/>
  <c r="B1494" i="3"/>
  <c r="G1493" i="3"/>
  <c r="F1493" i="3"/>
  <c r="E1493" i="3"/>
  <c r="D1493" i="3"/>
  <c r="C1493" i="3"/>
  <c r="B1493" i="3"/>
  <c r="G1492" i="3"/>
  <c r="F1492" i="3"/>
  <c r="E1492" i="3"/>
  <c r="D1492" i="3"/>
  <c r="C1492" i="3"/>
  <c r="B1492" i="3"/>
  <c r="G1491" i="3"/>
  <c r="F1491" i="3"/>
  <c r="E1491" i="3"/>
  <c r="D1491" i="3"/>
  <c r="C1491" i="3"/>
  <c r="B1491" i="3"/>
  <c r="G1490" i="3"/>
  <c r="F1490" i="3"/>
  <c r="E1490" i="3"/>
  <c r="D1490" i="3"/>
  <c r="C1490" i="3"/>
  <c r="B1490" i="3"/>
  <c r="G1489" i="3"/>
  <c r="F1489" i="3"/>
  <c r="E1489" i="3"/>
  <c r="D1489" i="3"/>
  <c r="C1489" i="3"/>
  <c r="B1489" i="3"/>
  <c r="G1488" i="3"/>
  <c r="F1488" i="3"/>
  <c r="E1488" i="3"/>
  <c r="D1488" i="3"/>
  <c r="C1488" i="3"/>
  <c r="B1488" i="3"/>
  <c r="G1487" i="3"/>
  <c r="F1487" i="3"/>
  <c r="E1487" i="3"/>
  <c r="D1487" i="3"/>
  <c r="C1487" i="3"/>
  <c r="B1487" i="3"/>
  <c r="G1486" i="3"/>
  <c r="F1486" i="3"/>
  <c r="E1486" i="3"/>
  <c r="D1486" i="3"/>
  <c r="C1486" i="3"/>
  <c r="B1486" i="3"/>
  <c r="G1485" i="3"/>
  <c r="F1485" i="3"/>
  <c r="E1485" i="3"/>
  <c r="D1485" i="3"/>
  <c r="C1485" i="3"/>
  <c r="B1485" i="3"/>
  <c r="G1484" i="3"/>
  <c r="F1484" i="3"/>
  <c r="E1484" i="3"/>
  <c r="D1484" i="3"/>
  <c r="C1484" i="3"/>
  <c r="B1484" i="3"/>
  <c r="G1483" i="3"/>
  <c r="F1483" i="3"/>
  <c r="E1483" i="3"/>
  <c r="D1483" i="3"/>
  <c r="C1483" i="3"/>
  <c r="B1483" i="3"/>
  <c r="G1482" i="3"/>
  <c r="F1482" i="3"/>
  <c r="E1482" i="3"/>
  <c r="D1482" i="3"/>
  <c r="C1482" i="3"/>
  <c r="B1482" i="3"/>
  <c r="G1481" i="3"/>
  <c r="F1481" i="3"/>
  <c r="E1481" i="3"/>
  <c r="D1481" i="3"/>
  <c r="C1481" i="3"/>
  <c r="B1481" i="3"/>
  <c r="G1480" i="3"/>
  <c r="F1480" i="3"/>
  <c r="E1480" i="3"/>
  <c r="D1480" i="3"/>
  <c r="C1480" i="3"/>
  <c r="B1480" i="3"/>
  <c r="G1479" i="3"/>
  <c r="F1479" i="3"/>
  <c r="E1479" i="3"/>
  <c r="D1479" i="3"/>
  <c r="C1479" i="3"/>
  <c r="B1479" i="3"/>
  <c r="G1478" i="3"/>
  <c r="F1478" i="3"/>
  <c r="E1478" i="3"/>
  <c r="D1478" i="3"/>
  <c r="C1478" i="3"/>
  <c r="B1478" i="3"/>
  <c r="G1477" i="3"/>
  <c r="F1477" i="3"/>
  <c r="E1477" i="3"/>
  <c r="D1477" i="3"/>
  <c r="C1477" i="3"/>
  <c r="B1477" i="3"/>
  <c r="G1476" i="3"/>
  <c r="F1476" i="3"/>
  <c r="E1476" i="3"/>
  <c r="D1476" i="3"/>
  <c r="C1476" i="3"/>
  <c r="B1476" i="3"/>
  <c r="G1475" i="3"/>
  <c r="F1475" i="3"/>
  <c r="E1475" i="3"/>
  <c r="D1475" i="3"/>
  <c r="C1475" i="3"/>
  <c r="B1475" i="3"/>
  <c r="G1474" i="3"/>
  <c r="F1474" i="3"/>
  <c r="E1474" i="3"/>
  <c r="D1474" i="3"/>
  <c r="C1474" i="3"/>
  <c r="B1474" i="3"/>
  <c r="G1473" i="3"/>
  <c r="F1473" i="3"/>
  <c r="E1473" i="3"/>
  <c r="D1473" i="3"/>
  <c r="C1473" i="3"/>
  <c r="B1473" i="3"/>
  <c r="G1472" i="3"/>
  <c r="F1472" i="3"/>
  <c r="E1472" i="3"/>
  <c r="D1472" i="3"/>
  <c r="C1472" i="3"/>
  <c r="B1472" i="3"/>
  <c r="G1471" i="3"/>
  <c r="F1471" i="3"/>
  <c r="E1471" i="3"/>
  <c r="D1471" i="3"/>
  <c r="C1471" i="3"/>
  <c r="B1471" i="3"/>
  <c r="G1470" i="3"/>
  <c r="F1470" i="3"/>
  <c r="E1470" i="3"/>
  <c r="D1470" i="3"/>
  <c r="C1470" i="3"/>
  <c r="B1470" i="3"/>
  <c r="G1469" i="3"/>
  <c r="F1469" i="3"/>
  <c r="E1469" i="3"/>
  <c r="D1469" i="3"/>
  <c r="C1469" i="3"/>
  <c r="B1469" i="3"/>
  <c r="G1468" i="3"/>
  <c r="F1468" i="3"/>
  <c r="E1468" i="3"/>
  <c r="D1468" i="3"/>
  <c r="C1468" i="3"/>
  <c r="B1468" i="3"/>
  <c r="G1467" i="3"/>
  <c r="F1467" i="3"/>
  <c r="E1467" i="3"/>
  <c r="D1467" i="3"/>
  <c r="C1467" i="3"/>
  <c r="B1467" i="3"/>
  <c r="G1466" i="3"/>
  <c r="F1466" i="3"/>
  <c r="E1466" i="3"/>
  <c r="D1466" i="3"/>
  <c r="C1466" i="3"/>
  <c r="B1466" i="3"/>
  <c r="G1465" i="3"/>
  <c r="F1465" i="3"/>
  <c r="E1465" i="3"/>
  <c r="D1465" i="3"/>
  <c r="C1465" i="3"/>
  <c r="B1465" i="3"/>
  <c r="G1464" i="3"/>
  <c r="F1464" i="3"/>
  <c r="E1464" i="3"/>
  <c r="D1464" i="3"/>
  <c r="C1464" i="3"/>
  <c r="B1464" i="3"/>
  <c r="G1463" i="3"/>
  <c r="F1463" i="3"/>
  <c r="E1463" i="3"/>
  <c r="D1463" i="3"/>
  <c r="C1463" i="3"/>
  <c r="B1463" i="3"/>
  <c r="G1462" i="3"/>
  <c r="F1462" i="3"/>
  <c r="E1462" i="3"/>
  <c r="D1462" i="3"/>
  <c r="C1462" i="3"/>
  <c r="B1462" i="3"/>
  <c r="G1461" i="3"/>
  <c r="F1461" i="3"/>
  <c r="E1461" i="3"/>
  <c r="D1461" i="3"/>
  <c r="C1461" i="3"/>
  <c r="B1461" i="3"/>
  <c r="G1460" i="3"/>
  <c r="F1460" i="3"/>
  <c r="E1460" i="3"/>
  <c r="D1460" i="3"/>
  <c r="C1460" i="3"/>
  <c r="B1460" i="3"/>
  <c r="G1459" i="3"/>
  <c r="F1459" i="3"/>
  <c r="E1459" i="3"/>
  <c r="D1459" i="3"/>
  <c r="C1459" i="3"/>
  <c r="B1459" i="3"/>
  <c r="G1458" i="3"/>
  <c r="F1458" i="3"/>
  <c r="E1458" i="3"/>
  <c r="D1458" i="3"/>
  <c r="C1458" i="3"/>
  <c r="B1458" i="3"/>
  <c r="G1457" i="3"/>
  <c r="F1457" i="3"/>
  <c r="E1457" i="3"/>
  <c r="D1457" i="3"/>
  <c r="C1457" i="3"/>
  <c r="B1457" i="3"/>
  <c r="G1456" i="3"/>
  <c r="F1456" i="3"/>
  <c r="E1456" i="3"/>
  <c r="D1456" i="3"/>
  <c r="C1456" i="3"/>
  <c r="B1456" i="3"/>
  <c r="G1455" i="3"/>
  <c r="F1455" i="3"/>
  <c r="E1455" i="3"/>
  <c r="D1455" i="3"/>
  <c r="C1455" i="3"/>
  <c r="B1455" i="3"/>
  <c r="G1454" i="3"/>
  <c r="F1454" i="3"/>
  <c r="E1454" i="3"/>
  <c r="D1454" i="3"/>
  <c r="C1454" i="3"/>
  <c r="B1454" i="3"/>
  <c r="G1453" i="3"/>
  <c r="F1453" i="3"/>
  <c r="E1453" i="3"/>
  <c r="D1453" i="3"/>
  <c r="C1453" i="3"/>
  <c r="B1453" i="3"/>
  <c r="G1452" i="3"/>
  <c r="F1452" i="3"/>
  <c r="E1452" i="3"/>
  <c r="D1452" i="3"/>
  <c r="C1452" i="3"/>
  <c r="B1452" i="3"/>
  <c r="G1451" i="3"/>
  <c r="F1451" i="3"/>
  <c r="E1451" i="3"/>
  <c r="D1451" i="3"/>
  <c r="C1451" i="3"/>
  <c r="B1451" i="3"/>
  <c r="G1450" i="3"/>
  <c r="F1450" i="3"/>
  <c r="E1450" i="3"/>
  <c r="D1450" i="3"/>
  <c r="C1450" i="3"/>
  <c r="B1450" i="3"/>
  <c r="G1449" i="3"/>
  <c r="F1449" i="3"/>
  <c r="E1449" i="3"/>
  <c r="D1449" i="3"/>
  <c r="C1449" i="3"/>
  <c r="B1449" i="3"/>
  <c r="G1448" i="3"/>
  <c r="F1448" i="3"/>
  <c r="E1448" i="3"/>
  <c r="D1448" i="3"/>
  <c r="C1448" i="3"/>
  <c r="B1448" i="3"/>
  <c r="G1447" i="3"/>
  <c r="F1447" i="3"/>
  <c r="E1447" i="3"/>
  <c r="D1447" i="3"/>
  <c r="C1447" i="3"/>
  <c r="B1447" i="3"/>
  <c r="G1446" i="3"/>
  <c r="F1446" i="3"/>
  <c r="E1446" i="3"/>
  <c r="D1446" i="3"/>
  <c r="C1446" i="3"/>
  <c r="B1446" i="3"/>
  <c r="G1445" i="3"/>
  <c r="F1445" i="3"/>
  <c r="E1445" i="3"/>
  <c r="D1445" i="3"/>
  <c r="C1445" i="3"/>
  <c r="B1445" i="3"/>
  <c r="G1444" i="3"/>
  <c r="F1444" i="3"/>
  <c r="E1444" i="3"/>
  <c r="D1444" i="3"/>
  <c r="C1444" i="3"/>
  <c r="B1444" i="3"/>
  <c r="G1443" i="3"/>
  <c r="F1443" i="3"/>
  <c r="E1443" i="3"/>
  <c r="D1443" i="3"/>
  <c r="C1443" i="3"/>
  <c r="B1443" i="3"/>
  <c r="G1442" i="3"/>
  <c r="F1442" i="3"/>
  <c r="E1442" i="3"/>
  <c r="D1442" i="3"/>
  <c r="C1442" i="3"/>
  <c r="B1442" i="3"/>
  <c r="G1441" i="3"/>
  <c r="F1441" i="3"/>
  <c r="E1441" i="3"/>
  <c r="D1441" i="3"/>
  <c r="C1441" i="3"/>
  <c r="B1441" i="3"/>
  <c r="G1440" i="3"/>
  <c r="F1440" i="3"/>
  <c r="E1440" i="3"/>
  <c r="D1440" i="3"/>
  <c r="C1440" i="3"/>
  <c r="B1440" i="3"/>
  <c r="G1439" i="3"/>
  <c r="F1439" i="3"/>
  <c r="E1439" i="3"/>
  <c r="D1439" i="3"/>
  <c r="C1439" i="3"/>
  <c r="B1439" i="3"/>
  <c r="G1438" i="3"/>
  <c r="F1438" i="3"/>
  <c r="E1438" i="3"/>
  <c r="D1438" i="3"/>
  <c r="C1438" i="3"/>
  <c r="B1438" i="3"/>
  <c r="G1437" i="3"/>
  <c r="F1437" i="3"/>
  <c r="E1437" i="3"/>
  <c r="D1437" i="3"/>
  <c r="C1437" i="3"/>
  <c r="B1437" i="3"/>
  <c r="G1436" i="3"/>
  <c r="F1436" i="3"/>
  <c r="E1436" i="3"/>
  <c r="D1436" i="3"/>
  <c r="C1436" i="3"/>
  <c r="B1436" i="3"/>
  <c r="G1435" i="3"/>
  <c r="F1435" i="3"/>
  <c r="E1435" i="3"/>
  <c r="D1435" i="3"/>
  <c r="C1435" i="3"/>
  <c r="B1435" i="3"/>
  <c r="G1434" i="3"/>
  <c r="F1434" i="3"/>
  <c r="E1434" i="3"/>
  <c r="D1434" i="3"/>
  <c r="C1434" i="3"/>
  <c r="B1434" i="3"/>
  <c r="G1433" i="3"/>
  <c r="F1433" i="3"/>
  <c r="E1433" i="3"/>
  <c r="D1433" i="3"/>
  <c r="C1433" i="3"/>
  <c r="B1433" i="3"/>
  <c r="G1432" i="3"/>
  <c r="F1432" i="3"/>
  <c r="E1432" i="3"/>
  <c r="D1432" i="3"/>
  <c r="C1432" i="3"/>
  <c r="B1432" i="3"/>
  <c r="G1431" i="3"/>
  <c r="F1431" i="3"/>
  <c r="E1431" i="3"/>
  <c r="D1431" i="3"/>
  <c r="C1431" i="3"/>
  <c r="B1431" i="3"/>
  <c r="G1430" i="3"/>
  <c r="F1430" i="3"/>
  <c r="E1430" i="3"/>
  <c r="D1430" i="3"/>
  <c r="C1430" i="3"/>
  <c r="B1430" i="3"/>
  <c r="G1429" i="3"/>
  <c r="F1429" i="3"/>
  <c r="E1429" i="3"/>
  <c r="D1429" i="3"/>
  <c r="C1429" i="3"/>
  <c r="B1429" i="3"/>
  <c r="G1428" i="3"/>
  <c r="F1428" i="3"/>
  <c r="E1428" i="3"/>
  <c r="D1428" i="3"/>
  <c r="C1428" i="3"/>
  <c r="B1428" i="3"/>
  <c r="G1427" i="3"/>
  <c r="F1427" i="3"/>
  <c r="E1427" i="3"/>
  <c r="D1427" i="3"/>
  <c r="C1427" i="3"/>
  <c r="B1427" i="3"/>
  <c r="G1426" i="3"/>
  <c r="F1426" i="3"/>
  <c r="E1426" i="3"/>
  <c r="D1426" i="3"/>
  <c r="C1426" i="3"/>
  <c r="B1426" i="3"/>
  <c r="G1425" i="3"/>
  <c r="F1425" i="3"/>
  <c r="E1425" i="3"/>
  <c r="D1425" i="3"/>
  <c r="C1425" i="3"/>
  <c r="B1425" i="3"/>
  <c r="G1424" i="3"/>
  <c r="F1424" i="3"/>
  <c r="E1424" i="3"/>
  <c r="D1424" i="3"/>
  <c r="C1424" i="3"/>
  <c r="B1424" i="3"/>
  <c r="G1423" i="3"/>
  <c r="F1423" i="3"/>
  <c r="E1423" i="3"/>
  <c r="D1423" i="3"/>
  <c r="C1423" i="3"/>
  <c r="B1423" i="3"/>
  <c r="G1422" i="3"/>
  <c r="F1422" i="3"/>
  <c r="E1422" i="3"/>
  <c r="D1422" i="3"/>
  <c r="C1422" i="3"/>
  <c r="B1422" i="3"/>
  <c r="G1421" i="3"/>
  <c r="F1421" i="3"/>
  <c r="E1421" i="3"/>
  <c r="D1421" i="3"/>
  <c r="C1421" i="3"/>
  <c r="B1421" i="3"/>
  <c r="G1420" i="3"/>
  <c r="F1420" i="3"/>
  <c r="E1420" i="3"/>
  <c r="D1420" i="3"/>
  <c r="C1420" i="3"/>
  <c r="B1420" i="3"/>
  <c r="G1419" i="3"/>
  <c r="F1419" i="3"/>
  <c r="E1419" i="3"/>
  <c r="D1419" i="3"/>
  <c r="C1419" i="3"/>
  <c r="B1419" i="3"/>
  <c r="G1418" i="3"/>
  <c r="F1418" i="3"/>
  <c r="E1418" i="3"/>
  <c r="D1418" i="3"/>
  <c r="C1418" i="3"/>
  <c r="B1418" i="3"/>
  <c r="G1417" i="3"/>
  <c r="F1417" i="3"/>
  <c r="E1417" i="3"/>
  <c r="D1417" i="3"/>
  <c r="C1417" i="3"/>
  <c r="B1417" i="3"/>
  <c r="G1416" i="3"/>
  <c r="F1416" i="3"/>
  <c r="E1416" i="3"/>
  <c r="D1416" i="3"/>
  <c r="C1416" i="3"/>
  <c r="B1416" i="3"/>
  <c r="G1415" i="3"/>
  <c r="F1415" i="3"/>
  <c r="E1415" i="3"/>
  <c r="D1415" i="3"/>
  <c r="C1415" i="3"/>
  <c r="B1415" i="3"/>
  <c r="G1414" i="3"/>
  <c r="F1414" i="3"/>
  <c r="E1414" i="3"/>
  <c r="D1414" i="3"/>
  <c r="C1414" i="3"/>
  <c r="B1414" i="3"/>
  <c r="G1413" i="3"/>
  <c r="F1413" i="3"/>
  <c r="E1413" i="3"/>
  <c r="D1413" i="3"/>
  <c r="C1413" i="3"/>
  <c r="B1413" i="3"/>
  <c r="G1412" i="3"/>
  <c r="F1412" i="3"/>
  <c r="E1412" i="3"/>
  <c r="D1412" i="3"/>
  <c r="C1412" i="3"/>
  <c r="B1412" i="3"/>
  <c r="G1411" i="3"/>
  <c r="F1411" i="3"/>
  <c r="E1411" i="3"/>
  <c r="D1411" i="3"/>
  <c r="C1411" i="3"/>
  <c r="B1411" i="3"/>
  <c r="G1410" i="3"/>
  <c r="F1410" i="3"/>
  <c r="E1410" i="3"/>
  <c r="D1410" i="3"/>
  <c r="C1410" i="3"/>
  <c r="B1410" i="3"/>
  <c r="G1409" i="3"/>
  <c r="F1409" i="3"/>
  <c r="E1409" i="3"/>
  <c r="D1409" i="3"/>
  <c r="C1409" i="3"/>
  <c r="B1409" i="3"/>
  <c r="G1408" i="3"/>
  <c r="F1408" i="3"/>
  <c r="E1408" i="3"/>
  <c r="D1408" i="3"/>
  <c r="C1408" i="3"/>
  <c r="B1408" i="3"/>
  <c r="G1407" i="3"/>
  <c r="F1407" i="3"/>
  <c r="E1407" i="3"/>
  <c r="D1407" i="3"/>
  <c r="C1407" i="3"/>
  <c r="B1407" i="3"/>
  <c r="G1406" i="3"/>
  <c r="F1406" i="3"/>
  <c r="E1406" i="3"/>
  <c r="D1406" i="3"/>
  <c r="C1406" i="3"/>
  <c r="B1406" i="3"/>
  <c r="G1405" i="3"/>
  <c r="F1405" i="3"/>
  <c r="E1405" i="3"/>
  <c r="D1405" i="3"/>
  <c r="C1405" i="3"/>
  <c r="B1405" i="3"/>
  <c r="G1404" i="3"/>
  <c r="F1404" i="3"/>
  <c r="E1404" i="3"/>
  <c r="D1404" i="3"/>
  <c r="C1404" i="3"/>
  <c r="B1404" i="3"/>
  <c r="G1403" i="3"/>
  <c r="F1403" i="3"/>
  <c r="E1403" i="3"/>
  <c r="D1403" i="3"/>
  <c r="C1403" i="3"/>
  <c r="B1403" i="3"/>
  <c r="G1402" i="3"/>
  <c r="F1402" i="3"/>
  <c r="E1402" i="3"/>
  <c r="D1402" i="3"/>
  <c r="C1402" i="3"/>
  <c r="B1402" i="3"/>
  <c r="G1401" i="3"/>
  <c r="F1401" i="3"/>
  <c r="E1401" i="3"/>
  <c r="D1401" i="3"/>
  <c r="C1401" i="3"/>
  <c r="B1401" i="3"/>
  <c r="G1400" i="3"/>
  <c r="F1400" i="3"/>
  <c r="E1400" i="3"/>
  <c r="D1400" i="3"/>
  <c r="C1400" i="3"/>
  <c r="B1400" i="3"/>
  <c r="G1399" i="3"/>
  <c r="F1399" i="3"/>
  <c r="E1399" i="3"/>
  <c r="D1399" i="3"/>
  <c r="C1399" i="3"/>
  <c r="B1399" i="3"/>
  <c r="G1398" i="3"/>
  <c r="F1398" i="3"/>
  <c r="E1398" i="3"/>
  <c r="D1398" i="3"/>
  <c r="C1398" i="3"/>
  <c r="B1398" i="3"/>
  <c r="G1397" i="3"/>
  <c r="F1397" i="3"/>
  <c r="E1397" i="3"/>
  <c r="D1397" i="3"/>
  <c r="C1397" i="3"/>
  <c r="B1397" i="3"/>
  <c r="G1396" i="3"/>
  <c r="F1396" i="3"/>
  <c r="E1396" i="3"/>
  <c r="D1396" i="3"/>
  <c r="C1396" i="3"/>
  <c r="B1396" i="3"/>
  <c r="G1395" i="3"/>
  <c r="F1395" i="3"/>
  <c r="E1395" i="3"/>
  <c r="D1395" i="3"/>
  <c r="C1395" i="3"/>
  <c r="B1395" i="3"/>
  <c r="G1394" i="3"/>
  <c r="F1394" i="3"/>
  <c r="E1394" i="3"/>
  <c r="D1394" i="3"/>
  <c r="C1394" i="3"/>
  <c r="B1394" i="3"/>
  <c r="G1393" i="3"/>
  <c r="F1393" i="3"/>
  <c r="E1393" i="3"/>
  <c r="D1393" i="3"/>
  <c r="C1393" i="3"/>
  <c r="B1393" i="3"/>
  <c r="G1392" i="3"/>
  <c r="F1392" i="3"/>
  <c r="E1392" i="3"/>
  <c r="D1392" i="3"/>
  <c r="C1392" i="3"/>
  <c r="B1392" i="3"/>
  <c r="G1391" i="3"/>
  <c r="F1391" i="3"/>
  <c r="E1391" i="3"/>
  <c r="D1391" i="3"/>
  <c r="C1391" i="3"/>
  <c r="B1391" i="3"/>
  <c r="G1390" i="3"/>
  <c r="F1390" i="3"/>
  <c r="E1390" i="3"/>
  <c r="D1390" i="3"/>
  <c r="C1390" i="3"/>
  <c r="B1390" i="3"/>
  <c r="G1389" i="3"/>
  <c r="F1389" i="3"/>
  <c r="E1389" i="3"/>
  <c r="D1389" i="3"/>
  <c r="C1389" i="3"/>
  <c r="B1389" i="3"/>
  <c r="G1388" i="3"/>
  <c r="F1388" i="3"/>
  <c r="E1388" i="3"/>
  <c r="D1388" i="3"/>
  <c r="C1388" i="3"/>
  <c r="B1388" i="3"/>
  <c r="G1387" i="3"/>
  <c r="F1387" i="3"/>
  <c r="E1387" i="3"/>
  <c r="D1387" i="3"/>
  <c r="C1387" i="3"/>
  <c r="B1387" i="3"/>
  <c r="G1386" i="3"/>
  <c r="F1386" i="3"/>
  <c r="E1386" i="3"/>
  <c r="D1386" i="3"/>
  <c r="C1386" i="3"/>
  <c r="B1386" i="3"/>
  <c r="G1385" i="3"/>
  <c r="F1385" i="3"/>
  <c r="E1385" i="3"/>
  <c r="D1385" i="3"/>
  <c r="C1385" i="3"/>
  <c r="B1385" i="3"/>
  <c r="G1384" i="3"/>
  <c r="F1384" i="3"/>
  <c r="E1384" i="3"/>
  <c r="D1384" i="3"/>
  <c r="C1384" i="3"/>
  <c r="B1384" i="3"/>
  <c r="G1383" i="3"/>
  <c r="F1383" i="3"/>
  <c r="E1383" i="3"/>
  <c r="D1383" i="3"/>
  <c r="C1383" i="3"/>
  <c r="B1383" i="3"/>
  <c r="G1382" i="3"/>
  <c r="F1382" i="3"/>
  <c r="E1382" i="3"/>
  <c r="D1382" i="3"/>
  <c r="C1382" i="3"/>
  <c r="B1382" i="3"/>
  <c r="G1381" i="3"/>
  <c r="F1381" i="3"/>
  <c r="E1381" i="3"/>
  <c r="D1381" i="3"/>
  <c r="C1381" i="3"/>
  <c r="B1381" i="3"/>
  <c r="G1380" i="3"/>
  <c r="F1380" i="3"/>
  <c r="E1380" i="3"/>
  <c r="D1380" i="3"/>
  <c r="C1380" i="3"/>
  <c r="B1380" i="3"/>
  <c r="G1379" i="3"/>
  <c r="F1379" i="3"/>
  <c r="E1379" i="3"/>
  <c r="D1379" i="3"/>
  <c r="C1379" i="3"/>
  <c r="B1379" i="3"/>
  <c r="G1378" i="3"/>
  <c r="F1378" i="3"/>
  <c r="E1378" i="3"/>
  <c r="D1378" i="3"/>
  <c r="C1378" i="3"/>
  <c r="B1378" i="3"/>
  <c r="G1377" i="3"/>
  <c r="F1377" i="3"/>
  <c r="E1377" i="3"/>
  <c r="D1377" i="3"/>
  <c r="C1377" i="3"/>
  <c r="B1377" i="3"/>
  <c r="G1376" i="3"/>
  <c r="F1376" i="3"/>
  <c r="E1376" i="3"/>
  <c r="D1376" i="3"/>
  <c r="C1376" i="3"/>
  <c r="B1376" i="3"/>
  <c r="G1375" i="3"/>
  <c r="F1375" i="3"/>
  <c r="E1375" i="3"/>
  <c r="D1375" i="3"/>
  <c r="C1375" i="3"/>
  <c r="B1375" i="3"/>
  <c r="G1374" i="3"/>
  <c r="F1374" i="3"/>
  <c r="E1374" i="3"/>
  <c r="D1374" i="3"/>
  <c r="C1374" i="3"/>
  <c r="B1374" i="3"/>
  <c r="G1373" i="3"/>
  <c r="F1373" i="3"/>
  <c r="E1373" i="3"/>
  <c r="D1373" i="3"/>
  <c r="C1373" i="3"/>
  <c r="B1373" i="3"/>
  <c r="G1372" i="3"/>
  <c r="F1372" i="3"/>
  <c r="E1372" i="3"/>
  <c r="D1372" i="3"/>
  <c r="C1372" i="3"/>
  <c r="B1372" i="3"/>
  <c r="G1371" i="3"/>
  <c r="F1371" i="3"/>
  <c r="E1371" i="3"/>
  <c r="D1371" i="3"/>
  <c r="C1371" i="3"/>
  <c r="B1371" i="3"/>
  <c r="G1370" i="3"/>
  <c r="F1370" i="3"/>
  <c r="E1370" i="3"/>
  <c r="D1370" i="3"/>
  <c r="C1370" i="3"/>
  <c r="B1370" i="3"/>
  <c r="G1369" i="3"/>
  <c r="F1369" i="3"/>
  <c r="E1369" i="3"/>
  <c r="D1369" i="3"/>
  <c r="C1369" i="3"/>
  <c r="B1369" i="3"/>
  <c r="G1368" i="3"/>
  <c r="F1368" i="3"/>
  <c r="E1368" i="3"/>
  <c r="D1368" i="3"/>
  <c r="C1368" i="3"/>
  <c r="B1368" i="3"/>
  <c r="G1367" i="3"/>
  <c r="F1367" i="3"/>
  <c r="E1367" i="3"/>
  <c r="D1367" i="3"/>
  <c r="C1367" i="3"/>
  <c r="B1367" i="3"/>
  <c r="G1366" i="3"/>
  <c r="F1366" i="3"/>
  <c r="E1366" i="3"/>
  <c r="D1366" i="3"/>
  <c r="C1366" i="3"/>
  <c r="B1366" i="3"/>
  <c r="G1365" i="3"/>
  <c r="F1365" i="3"/>
  <c r="E1365" i="3"/>
  <c r="D1365" i="3"/>
  <c r="C1365" i="3"/>
  <c r="B1365" i="3"/>
  <c r="G1364" i="3"/>
  <c r="F1364" i="3"/>
  <c r="E1364" i="3"/>
  <c r="D1364" i="3"/>
  <c r="C1364" i="3"/>
  <c r="B1364" i="3"/>
  <c r="G1363" i="3"/>
  <c r="F1363" i="3"/>
  <c r="E1363" i="3"/>
  <c r="D1363" i="3"/>
  <c r="C1363" i="3"/>
  <c r="B1363" i="3"/>
  <c r="G1362" i="3"/>
  <c r="F1362" i="3"/>
  <c r="E1362" i="3"/>
  <c r="D1362" i="3"/>
  <c r="C1362" i="3"/>
  <c r="B1362" i="3"/>
  <c r="G1361" i="3"/>
  <c r="F1361" i="3"/>
  <c r="E1361" i="3"/>
  <c r="D1361" i="3"/>
  <c r="C1361" i="3"/>
  <c r="B1361" i="3"/>
  <c r="G1360" i="3"/>
  <c r="F1360" i="3"/>
  <c r="E1360" i="3"/>
  <c r="D1360" i="3"/>
  <c r="C1360" i="3"/>
  <c r="B1360" i="3"/>
  <c r="G1359" i="3"/>
  <c r="F1359" i="3"/>
  <c r="E1359" i="3"/>
  <c r="D1359" i="3"/>
  <c r="C1359" i="3"/>
  <c r="B1359" i="3"/>
  <c r="G1358" i="3"/>
  <c r="F1358" i="3"/>
  <c r="E1358" i="3"/>
  <c r="D1358" i="3"/>
  <c r="C1358" i="3"/>
  <c r="B1358" i="3"/>
  <c r="G1357" i="3"/>
  <c r="F1357" i="3"/>
  <c r="E1357" i="3"/>
  <c r="D1357" i="3"/>
  <c r="C1357" i="3"/>
  <c r="B1357" i="3"/>
  <c r="G1356" i="3"/>
  <c r="F1356" i="3"/>
  <c r="E1356" i="3"/>
  <c r="D1356" i="3"/>
  <c r="C1356" i="3"/>
  <c r="B1356" i="3"/>
  <c r="G1355" i="3"/>
  <c r="F1355" i="3"/>
  <c r="E1355" i="3"/>
  <c r="D1355" i="3"/>
  <c r="C1355" i="3"/>
  <c r="B1355" i="3"/>
  <c r="G1354" i="3"/>
  <c r="F1354" i="3"/>
  <c r="E1354" i="3"/>
  <c r="D1354" i="3"/>
  <c r="C1354" i="3"/>
  <c r="B1354" i="3"/>
  <c r="G1353" i="3"/>
  <c r="F1353" i="3"/>
  <c r="E1353" i="3"/>
  <c r="D1353" i="3"/>
  <c r="C1353" i="3"/>
  <c r="B1353" i="3"/>
  <c r="G1352" i="3"/>
  <c r="F1352" i="3"/>
  <c r="E1352" i="3"/>
  <c r="D1352" i="3"/>
  <c r="C1352" i="3"/>
  <c r="B1352" i="3"/>
  <c r="G1351" i="3"/>
  <c r="F1351" i="3"/>
  <c r="E1351" i="3"/>
  <c r="D1351" i="3"/>
  <c r="C1351" i="3"/>
  <c r="B1351" i="3"/>
  <c r="G1350" i="3"/>
  <c r="F1350" i="3"/>
  <c r="E1350" i="3"/>
  <c r="D1350" i="3"/>
  <c r="C1350" i="3"/>
  <c r="B1350" i="3"/>
  <c r="G1349" i="3"/>
  <c r="F1349" i="3"/>
  <c r="E1349" i="3"/>
  <c r="D1349" i="3"/>
  <c r="C1349" i="3"/>
  <c r="B1349" i="3"/>
  <c r="G1348" i="3"/>
  <c r="F1348" i="3"/>
  <c r="E1348" i="3"/>
  <c r="D1348" i="3"/>
  <c r="C1348" i="3"/>
  <c r="B1348" i="3"/>
  <c r="G1347" i="3"/>
  <c r="F1347" i="3"/>
  <c r="E1347" i="3"/>
  <c r="D1347" i="3"/>
  <c r="C1347" i="3"/>
  <c r="B1347" i="3"/>
  <c r="G1346" i="3"/>
  <c r="F1346" i="3"/>
  <c r="E1346" i="3"/>
  <c r="D1346" i="3"/>
  <c r="C1346" i="3"/>
  <c r="B1346" i="3"/>
  <c r="G1345" i="3"/>
  <c r="F1345" i="3"/>
  <c r="E1345" i="3"/>
  <c r="D1345" i="3"/>
  <c r="C1345" i="3"/>
  <c r="B1345" i="3"/>
  <c r="G1344" i="3"/>
  <c r="F1344" i="3"/>
  <c r="E1344" i="3"/>
  <c r="D1344" i="3"/>
  <c r="C1344" i="3"/>
  <c r="B1344" i="3"/>
  <c r="G1343" i="3"/>
  <c r="F1343" i="3"/>
  <c r="E1343" i="3"/>
  <c r="D1343" i="3"/>
  <c r="C1343" i="3"/>
  <c r="B1343" i="3"/>
  <c r="G1342" i="3"/>
  <c r="F1342" i="3"/>
  <c r="E1342" i="3"/>
  <c r="D1342" i="3"/>
  <c r="C1342" i="3"/>
  <c r="B1342" i="3"/>
  <c r="G1341" i="3"/>
  <c r="F1341" i="3"/>
  <c r="E1341" i="3"/>
  <c r="D1341" i="3"/>
  <c r="C1341" i="3"/>
  <c r="B1341" i="3"/>
  <c r="G1340" i="3"/>
  <c r="F1340" i="3"/>
  <c r="E1340" i="3"/>
  <c r="D1340" i="3"/>
  <c r="C1340" i="3"/>
  <c r="B1340" i="3"/>
  <c r="G1339" i="3"/>
  <c r="F1339" i="3"/>
  <c r="E1339" i="3"/>
  <c r="D1339" i="3"/>
  <c r="C1339" i="3"/>
  <c r="B1339" i="3"/>
  <c r="G1338" i="3"/>
  <c r="F1338" i="3"/>
  <c r="E1338" i="3"/>
  <c r="D1338" i="3"/>
  <c r="C1338" i="3"/>
  <c r="B1338" i="3"/>
  <c r="G1337" i="3"/>
  <c r="F1337" i="3"/>
  <c r="E1337" i="3"/>
  <c r="D1337" i="3"/>
  <c r="C1337" i="3"/>
  <c r="B1337" i="3"/>
  <c r="G1336" i="3"/>
  <c r="F1336" i="3"/>
  <c r="E1336" i="3"/>
  <c r="D1336" i="3"/>
  <c r="C1336" i="3"/>
  <c r="B1336" i="3"/>
  <c r="G1335" i="3"/>
  <c r="F1335" i="3"/>
  <c r="E1335" i="3"/>
  <c r="D1335" i="3"/>
  <c r="C1335" i="3"/>
  <c r="B1335" i="3"/>
  <c r="G1334" i="3"/>
  <c r="F1334" i="3"/>
  <c r="E1334" i="3"/>
  <c r="D1334" i="3"/>
  <c r="C1334" i="3"/>
  <c r="B1334" i="3"/>
  <c r="G1333" i="3"/>
  <c r="F1333" i="3"/>
  <c r="E1333" i="3"/>
  <c r="D1333" i="3"/>
  <c r="C1333" i="3"/>
  <c r="B1333" i="3"/>
  <c r="G1332" i="3"/>
  <c r="F1332" i="3"/>
  <c r="E1332" i="3"/>
  <c r="D1332" i="3"/>
  <c r="C1332" i="3"/>
  <c r="B1332" i="3"/>
  <c r="G1331" i="3"/>
  <c r="F1331" i="3"/>
  <c r="E1331" i="3"/>
  <c r="D1331" i="3"/>
  <c r="C1331" i="3"/>
  <c r="B1331" i="3"/>
  <c r="G1330" i="3"/>
  <c r="F1330" i="3"/>
  <c r="E1330" i="3"/>
  <c r="D1330" i="3"/>
  <c r="C1330" i="3"/>
  <c r="B1330" i="3"/>
  <c r="G1329" i="3"/>
  <c r="F1329" i="3"/>
  <c r="E1329" i="3"/>
  <c r="D1329" i="3"/>
  <c r="C1329" i="3"/>
  <c r="B1329" i="3"/>
  <c r="G1328" i="3"/>
  <c r="F1328" i="3"/>
  <c r="E1328" i="3"/>
  <c r="D1328" i="3"/>
  <c r="C1328" i="3"/>
  <c r="B1328" i="3"/>
  <c r="G1327" i="3"/>
  <c r="F1327" i="3"/>
  <c r="E1327" i="3"/>
  <c r="D1327" i="3"/>
  <c r="C1327" i="3"/>
  <c r="B1327" i="3"/>
  <c r="G1326" i="3"/>
  <c r="F1326" i="3"/>
  <c r="E1326" i="3"/>
  <c r="D1326" i="3"/>
  <c r="C1326" i="3"/>
  <c r="B1326" i="3"/>
  <c r="G1325" i="3"/>
  <c r="F1325" i="3"/>
  <c r="E1325" i="3"/>
  <c r="D1325" i="3"/>
  <c r="C1325" i="3"/>
  <c r="B1325" i="3"/>
  <c r="G1324" i="3"/>
  <c r="F1324" i="3"/>
  <c r="E1324" i="3"/>
  <c r="D1324" i="3"/>
  <c r="C1324" i="3"/>
  <c r="B1324" i="3"/>
  <c r="G1323" i="3"/>
  <c r="F1323" i="3"/>
  <c r="E1323" i="3"/>
  <c r="D1323" i="3"/>
  <c r="C1323" i="3"/>
  <c r="B1323" i="3"/>
  <c r="G1322" i="3"/>
  <c r="F1322" i="3"/>
  <c r="E1322" i="3"/>
  <c r="D1322" i="3"/>
  <c r="C1322" i="3"/>
  <c r="B1322" i="3"/>
  <c r="G1321" i="3"/>
  <c r="F1321" i="3"/>
  <c r="E1321" i="3"/>
  <c r="D1321" i="3"/>
  <c r="C1321" i="3"/>
  <c r="B1321" i="3"/>
  <c r="G1320" i="3"/>
  <c r="F1320" i="3"/>
  <c r="E1320" i="3"/>
  <c r="D1320" i="3"/>
  <c r="C1320" i="3"/>
  <c r="B1320" i="3"/>
  <c r="G1319" i="3"/>
  <c r="F1319" i="3"/>
  <c r="E1319" i="3"/>
  <c r="D1319" i="3"/>
  <c r="C1319" i="3"/>
  <c r="B1319" i="3"/>
  <c r="G1318" i="3"/>
  <c r="F1318" i="3"/>
  <c r="E1318" i="3"/>
  <c r="D1318" i="3"/>
  <c r="C1318" i="3"/>
  <c r="B1318" i="3"/>
  <c r="G1317" i="3"/>
  <c r="F1317" i="3"/>
  <c r="E1317" i="3"/>
  <c r="D1317" i="3"/>
  <c r="C1317" i="3"/>
  <c r="B1317" i="3"/>
  <c r="G1316" i="3"/>
  <c r="F1316" i="3"/>
  <c r="E1316" i="3"/>
  <c r="D1316" i="3"/>
  <c r="C1316" i="3"/>
  <c r="B1316" i="3"/>
  <c r="G1315" i="3"/>
  <c r="F1315" i="3"/>
  <c r="E1315" i="3"/>
  <c r="D1315" i="3"/>
  <c r="C1315" i="3"/>
  <c r="B1315" i="3"/>
  <c r="G1314" i="3"/>
  <c r="F1314" i="3"/>
  <c r="E1314" i="3"/>
  <c r="D1314" i="3"/>
  <c r="C1314" i="3"/>
  <c r="B1314" i="3"/>
  <c r="G1313" i="3"/>
  <c r="F1313" i="3"/>
  <c r="E1313" i="3"/>
  <c r="D1313" i="3"/>
  <c r="C1313" i="3"/>
  <c r="B1313" i="3"/>
  <c r="G1312" i="3"/>
  <c r="F1312" i="3"/>
  <c r="E1312" i="3"/>
  <c r="D1312" i="3"/>
  <c r="C1312" i="3"/>
  <c r="B1312" i="3"/>
  <c r="G1311" i="3"/>
  <c r="F1311" i="3"/>
  <c r="E1311" i="3"/>
  <c r="D1311" i="3"/>
  <c r="C1311" i="3"/>
  <c r="B1311" i="3"/>
  <c r="G1310" i="3"/>
  <c r="F1310" i="3"/>
  <c r="E1310" i="3"/>
  <c r="D1310" i="3"/>
  <c r="C1310" i="3"/>
  <c r="B1310" i="3"/>
  <c r="G1309" i="3"/>
  <c r="F1309" i="3"/>
  <c r="E1309" i="3"/>
  <c r="D1309" i="3"/>
  <c r="C1309" i="3"/>
  <c r="B1309" i="3"/>
  <c r="G1308" i="3"/>
  <c r="F1308" i="3"/>
  <c r="E1308" i="3"/>
  <c r="D1308" i="3"/>
  <c r="C1308" i="3"/>
  <c r="B1308" i="3"/>
  <c r="G1307" i="3"/>
  <c r="F1307" i="3"/>
  <c r="E1307" i="3"/>
  <c r="D1307" i="3"/>
  <c r="C1307" i="3"/>
  <c r="B1307" i="3"/>
  <c r="G1306" i="3"/>
  <c r="F1306" i="3"/>
  <c r="E1306" i="3"/>
  <c r="D1306" i="3"/>
  <c r="C1306" i="3"/>
  <c r="B1306" i="3"/>
  <c r="G1305" i="3"/>
  <c r="F1305" i="3"/>
  <c r="E1305" i="3"/>
  <c r="D1305" i="3"/>
  <c r="C1305" i="3"/>
  <c r="B1305" i="3"/>
  <c r="G1304" i="3"/>
  <c r="F1304" i="3"/>
  <c r="E1304" i="3"/>
  <c r="D1304" i="3"/>
  <c r="C1304" i="3"/>
  <c r="B1304" i="3"/>
  <c r="G1303" i="3"/>
  <c r="F1303" i="3"/>
  <c r="E1303" i="3"/>
  <c r="D1303" i="3"/>
  <c r="C1303" i="3"/>
  <c r="B1303" i="3"/>
  <c r="G1302" i="3"/>
  <c r="F1302" i="3"/>
  <c r="E1302" i="3"/>
  <c r="D1302" i="3"/>
  <c r="C1302" i="3"/>
  <c r="B1302" i="3"/>
  <c r="G1301" i="3"/>
  <c r="F1301" i="3"/>
  <c r="E1301" i="3"/>
  <c r="D1301" i="3"/>
  <c r="C1301" i="3"/>
  <c r="B1301" i="3"/>
  <c r="G1300" i="3"/>
  <c r="F1300" i="3"/>
  <c r="E1300" i="3"/>
  <c r="D1300" i="3"/>
  <c r="C1300" i="3"/>
  <c r="B1300" i="3"/>
  <c r="G1299" i="3"/>
  <c r="F1299" i="3"/>
  <c r="E1299" i="3"/>
  <c r="D1299" i="3"/>
  <c r="C1299" i="3"/>
  <c r="B1299" i="3"/>
  <c r="G1298" i="3"/>
  <c r="F1298" i="3"/>
  <c r="E1298" i="3"/>
  <c r="D1298" i="3"/>
  <c r="C1298" i="3"/>
  <c r="B1298" i="3"/>
  <c r="G1297" i="3"/>
  <c r="F1297" i="3"/>
  <c r="E1297" i="3"/>
  <c r="D1297" i="3"/>
  <c r="C1297" i="3"/>
  <c r="B1297" i="3"/>
  <c r="G1296" i="3"/>
  <c r="F1296" i="3"/>
  <c r="E1296" i="3"/>
  <c r="D1296" i="3"/>
  <c r="C1296" i="3"/>
  <c r="B1296" i="3"/>
  <c r="G1295" i="3"/>
  <c r="F1295" i="3"/>
  <c r="E1295" i="3"/>
  <c r="D1295" i="3"/>
  <c r="C1295" i="3"/>
  <c r="B1295" i="3"/>
  <c r="G1294" i="3"/>
  <c r="F1294" i="3"/>
  <c r="E1294" i="3"/>
  <c r="D1294" i="3"/>
  <c r="C1294" i="3"/>
  <c r="B1294" i="3"/>
  <c r="G1293" i="3"/>
  <c r="F1293" i="3"/>
  <c r="E1293" i="3"/>
  <c r="D1293" i="3"/>
  <c r="C1293" i="3"/>
  <c r="B1293" i="3"/>
  <c r="G1292" i="3"/>
  <c r="F1292" i="3"/>
  <c r="E1292" i="3"/>
  <c r="D1292" i="3"/>
  <c r="C1292" i="3"/>
  <c r="B1292" i="3"/>
  <c r="G1291" i="3"/>
  <c r="F1291" i="3"/>
  <c r="E1291" i="3"/>
  <c r="D1291" i="3"/>
  <c r="C1291" i="3"/>
  <c r="B1291" i="3"/>
  <c r="G1290" i="3"/>
  <c r="F1290" i="3"/>
  <c r="E1290" i="3"/>
  <c r="D1290" i="3"/>
  <c r="C1290" i="3"/>
  <c r="B1290" i="3"/>
  <c r="G1289" i="3"/>
  <c r="F1289" i="3"/>
  <c r="E1289" i="3"/>
  <c r="D1289" i="3"/>
  <c r="C1289" i="3"/>
  <c r="B1289" i="3"/>
  <c r="G1288" i="3"/>
  <c r="F1288" i="3"/>
  <c r="E1288" i="3"/>
  <c r="D1288" i="3"/>
  <c r="C1288" i="3"/>
  <c r="B1288" i="3"/>
  <c r="G1287" i="3"/>
  <c r="F1287" i="3"/>
  <c r="E1287" i="3"/>
  <c r="D1287" i="3"/>
  <c r="C1287" i="3"/>
  <c r="B1287" i="3"/>
  <c r="G1286" i="3"/>
  <c r="F1286" i="3"/>
  <c r="E1286" i="3"/>
  <c r="D1286" i="3"/>
  <c r="C1286" i="3"/>
  <c r="B1286" i="3"/>
  <c r="G1285" i="3"/>
  <c r="F1285" i="3"/>
  <c r="E1285" i="3"/>
  <c r="D1285" i="3"/>
  <c r="C1285" i="3"/>
  <c r="B1285" i="3"/>
  <c r="G1284" i="3"/>
  <c r="F1284" i="3"/>
  <c r="E1284" i="3"/>
  <c r="D1284" i="3"/>
  <c r="C1284" i="3"/>
  <c r="B1284" i="3"/>
  <c r="G1283" i="3"/>
  <c r="F1283" i="3"/>
  <c r="E1283" i="3"/>
  <c r="D1283" i="3"/>
  <c r="C1283" i="3"/>
  <c r="B1283" i="3"/>
  <c r="G1282" i="3"/>
  <c r="F1282" i="3"/>
  <c r="E1282" i="3"/>
  <c r="D1282" i="3"/>
  <c r="C1282" i="3"/>
  <c r="B1282" i="3"/>
  <c r="G1281" i="3"/>
  <c r="F1281" i="3"/>
  <c r="E1281" i="3"/>
  <c r="D1281" i="3"/>
  <c r="C1281" i="3"/>
  <c r="B1281" i="3"/>
  <c r="G1280" i="3"/>
  <c r="F1280" i="3"/>
  <c r="E1280" i="3"/>
  <c r="D1280" i="3"/>
  <c r="C1280" i="3"/>
  <c r="B1280" i="3"/>
  <c r="G1279" i="3"/>
  <c r="F1279" i="3"/>
  <c r="E1279" i="3"/>
  <c r="D1279" i="3"/>
  <c r="C1279" i="3"/>
  <c r="B1279" i="3"/>
  <c r="G1278" i="3"/>
  <c r="F1278" i="3"/>
  <c r="E1278" i="3"/>
  <c r="D1278" i="3"/>
  <c r="C1278" i="3"/>
  <c r="B1278" i="3"/>
  <c r="G1277" i="3"/>
  <c r="F1277" i="3"/>
  <c r="E1277" i="3"/>
  <c r="D1277" i="3"/>
  <c r="C1277" i="3"/>
  <c r="B1277" i="3"/>
  <c r="G1276" i="3"/>
  <c r="F1276" i="3"/>
  <c r="E1276" i="3"/>
  <c r="D1276" i="3"/>
  <c r="C1276" i="3"/>
  <c r="B1276" i="3"/>
  <c r="G1275" i="3"/>
  <c r="F1275" i="3"/>
  <c r="E1275" i="3"/>
  <c r="D1275" i="3"/>
  <c r="C1275" i="3"/>
  <c r="B1275" i="3"/>
  <c r="G1274" i="3"/>
  <c r="F1274" i="3"/>
  <c r="E1274" i="3"/>
  <c r="D1274" i="3"/>
  <c r="C1274" i="3"/>
  <c r="B1274" i="3"/>
  <c r="G1273" i="3"/>
  <c r="F1273" i="3"/>
  <c r="E1273" i="3"/>
  <c r="D1273" i="3"/>
  <c r="C1273" i="3"/>
  <c r="B1273" i="3"/>
  <c r="G1272" i="3"/>
  <c r="F1272" i="3"/>
  <c r="E1272" i="3"/>
  <c r="D1272" i="3"/>
  <c r="C1272" i="3"/>
  <c r="B1272" i="3"/>
  <c r="G1271" i="3"/>
  <c r="F1271" i="3"/>
  <c r="E1271" i="3"/>
  <c r="D1271" i="3"/>
  <c r="C1271" i="3"/>
  <c r="B1271" i="3"/>
  <c r="G1270" i="3"/>
  <c r="F1270" i="3"/>
  <c r="E1270" i="3"/>
  <c r="D1270" i="3"/>
  <c r="C1270" i="3"/>
  <c r="B1270" i="3"/>
  <c r="G1269" i="3"/>
  <c r="F1269" i="3"/>
  <c r="E1269" i="3"/>
  <c r="D1269" i="3"/>
  <c r="C1269" i="3"/>
  <c r="B1269" i="3"/>
  <c r="G1268" i="3"/>
  <c r="F1268" i="3"/>
  <c r="E1268" i="3"/>
  <c r="D1268" i="3"/>
  <c r="C1268" i="3"/>
  <c r="B1268" i="3"/>
  <c r="G1267" i="3"/>
  <c r="F1267" i="3"/>
  <c r="E1267" i="3"/>
  <c r="D1267" i="3"/>
  <c r="C1267" i="3"/>
  <c r="B1267" i="3"/>
  <c r="G1266" i="3"/>
  <c r="F1266" i="3"/>
  <c r="E1266" i="3"/>
  <c r="D1266" i="3"/>
  <c r="C1266" i="3"/>
  <c r="B1266" i="3"/>
  <c r="G1265" i="3"/>
  <c r="F1265" i="3"/>
  <c r="E1265" i="3"/>
  <c r="D1265" i="3"/>
  <c r="C1265" i="3"/>
  <c r="B1265" i="3"/>
  <c r="G1264" i="3"/>
  <c r="F1264" i="3"/>
  <c r="E1264" i="3"/>
  <c r="D1264" i="3"/>
  <c r="C1264" i="3"/>
  <c r="B1264" i="3"/>
  <c r="G1263" i="3"/>
  <c r="F1263" i="3"/>
  <c r="E1263" i="3"/>
  <c r="D1263" i="3"/>
  <c r="C1263" i="3"/>
  <c r="B1263" i="3"/>
  <c r="G1262" i="3"/>
  <c r="F1262" i="3"/>
  <c r="E1262" i="3"/>
  <c r="D1262" i="3"/>
  <c r="C1262" i="3"/>
  <c r="B1262" i="3"/>
  <c r="G1261" i="3"/>
  <c r="F1261" i="3"/>
  <c r="E1261" i="3"/>
  <c r="D1261" i="3"/>
  <c r="C1261" i="3"/>
  <c r="B1261" i="3"/>
  <c r="G1260" i="3"/>
  <c r="F1260" i="3"/>
  <c r="E1260" i="3"/>
  <c r="D1260" i="3"/>
  <c r="C1260" i="3"/>
  <c r="B1260" i="3"/>
  <c r="G1259" i="3"/>
  <c r="F1259" i="3"/>
  <c r="E1259" i="3"/>
  <c r="D1259" i="3"/>
  <c r="C1259" i="3"/>
  <c r="B1259" i="3"/>
  <c r="G1258" i="3"/>
  <c r="F1258" i="3"/>
  <c r="E1258" i="3"/>
  <c r="D1258" i="3"/>
  <c r="C1258" i="3"/>
  <c r="B1258" i="3"/>
  <c r="G1257" i="3"/>
  <c r="F1257" i="3"/>
  <c r="E1257" i="3"/>
  <c r="D1257" i="3"/>
  <c r="C1257" i="3"/>
  <c r="B1257" i="3"/>
  <c r="G1256" i="3"/>
  <c r="F1256" i="3"/>
  <c r="E1256" i="3"/>
  <c r="D1256" i="3"/>
  <c r="C1256" i="3"/>
  <c r="B1256" i="3"/>
  <c r="G1255" i="3"/>
  <c r="F1255" i="3"/>
  <c r="E1255" i="3"/>
  <c r="D1255" i="3"/>
  <c r="C1255" i="3"/>
  <c r="B1255" i="3"/>
  <c r="G1254" i="3"/>
  <c r="F1254" i="3"/>
  <c r="E1254" i="3"/>
  <c r="D1254" i="3"/>
  <c r="C1254" i="3"/>
  <c r="B1254" i="3"/>
  <c r="G1253" i="3"/>
  <c r="F1253" i="3"/>
  <c r="E1253" i="3"/>
  <c r="D1253" i="3"/>
  <c r="C1253" i="3"/>
  <c r="B1253" i="3"/>
  <c r="G1252" i="3"/>
  <c r="F1252" i="3"/>
  <c r="E1252" i="3"/>
  <c r="D1252" i="3"/>
  <c r="C1252" i="3"/>
  <c r="B1252" i="3"/>
  <c r="G1251" i="3"/>
  <c r="F1251" i="3"/>
  <c r="E1251" i="3"/>
  <c r="D1251" i="3"/>
  <c r="C1251" i="3"/>
  <c r="B1251" i="3"/>
  <c r="G1250" i="3"/>
  <c r="F1250" i="3"/>
  <c r="E1250" i="3"/>
  <c r="D1250" i="3"/>
  <c r="C1250" i="3"/>
  <c r="B1250" i="3"/>
  <c r="G1249" i="3"/>
  <c r="F1249" i="3"/>
  <c r="E1249" i="3"/>
  <c r="D1249" i="3"/>
  <c r="C1249" i="3"/>
  <c r="B1249" i="3"/>
  <c r="G1248" i="3"/>
  <c r="F1248" i="3"/>
  <c r="E1248" i="3"/>
  <c r="D1248" i="3"/>
  <c r="C1248" i="3"/>
  <c r="B1248" i="3"/>
  <c r="G1247" i="3"/>
  <c r="F1247" i="3"/>
  <c r="E1247" i="3"/>
  <c r="D1247" i="3"/>
  <c r="C1247" i="3"/>
  <c r="B1247" i="3"/>
  <c r="G1246" i="3"/>
  <c r="F1246" i="3"/>
  <c r="E1246" i="3"/>
  <c r="D1246" i="3"/>
  <c r="C1246" i="3"/>
  <c r="B1246" i="3"/>
  <c r="G1245" i="3"/>
  <c r="F1245" i="3"/>
  <c r="E1245" i="3"/>
  <c r="D1245" i="3"/>
  <c r="C1245" i="3"/>
  <c r="B1245" i="3"/>
  <c r="G1244" i="3"/>
  <c r="F1244" i="3"/>
  <c r="E1244" i="3"/>
  <c r="D1244" i="3"/>
  <c r="C1244" i="3"/>
  <c r="B1244" i="3"/>
  <c r="G1243" i="3"/>
  <c r="F1243" i="3"/>
  <c r="E1243" i="3"/>
  <c r="D1243" i="3"/>
  <c r="C1243" i="3"/>
  <c r="B1243" i="3"/>
  <c r="G1242" i="3"/>
  <c r="F1242" i="3"/>
  <c r="E1242" i="3"/>
  <c r="D1242" i="3"/>
  <c r="C1242" i="3"/>
  <c r="B1242" i="3"/>
  <c r="G1241" i="3"/>
  <c r="F1241" i="3"/>
  <c r="E1241" i="3"/>
  <c r="D1241" i="3"/>
  <c r="C1241" i="3"/>
  <c r="B1241" i="3"/>
  <c r="G1240" i="3"/>
  <c r="F1240" i="3"/>
  <c r="E1240" i="3"/>
  <c r="D1240" i="3"/>
  <c r="C1240" i="3"/>
  <c r="B1240" i="3"/>
  <c r="G1239" i="3"/>
  <c r="F1239" i="3"/>
  <c r="E1239" i="3"/>
  <c r="D1239" i="3"/>
  <c r="C1239" i="3"/>
  <c r="B1239" i="3"/>
  <c r="G1238" i="3"/>
  <c r="F1238" i="3"/>
  <c r="E1238" i="3"/>
  <c r="D1238" i="3"/>
  <c r="C1238" i="3"/>
  <c r="B1238" i="3"/>
  <c r="G1237" i="3"/>
  <c r="F1237" i="3"/>
  <c r="E1237" i="3"/>
  <c r="D1237" i="3"/>
  <c r="C1237" i="3"/>
  <c r="B1237" i="3"/>
  <c r="G1236" i="3"/>
  <c r="F1236" i="3"/>
  <c r="E1236" i="3"/>
  <c r="D1236" i="3"/>
  <c r="C1236" i="3"/>
  <c r="B1236" i="3"/>
  <c r="G1235" i="3"/>
  <c r="F1235" i="3"/>
  <c r="E1235" i="3"/>
  <c r="D1235" i="3"/>
  <c r="C1235" i="3"/>
  <c r="B1235" i="3"/>
  <c r="G1234" i="3"/>
  <c r="F1234" i="3"/>
  <c r="E1234" i="3"/>
  <c r="D1234" i="3"/>
  <c r="C1234" i="3"/>
  <c r="B1234" i="3"/>
  <c r="G1233" i="3"/>
  <c r="F1233" i="3"/>
  <c r="E1233" i="3"/>
  <c r="D1233" i="3"/>
  <c r="C1233" i="3"/>
  <c r="B1233" i="3"/>
  <c r="G1232" i="3"/>
  <c r="F1232" i="3"/>
  <c r="E1232" i="3"/>
  <c r="D1232" i="3"/>
  <c r="C1232" i="3"/>
  <c r="B1232" i="3"/>
  <c r="G1231" i="3"/>
  <c r="F1231" i="3"/>
  <c r="E1231" i="3"/>
  <c r="D1231" i="3"/>
  <c r="C1231" i="3"/>
  <c r="B1231" i="3"/>
  <c r="G1230" i="3"/>
  <c r="F1230" i="3"/>
  <c r="E1230" i="3"/>
  <c r="D1230" i="3"/>
  <c r="C1230" i="3"/>
  <c r="B1230" i="3"/>
  <c r="G1229" i="3"/>
  <c r="F1229" i="3"/>
  <c r="E1229" i="3"/>
  <c r="D1229" i="3"/>
  <c r="C1229" i="3"/>
  <c r="B1229" i="3"/>
  <c r="G1228" i="3"/>
  <c r="F1228" i="3"/>
  <c r="E1228" i="3"/>
  <c r="D1228" i="3"/>
  <c r="C1228" i="3"/>
  <c r="B1228" i="3"/>
  <c r="G1227" i="3"/>
  <c r="F1227" i="3"/>
  <c r="E1227" i="3"/>
  <c r="D1227" i="3"/>
  <c r="C1227" i="3"/>
  <c r="B1227" i="3"/>
  <c r="G1226" i="3"/>
  <c r="F1226" i="3"/>
  <c r="E1226" i="3"/>
  <c r="D1226" i="3"/>
  <c r="C1226" i="3"/>
  <c r="B1226" i="3"/>
  <c r="G1225" i="3"/>
  <c r="F1225" i="3"/>
  <c r="E1225" i="3"/>
  <c r="D1225" i="3"/>
  <c r="C1225" i="3"/>
  <c r="B1225" i="3"/>
  <c r="G1224" i="3"/>
  <c r="F1224" i="3"/>
  <c r="E1224" i="3"/>
  <c r="D1224" i="3"/>
  <c r="C1224" i="3"/>
  <c r="B1224" i="3"/>
  <c r="G1223" i="3"/>
  <c r="F1223" i="3"/>
  <c r="E1223" i="3"/>
  <c r="D1223" i="3"/>
  <c r="C1223" i="3"/>
  <c r="B1223" i="3"/>
  <c r="G1222" i="3"/>
  <c r="F1222" i="3"/>
  <c r="E1222" i="3"/>
  <c r="D1222" i="3"/>
  <c r="C1222" i="3"/>
  <c r="B1222" i="3"/>
  <c r="G1221" i="3"/>
  <c r="F1221" i="3"/>
  <c r="E1221" i="3"/>
  <c r="D1221" i="3"/>
  <c r="C1221" i="3"/>
  <c r="B1221" i="3"/>
  <c r="G1220" i="3"/>
  <c r="F1220" i="3"/>
  <c r="E1220" i="3"/>
  <c r="D1220" i="3"/>
  <c r="C1220" i="3"/>
  <c r="B1220" i="3"/>
  <c r="G1219" i="3"/>
  <c r="F1219" i="3"/>
  <c r="E1219" i="3"/>
  <c r="D1219" i="3"/>
  <c r="C1219" i="3"/>
  <c r="B1219" i="3"/>
  <c r="G1218" i="3"/>
  <c r="F1218" i="3"/>
  <c r="E1218" i="3"/>
  <c r="D1218" i="3"/>
  <c r="C1218" i="3"/>
  <c r="B1218" i="3"/>
  <c r="G1217" i="3"/>
  <c r="F1217" i="3"/>
  <c r="E1217" i="3"/>
  <c r="D1217" i="3"/>
  <c r="C1217" i="3"/>
  <c r="B1217" i="3"/>
  <c r="G1216" i="3"/>
  <c r="F1216" i="3"/>
  <c r="E1216" i="3"/>
  <c r="D1216" i="3"/>
  <c r="C1216" i="3"/>
  <c r="B1216" i="3"/>
  <c r="G1215" i="3"/>
  <c r="F1215" i="3"/>
  <c r="E1215" i="3"/>
  <c r="D1215" i="3"/>
  <c r="C1215" i="3"/>
  <c r="B1215" i="3"/>
  <c r="G1214" i="3"/>
  <c r="F1214" i="3"/>
  <c r="E1214" i="3"/>
  <c r="D1214" i="3"/>
  <c r="C1214" i="3"/>
  <c r="B1214" i="3"/>
  <c r="G1213" i="3"/>
  <c r="F1213" i="3"/>
  <c r="E1213" i="3"/>
  <c r="D1213" i="3"/>
  <c r="C1213" i="3"/>
  <c r="B1213" i="3"/>
  <c r="G1212" i="3"/>
  <c r="F1212" i="3"/>
  <c r="E1212" i="3"/>
  <c r="D1212" i="3"/>
  <c r="C1212" i="3"/>
  <c r="B1212" i="3"/>
  <c r="G1211" i="3"/>
  <c r="F1211" i="3"/>
  <c r="E1211" i="3"/>
  <c r="D1211" i="3"/>
  <c r="C1211" i="3"/>
  <c r="B1211" i="3"/>
  <c r="G1210" i="3"/>
  <c r="F1210" i="3"/>
  <c r="E1210" i="3"/>
  <c r="D1210" i="3"/>
  <c r="C1210" i="3"/>
  <c r="B1210" i="3"/>
  <c r="G1209" i="3"/>
  <c r="F1209" i="3"/>
  <c r="E1209" i="3"/>
  <c r="D1209" i="3"/>
  <c r="C1209" i="3"/>
  <c r="B1209" i="3"/>
  <c r="G1208" i="3"/>
  <c r="F1208" i="3"/>
  <c r="E1208" i="3"/>
  <c r="D1208" i="3"/>
  <c r="C1208" i="3"/>
  <c r="B1208" i="3"/>
  <c r="G1207" i="3"/>
  <c r="F1207" i="3"/>
  <c r="E1207" i="3"/>
  <c r="D1207" i="3"/>
  <c r="C1207" i="3"/>
  <c r="B1207" i="3"/>
  <c r="G1206" i="3"/>
  <c r="F1206" i="3"/>
  <c r="E1206" i="3"/>
  <c r="D1206" i="3"/>
  <c r="C1206" i="3"/>
  <c r="B1206" i="3"/>
  <c r="G1205" i="3"/>
  <c r="F1205" i="3"/>
  <c r="E1205" i="3"/>
  <c r="D1205" i="3"/>
  <c r="C1205" i="3"/>
  <c r="B1205" i="3"/>
  <c r="G1204" i="3"/>
  <c r="F1204" i="3"/>
  <c r="E1204" i="3"/>
  <c r="D1204" i="3"/>
  <c r="C1204" i="3"/>
  <c r="B1204" i="3"/>
  <c r="G1203" i="3"/>
  <c r="F1203" i="3"/>
  <c r="E1203" i="3"/>
  <c r="D1203" i="3"/>
  <c r="C1203" i="3"/>
  <c r="B1203" i="3"/>
  <c r="G1202" i="3"/>
  <c r="F1202" i="3"/>
  <c r="E1202" i="3"/>
  <c r="D1202" i="3"/>
  <c r="C1202" i="3"/>
  <c r="B1202" i="3"/>
  <c r="G1201" i="3"/>
  <c r="F1201" i="3"/>
  <c r="E1201" i="3"/>
  <c r="D1201" i="3"/>
  <c r="C1201" i="3"/>
  <c r="B1201" i="3"/>
  <c r="G1200" i="3"/>
  <c r="F1200" i="3"/>
  <c r="E1200" i="3"/>
  <c r="D1200" i="3"/>
  <c r="C1200" i="3"/>
  <c r="B1200" i="3"/>
  <c r="G1199" i="3"/>
  <c r="F1199" i="3"/>
  <c r="E1199" i="3"/>
  <c r="D1199" i="3"/>
  <c r="C1199" i="3"/>
  <c r="B1199" i="3"/>
  <c r="G1198" i="3"/>
  <c r="F1198" i="3"/>
  <c r="E1198" i="3"/>
  <c r="D1198" i="3"/>
  <c r="C1198" i="3"/>
  <c r="B1198" i="3"/>
  <c r="G1197" i="3"/>
  <c r="F1197" i="3"/>
  <c r="E1197" i="3"/>
  <c r="D1197" i="3"/>
  <c r="C1197" i="3"/>
  <c r="B1197" i="3"/>
  <c r="G1196" i="3"/>
  <c r="F1196" i="3"/>
  <c r="E1196" i="3"/>
  <c r="D1196" i="3"/>
  <c r="C1196" i="3"/>
  <c r="B1196" i="3"/>
  <c r="G1195" i="3"/>
  <c r="F1195" i="3"/>
  <c r="E1195" i="3"/>
  <c r="D1195" i="3"/>
  <c r="C1195" i="3"/>
  <c r="B1195" i="3"/>
  <c r="G1194" i="3"/>
  <c r="F1194" i="3"/>
  <c r="E1194" i="3"/>
  <c r="D1194" i="3"/>
  <c r="C1194" i="3"/>
  <c r="B1194" i="3"/>
  <c r="G1193" i="3"/>
  <c r="F1193" i="3"/>
  <c r="E1193" i="3"/>
  <c r="D1193" i="3"/>
  <c r="C1193" i="3"/>
  <c r="B1193" i="3"/>
  <c r="G1192" i="3"/>
  <c r="F1192" i="3"/>
  <c r="E1192" i="3"/>
  <c r="D1192" i="3"/>
  <c r="C1192" i="3"/>
  <c r="B1192" i="3"/>
  <c r="G1191" i="3"/>
  <c r="F1191" i="3"/>
  <c r="E1191" i="3"/>
  <c r="D1191" i="3"/>
  <c r="C1191" i="3"/>
  <c r="B1191" i="3"/>
  <c r="G1190" i="3"/>
  <c r="F1190" i="3"/>
  <c r="E1190" i="3"/>
  <c r="D1190" i="3"/>
  <c r="C1190" i="3"/>
  <c r="B1190" i="3"/>
  <c r="G1189" i="3"/>
  <c r="F1189" i="3"/>
  <c r="E1189" i="3"/>
  <c r="D1189" i="3"/>
  <c r="C1189" i="3"/>
  <c r="B1189" i="3"/>
  <c r="G1188" i="3"/>
  <c r="F1188" i="3"/>
  <c r="E1188" i="3"/>
  <c r="D1188" i="3"/>
  <c r="C1188" i="3"/>
  <c r="B1188" i="3"/>
  <c r="G1187" i="3"/>
  <c r="F1187" i="3"/>
  <c r="E1187" i="3"/>
  <c r="D1187" i="3"/>
  <c r="C1187" i="3"/>
  <c r="B1187" i="3"/>
  <c r="G1186" i="3"/>
  <c r="F1186" i="3"/>
  <c r="E1186" i="3"/>
  <c r="D1186" i="3"/>
  <c r="C1186" i="3"/>
  <c r="B1186" i="3"/>
  <c r="G1185" i="3"/>
  <c r="F1185" i="3"/>
  <c r="E1185" i="3"/>
  <c r="D1185" i="3"/>
  <c r="C1185" i="3"/>
  <c r="B1185" i="3"/>
  <c r="G1184" i="3"/>
  <c r="F1184" i="3"/>
  <c r="E1184" i="3"/>
  <c r="D1184" i="3"/>
  <c r="C1184" i="3"/>
  <c r="B1184" i="3"/>
  <c r="G1183" i="3"/>
  <c r="F1183" i="3"/>
  <c r="E1183" i="3"/>
  <c r="D1183" i="3"/>
  <c r="C1183" i="3"/>
  <c r="B1183" i="3"/>
  <c r="G1182" i="3"/>
  <c r="F1182" i="3"/>
  <c r="E1182" i="3"/>
  <c r="D1182" i="3"/>
  <c r="C1182" i="3"/>
  <c r="B1182" i="3"/>
  <c r="G1181" i="3"/>
  <c r="F1181" i="3"/>
  <c r="E1181" i="3"/>
  <c r="D1181" i="3"/>
  <c r="C1181" i="3"/>
  <c r="B1181" i="3"/>
  <c r="G1180" i="3"/>
  <c r="F1180" i="3"/>
  <c r="E1180" i="3"/>
  <c r="D1180" i="3"/>
  <c r="C1180" i="3"/>
  <c r="B1180" i="3"/>
  <c r="G1179" i="3"/>
  <c r="F1179" i="3"/>
  <c r="E1179" i="3"/>
  <c r="D1179" i="3"/>
  <c r="C1179" i="3"/>
  <c r="B1179" i="3"/>
  <c r="G1178" i="3"/>
  <c r="F1178" i="3"/>
  <c r="E1178" i="3"/>
  <c r="D1178" i="3"/>
  <c r="C1178" i="3"/>
  <c r="B1178" i="3"/>
  <c r="G1177" i="3"/>
  <c r="F1177" i="3"/>
  <c r="E1177" i="3"/>
  <c r="D1177" i="3"/>
  <c r="C1177" i="3"/>
  <c r="B1177" i="3"/>
  <c r="G1176" i="3"/>
  <c r="F1176" i="3"/>
  <c r="E1176" i="3"/>
  <c r="D1176" i="3"/>
  <c r="C1176" i="3"/>
  <c r="B1176" i="3"/>
  <c r="G1175" i="3"/>
  <c r="F1175" i="3"/>
  <c r="E1175" i="3"/>
  <c r="D1175" i="3"/>
  <c r="C1175" i="3"/>
  <c r="B1175" i="3"/>
  <c r="G1174" i="3"/>
  <c r="F1174" i="3"/>
  <c r="E1174" i="3"/>
  <c r="D1174" i="3"/>
  <c r="C1174" i="3"/>
  <c r="B1174" i="3"/>
  <c r="G1173" i="3"/>
  <c r="F1173" i="3"/>
  <c r="E1173" i="3"/>
  <c r="D1173" i="3"/>
  <c r="C1173" i="3"/>
  <c r="B1173" i="3"/>
  <c r="G1172" i="3"/>
  <c r="F1172" i="3"/>
  <c r="E1172" i="3"/>
  <c r="D1172" i="3"/>
  <c r="C1172" i="3"/>
  <c r="B1172" i="3"/>
  <c r="G1171" i="3"/>
  <c r="F1171" i="3"/>
  <c r="E1171" i="3"/>
  <c r="D1171" i="3"/>
  <c r="C1171" i="3"/>
  <c r="B1171" i="3"/>
  <c r="G1170" i="3"/>
  <c r="F1170" i="3"/>
  <c r="E1170" i="3"/>
  <c r="D1170" i="3"/>
  <c r="C1170" i="3"/>
  <c r="B1170" i="3"/>
  <c r="G1169" i="3"/>
  <c r="F1169" i="3"/>
  <c r="E1169" i="3"/>
  <c r="D1169" i="3"/>
  <c r="C1169" i="3"/>
  <c r="B1169" i="3"/>
  <c r="G1168" i="3"/>
  <c r="F1168" i="3"/>
  <c r="E1168" i="3"/>
  <c r="D1168" i="3"/>
  <c r="C1168" i="3"/>
  <c r="B1168" i="3"/>
  <c r="G1167" i="3"/>
  <c r="F1167" i="3"/>
  <c r="E1167" i="3"/>
  <c r="D1167" i="3"/>
  <c r="C1167" i="3"/>
  <c r="B1167" i="3"/>
  <c r="G1166" i="3"/>
  <c r="F1166" i="3"/>
  <c r="E1166" i="3"/>
  <c r="D1166" i="3"/>
  <c r="C1166" i="3"/>
  <c r="B1166" i="3"/>
  <c r="G1165" i="3"/>
  <c r="F1165" i="3"/>
  <c r="E1165" i="3"/>
  <c r="D1165" i="3"/>
  <c r="C1165" i="3"/>
  <c r="B1165" i="3"/>
  <c r="G1164" i="3"/>
  <c r="F1164" i="3"/>
  <c r="E1164" i="3"/>
  <c r="D1164" i="3"/>
  <c r="C1164" i="3"/>
  <c r="B1164" i="3"/>
  <c r="G1163" i="3"/>
  <c r="F1163" i="3"/>
  <c r="E1163" i="3"/>
  <c r="D1163" i="3"/>
  <c r="C1163" i="3"/>
  <c r="B1163" i="3"/>
  <c r="G1162" i="3"/>
  <c r="F1162" i="3"/>
  <c r="E1162" i="3"/>
  <c r="D1162" i="3"/>
  <c r="C1162" i="3"/>
  <c r="B1162" i="3"/>
  <c r="G1161" i="3"/>
  <c r="F1161" i="3"/>
  <c r="E1161" i="3"/>
  <c r="D1161" i="3"/>
  <c r="C1161" i="3"/>
  <c r="B1161" i="3"/>
  <c r="G1160" i="3"/>
  <c r="F1160" i="3"/>
  <c r="E1160" i="3"/>
  <c r="D1160" i="3"/>
  <c r="C1160" i="3"/>
  <c r="B1160" i="3"/>
  <c r="G1159" i="3"/>
  <c r="F1159" i="3"/>
  <c r="E1159" i="3"/>
  <c r="D1159" i="3"/>
  <c r="C1159" i="3"/>
  <c r="B1159" i="3"/>
  <c r="G1158" i="3"/>
  <c r="F1158" i="3"/>
  <c r="E1158" i="3"/>
  <c r="D1158" i="3"/>
  <c r="C1158" i="3"/>
  <c r="B1158" i="3"/>
  <c r="G1157" i="3"/>
  <c r="F1157" i="3"/>
  <c r="E1157" i="3"/>
  <c r="D1157" i="3"/>
  <c r="C1157" i="3"/>
  <c r="B1157" i="3"/>
  <c r="G1156" i="3"/>
  <c r="F1156" i="3"/>
  <c r="E1156" i="3"/>
  <c r="D1156" i="3"/>
  <c r="C1156" i="3"/>
  <c r="B1156" i="3"/>
  <c r="G1155" i="3"/>
  <c r="F1155" i="3"/>
  <c r="E1155" i="3"/>
  <c r="D1155" i="3"/>
  <c r="C1155" i="3"/>
  <c r="B1155" i="3"/>
  <c r="G1154" i="3"/>
  <c r="F1154" i="3"/>
  <c r="E1154" i="3"/>
  <c r="D1154" i="3"/>
  <c r="C1154" i="3"/>
  <c r="B1154" i="3"/>
  <c r="G1153" i="3"/>
  <c r="F1153" i="3"/>
  <c r="E1153" i="3"/>
  <c r="D1153" i="3"/>
  <c r="C1153" i="3"/>
  <c r="B1153" i="3"/>
  <c r="G1152" i="3"/>
  <c r="F1152" i="3"/>
  <c r="E1152" i="3"/>
  <c r="D1152" i="3"/>
  <c r="C1152" i="3"/>
  <c r="B1152" i="3"/>
  <c r="G1151" i="3"/>
  <c r="F1151" i="3"/>
  <c r="E1151" i="3"/>
  <c r="D1151" i="3"/>
  <c r="C1151" i="3"/>
  <c r="B1151" i="3"/>
  <c r="G1150" i="3"/>
  <c r="F1150" i="3"/>
  <c r="E1150" i="3"/>
  <c r="D1150" i="3"/>
  <c r="C1150" i="3"/>
  <c r="B1150" i="3"/>
  <c r="G1149" i="3"/>
  <c r="F1149" i="3"/>
  <c r="E1149" i="3"/>
  <c r="D1149" i="3"/>
  <c r="C1149" i="3"/>
  <c r="B1149" i="3"/>
  <c r="G1148" i="3"/>
  <c r="F1148" i="3"/>
  <c r="E1148" i="3"/>
  <c r="D1148" i="3"/>
  <c r="C1148" i="3"/>
  <c r="B1148" i="3"/>
  <c r="G1147" i="3"/>
  <c r="F1147" i="3"/>
  <c r="E1147" i="3"/>
  <c r="D1147" i="3"/>
  <c r="C1147" i="3"/>
  <c r="B1147" i="3"/>
  <c r="G1146" i="3"/>
  <c r="F1146" i="3"/>
  <c r="E1146" i="3"/>
  <c r="D1146" i="3"/>
  <c r="C1146" i="3"/>
  <c r="B1146" i="3"/>
  <c r="G1145" i="3"/>
  <c r="F1145" i="3"/>
  <c r="E1145" i="3"/>
  <c r="D1145" i="3"/>
  <c r="C1145" i="3"/>
  <c r="B1145" i="3"/>
  <c r="G1144" i="3"/>
  <c r="F1144" i="3"/>
  <c r="E1144" i="3"/>
  <c r="D1144" i="3"/>
  <c r="C1144" i="3"/>
  <c r="B1144" i="3"/>
  <c r="G1143" i="3"/>
  <c r="F1143" i="3"/>
  <c r="E1143" i="3"/>
  <c r="D1143" i="3"/>
  <c r="C1143" i="3"/>
  <c r="B1143" i="3"/>
  <c r="G1142" i="3"/>
  <c r="F1142" i="3"/>
  <c r="E1142" i="3"/>
  <c r="D1142" i="3"/>
  <c r="C1142" i="3"/>
  <c r="B1142" i="3"/>
  <c r="G1141" i="3"/>
  <c r="F1141" i="3"/>
  <c r="E1141" i="3"/>
  <c r="D1141" i="3"/>
  <c r="C1141" i="3"/>
  <c r="B1141" i="3"/>
  <c r="G1140" i="3"/>
  <c r="F1140" i="3"/>
  <c r="E1140" i="3"/>
  <c r="D1140" i="3"/>
  <c r="C1140" i="3"/>
  <c r="B1140" i="3"/>
  <c r="G1139" i="3"/>
  <c r="F1139" i="3"/>
  <c r="E1139" i="3"/>
  <c r="D1139" i="3"/>
  <c r="C1139" i="3"/>
  <c r="B1139" i="3"/>
  <c r="G1138" i="3"/>
  <c r="F1138" i="3"/>
  <c r="E1138" i="3"/>
  <c r="D1138" i="3"/>
  <c r="C1138" i="3"/>
  <c r="B1138" i="3"/>
  <c r="G1137" i="3"/>
  <c r="F1137" i="3"/>
  <c r="E1137" i="3"/>
  <c r="D1137" i="3"/>
  <c r="C1137" i="3"/>
  <c r="B1137" i="3"/>
  <c r="G1136" i="3"/>
  <c r="F1136" i="3"/>
  <c r="E1136" i="3"/>
  <c r="D1136" i="3"/>
  <c r="C1136" i="3"/>
  <c r="B1136" i="3"/>
  <c r="G1135" i="3"/>
  <c r="F1135" i="3"/>
  <c r="E1135" i="3"/>
  <c r="D1135" i="3"/>
  <c r="C1135" i="3"/>
  <c r="B1135" i="3"/>
  <c r="G1134" i="3"/>
  <c r="F1134" i="3"/>
  <c r="E1134" i="3"/>
  <c r="D1134" i="3"/>
  <c r="C1134" i="3"/>
  <c r="B1134" i="3"/>
  <c r="G1133" i="3"/>
  <c r="F1133" i="3"/>
  <c r="E1133" i="3"/>
  <c r="D1133" i="3"/>
  <c r="C1133" i="3"/>
  <c r="B1133" i="3"/>
  <c r="G1132" i="3"/>
  <c r="F1132" i="3"/>
  <c r="E1132" i="3"/>
  <c r="D1132" i="3"/>
  <c r="C1132" i="3"/>
  <c r="B1132" i="3"/>
  <c r="G1131" i="3"/>
  <c r="F1131" i="3"/>
  <c r="E1131" i="3"/>
  <c r="D1131" i="3"/>
  <c r="C1131" i="3"/>
  <c r="B1131" i="3"/>
  <c r="G1130" i="3"/>
  <c r="F1130" i="3"/>
  <c r="E1130" i="3"/>
  <c r="D1130" i="3"/>
  <c r="C1130" i="3"/>
  <c r="B1130" i="3"/>
  <c r="G1129" i="3"/>
  <c r="F1129" i="3"/>
  <c r="E1129" i="3"/>
  <c r="D1129" i="3"/>
  <c r="C1129" i="3"/>
  <c r="B1129" i="3"/>
  <c r="G1128" i="3"/>
  <c r="F1128" i="3"/>
  <c r="E1128" i="3"/>
  <c r="D1128" i="3"/>
  <c r="C1128" i="3"/>
  <c r="B1128" i="3"/>
  <c r="G1127" i="3"/>
  <c r="F1127" i="3"/>
  <c r="E1127" i="3"/>
  <c r="D1127" i="3"/>
  <c r="C1127" i="3"/>
  <c r="B1127" i="3"/>
  <c r="G1126" i="3"/>
  <c r="F1126" i="3"/>
  <c r="E1126" i="3"/>
  <c r="D1126" i="3"/>
  <c r="C1126" i="3"/>
  <c r="B1126" i="3"/>
  <c r="G1125" i="3"/>
  <c r="F1125" i="3"/>
  <c r="E1125" i="3"/>
  <c r="D1125" i="3"/>
  <c r="C1125" i="3"/>
  <c r="B1125" i="3"/>
  <c r="G1124" i="3"/>
  <c r="F1124" i="3"/>
  <c r="E1124" i="3"/>
  <c r="D1124" i="3"/>
  <c r="C1124" i="3"/>
  <c r="B1124" i="3"/>
  <c r="G1123" i="3"/>
  <c r="F1123" i="3"/>
  <c r="E1123" i="3"/>
  <c r="D1123" i="3"/>
  <c r="C1123" i="3"/>
  <c r="B1123" i="3"/>
  <c r="G1122" i="3"/>
  <c r="F1122" i="3"/>
  <c r="E1122" i="3"/>
  <c r="D1122" i="3"/>
  <c r="C1122" i="3"/>
  <c r="B1122" i="3"/>
  <c r="G1121" i="3"/>
  <c r="F1121" i="3"/>
  <c r="E1121" i="3"/>
  <c r="D1121" i="3"/>
  <c r="C1121" i="3"/>
  <c r="B1121" i="3"/>
  <c r="G1120" i="3"/>
  <c r="F1120" i="3"/>
  <c r="E1120" i="3"/>
  <c r="D1120" i="3"/>
  <c r="C1120" i="3"/>
  <c r="B1120" i="3"/>
  <c r="G1119" i="3"/>
  <c r="F1119" i="3"/>
  <c r="E1119" i="3"/>
  <c r="D1119" i="3"/>
  <c r="C1119" i="3"/>
  <c r="B1119" i="3"/>
  <c r="G1118" i="3"/>
  <c r="F1118" i="3"/>
  <c r="E1118" i="3"/>
  <c r="D1118" i="3"/>
  <c r="C1118" i="3"/>
  <c r="B1118" i="3"/>
  <c r="G1117" i="3"/>
  <c r="F1117" i="3"/>
  <c r="E1117" i="3"/>
  <c r="D1117" i="3"/>
  <c r="C1117" i="3"/>
  <c r="B1117" i="3"/>
  <c r="G1116" i="3"/>
  <c r="F1116" i="3"/>
  <c r="E1116" i="3"/>
  <c r="D1116" i="3"/>
  <c r="C1116" i="3"/>
  <c r="B1116" i="3"/>
  <c r="G1115" i="3"/>
  <c r="F1115" i="3"/>
  <c r="E1115" i="3"/>
  <c r="D1115" i="3"/>
  <c r="C1115" i="3"/>
  <c r="B1115" i="3"/>
  <c r="G1114" i="3"/>
  <c r="F1114" i="3"/>
  <c r="E1114" i="3"/>
  <c r="D1114" i="3"/>
  <c r="C1114" i="3"/>
  <c r="B1114" i="3"/>
  <c r="G1113" i="3"/>
  <c r="F1113" i="3"/>
  <c r="E1113" i="3"/>
  <c r="D1113" i="3"/>
  <c r="C1113" i="3"/>
  <c r="B1113" i="3"/>
  <c r="G1112" i="3"/>
  <c r="F1112" i="3"/>
  <c r="E1112" i="3"/>
  <c r="D1112" i="3"/>
  <c r="C1112" i="3"/>
  <c r="B1112" i="3"/>
  <c r="G1111" i="3"/>
  <c r="F1111" i="3"/>
  <c r="E1111" i="3"/>
  <c r="D1111" i="3"/>
  <c r="C1111" i="3"/>
  <c r="B1111" i="3"/>
  <c r="G1110" i="3"/>
  <c r="F1110" i="3"/>
  <c r="E1110" i="3"/>
  <c r="D1110" i="3"/>
  <c r="C1110" i="3"/>
  <c r="B1110" i="3"/>
  <c r="G1109" i="3"/>
  <c r="F1109" i="3"/>
  <c r="E1109" i="3"/>
  <c r="D1109" i="3"/>
  <c r="C1109" i="3"/>
  <c r="B1109" i="3"/>
  <c r="G1108" i="3"/>
  <c r="F1108" i="3"/>
  <c r="E1108" i="3"/>
  <c r="D1108" i="3"/>
  <c r="C1108" i="3"/>
  <c r="B1108" i="3"/>
  <c r="G1107" i="3"/>
  <c r="F1107" i="3"/>
  <c r="E1107" i="3"/>
  <c r="D1107" i="3"/>
  <c r="C1107" i="3"/>
  <c r="B1107" i="3"/>
  <c r="G1106" i="3"/>
  <c r="F1106" i="3"/>
  <c r="E1106" i="3"/>
  <c r="D1106" i="3"/>
  <c r="C1106" i="3"/>
  <c r="B1106" i="3"/>
  <c r="G1105" i="3"/>
  <c r="F1105" i="3"/>
  <c r="E1105" i="3"/>
  <c r="D1105" i="3"/>
  <c r="C1105" i="3"/>
  <c r="B1105" i="3"/>
  <c r="G1104" i="3"/>
  <c r="F1104" i="3"/>
  <c r="E1104" i="3"/>
  <c r="D1104" i="3"/>
  <c r="C1104" i="3"/>
  <c r="B1104" i="3"/>
  <c r="G1103" i="3"/>
  <c r="F1103" i="3"/>
  <c r="E1103" i="3"/>
  <c r="D1103" i="3"/>
  <c r="C1103" i="3"/>
  <c r="B1103" i="3"/>
  <c r="G1102" i="3"/>
  <c r="F1102" i="3"/>
  <c r="E1102" i="3"/>
  <c r="D1102" i="3"/>
  <c r="C1102" i="3"/>
  <c r="B1102" i="3"/>
  <c r="G1101" i="3"/>
  <c r="F1101" i="3"/>
  <c r="E1101" i="3"/>
  <c r="D1101" i="3"/>
  <c r="C1101" i="3"/>
  <c r="B1101" i="3"/>
  <c r="G1100" i="3"/>
  <c r="F1100" i="3"/>
  <c r="E1100" i="3"/>
  <c r="D1100" i="3"/>
  <c r="C1100" i="3"/>
  <c r="B1100" i="3"/>
  <c r="G1099" i="3"/>
  <c r="F1099" i="3"/>
  <c r="E1099" i="3"/>
  <c r="D1099" i="3"/>
  <c r="C1099" i="3"/>
  <c r="B1099" i="3"/>
  <c r="G1098" i="3"/>
  <c r="F1098" i="3"/>
  <c r="E1098" i="3"/>
  <c r="D1098" i="3"/>
  <c r="C1098" i="3"/>
  <c r="B1098" i="3"/>
  <c r="G1097" i="3"/>
  <c r="F1097" i="3"/>
  <c r="E1097" i="3"/>
  <c r="D1097" i="3"/>
  <c r="C1097" i="3"/>
  <c r="B1097" i="3"/>
  <c r="G1096" i="3"/>
  <c r="F1096" i="3"/>
  <c r="E1096" i="3"/>
  <c r="D1096" i="3"/>
  <c r="C1096" i="3"/>
  <c r="B1096" i="3"/>
  <c r="G1095" i="3"/>
  <c r="F1095" i="3"/>
  <c r="E1095" i="3"/>
  <c r="D1095" i="3"/>
  <c r="C1095" i="3"/>
  <c r="B1095" i="3"/>
  <c r="G1094" i="3"/>
  <c r="F1094" i="3"/>
  <c r="E1094" i="3"/>
  <c r="D1094" i="3"/>
  <c r="C1094" i="3"/>
  <c r="B1094" i="3"/>
  <c r="G1093" i="3"/>
  <c r="F1093" i="3"/>
  <c r="E1093" i="3"/>
  <c r="D1093" i="3"/>
  <c r="C1093" i="3"/>
  <c r="B1093" i="3"/>
  <c r="G1092" i="3"/>
  <c r="F1092" i="3"/>
  <c r="E1092" i="3"/>
  <c r="D1092" i="3"/>
  <c r="C1092" i="3"/>
  <c r="B1092" i="3"/>
  <c r="G1091" i="3"/>
  <c r="F1091" i="3"/>
  <c r="E1091" i="3"/>
  <c r="D1091" i="3"/>
  <c r="C1091" i="3"/>
  <c r="B1091" i="3"/>
  <c r="G1090" i="3"/>
  <c r="F1090" i="3"/>
  <c r="E1090" i="3"/>
  <c r="D1090" i="3"/>
  <c r="C1090" i="3"/>
  <c r="B1090" i="3"/>
  <c r="G1089" i="3"/>
  <c r="F1089" i="3"/>
  <c r="E1089" i="3"/>
  <c r="D1089" i="3"/>
  <c r="C1089" i="3"/>
  <c r="B1089" i="3"/>
  <c r="G1088" i="3"/>
  <c r="F1088" i="3"/>
  <c r="E1088" i="3"/>
  <c r="D1088" i="3"/>
  <c r="C1088" i="3"/>
  <c r="B1088" i="3"/>
  <c r="G1087" i="3"/>
  <c r="F1087" i="3"/>
  <c r="E1087" i="3"/>
  <c r="D1087" i="3"/>
  <c r="C1087" i="3"/>
  <c r="B1087" i="3"/>
  <c r="G1086" i="3"/>
  <c r="F1086" i="3"/>
  <c r="E1086" i="3"/>
  <c r="D1086" i="3"/>
  <c r="C1086" i="3"/>
  <c r="B1086" i="3"/>
  <c r="G1085" i="3"/>
  <c r="F1085" i="3"/>
  <c r="E1085" i="3"/>
  <c r="D1085" i="3"/>
  <c r="C1085" i="3"/>
  <c r="B1085" i="3"/>
  <c r="G1084" i="3"/>
  <c r="F1084" i="3"/>
  <c r="E1084" i="3"/>
  <c r="D1084" i="3"/>
  <c r="C1084" i="3"/>
  <c r="B1084" i="3"/>
  <c r="G1083" i="3"/>
  <c r="F1083" i="3"/>
  <c r="E1083" i="3"/>
  <c r="D1083" i="3"/>
  <c r="C1083" i="3"/>
  <c r="B1083" i="3"/>
  <c r="G1082" i="3"/>
  <c r="F1082" i="3"/>
  <c r="E1082" i="3"/>
  <c r="D1082" i="3"/>
  <c r="C1082" i="3"/>
  <c r="B1082" i="3"/>
  <c r="G1081" i="3"/>
  <c r="F1081" i="3"/>
  <c r="E1081" i="3"/>
  <c r="D1081" i="3"/>
  <c r="C1081" i="3"/>
  <c r="B1081" i="3"/>
  <c r="G1080" i="3"/>
  <c r="F1080" i="3"/>
  <c r="E1080" i="3"/>
  <c r="D1080" i="3"/>
  <c r="C1080" i="3"/>
  <c r="B1080" i="3"/>
  <c r="G1079" i="3"/>
  <c r="F1079" i="3"/>
  <c r="E1079" i="3"/>
  <c r="D1079" i="3"/>
  <c r="C1079" i="3"/>
  <c r="B1079" i="3"/>
  <c r="G1078" i="3"/>
  <c r="F1078" i="3"/>
  <c r="E1078" i="3"/>
  <c r="D1078" i="3"/>
  <c r="C1078" i="3"/>
  <c r="B1078" i="3"/>
  <c r="G1077" i="3"/>
  <c r="F1077" i="3"/>
  <c r="E1077" i="3"/>
  <c r="D1077" i="3"/>
  <c r="C1077" i="3"/>
  <c r="B1077" i="3"/>
  <c r="G1076" i="3"/>
  <c r="F1076" i="3"/>
  <c r="E1076" i="3"/>
  <c r="D1076" i="3"/>
  <c r="C1076" i="3"/>
  <c r="B1076" i="3"/>
  <c r="G1075" i="3"/>
  <c r="F1075" i="3"/>
  <c r="E1075" i="3"/>
  <c r="D1075" i="3"/>
  <c r="C1075" i="3"/>
  <c r="B1075" i="3"/>
  <c r="G1074" i="3"/>
  <c r="F1074" i="3"/>
  <c r="E1074" i="3"/>
  <c r="D1074" i="3"/>
  <c r="C1074" i="3"/>
  <c r="B1074" i="3"/>
  <c r="G1073" i="3"/>
  <c r="F1073" i="3"/>
  <c r="E1073" i="3"/>
  <c r="D1073" i="3"/>
  <c r="C1073" i="3"/>
  <c r="B1073" i="3"/>
  <c r="G1072" i="3"/>
  <c r="F1072" i="3"/>
  <c r="E1072" i="3"/>
  <c r="D1072" i="3"/>
  <c r="C1072" i="3"/>
  <c r="B1072" i="3"/>
  <c r="G1071" i="3"/>
  <c r="F1071" i="3"/>
  <c r="E1071" i="3"/>
  <c r="D1071" i="3"/>
  <c r="C1071" i="3"/>
  <c r="B1071" i="3"/>
  <c r="G1070" i="3"/>
  <c r="F1070" i="3"/>
  <c r="E1070" i="3"/>
  <c r="D1070" i="3"/>
  <c r="C1070" i="3"/>
  <c r="B1070" i="3"/>
  <c r="G1069" i="3"/>
  <c r="F1069" i="3"/>
  <c r="E1069" i="3"/>
  <c r="D1069" i="3"/>
  <c r="C1069" i="3"/>
  <c r="B1069" i="3"/>
  <c r="G1068" i="3"/>
  <c r="F1068" i="3"/>
  <c r="E1068" i="3"/>
  <c r="D1068" i="3"/>
  <c r="C1068" i="3"/>
  <c r="B1068" i="3"/>
  <c r="G1067" i="3"/>
  <c r="F1067" i="3"/>
  <c r="E1067" i="3"/>
  <c r="D1067" i="3"/>
  <c r="C1067" i="3"/>
  <c r="B1067" i="3"/>
  <c r="G1066" i="3"/>
  <c r="F1066" i="3"/>
  <c r="E1066" i="3"/>
  <c r="D1066" i="3"/>
  <c r="C1066" i="3"/>
  <c r="B1066" i="3"/>
  <c r="G1065" i="3"/>
  <c r="F1065" i="3"/>
  <c r="E1065" i="3"/>
  <c r="D1065" i="3"/>
  <c r="C1065" i="3"/>
  <c r="B1065" i="3"/>
  <c r="G1064" i="3"/>
  <c r="F1064" i="3"/>
  <c r="E1064" i="3"/>
  <c r="D1064" i="3"/>
  <c r="C1064" i="3"/>
  <c r="B1064" i="3"/>
  <c r="G1063" i="3"/>
  <c r="F1063" i="3"/>
  <c r="E1063" i="3"/>
  <c r="D1063" i="3"/>
  <c r="C1063" i="3"/>
  <c r="B1063" i="3"/>
  <c r="G1062" i="3"/>
  <c r="F1062" i="3"/>
  <c r="E1062" i="3"/>
  <c r="D1062" i="3"/>
  <c r="C1062" i="3"/>
  <c r="B1062" i="3"/>
  <c r="G1061" i="3"/>
  <c r="F1061" i="3"/>
  <c r="E1061" i="3"/>
  <c r="D1061" i="3"/>
  <c r="C1061" i="3"/>
  <c r="B1061" i="3"/>
  <c r="G1060" i="3"/>
  <c r="F1060" i="3"/>
  <c r="E1060" i="3"/>
  <c r="D1060" i="3"/>
  <c r="C1060" i="3"/>
  <c r="B1060" i="3"/>
  <c r="G1059" i="3"/>
  <c r="F1059" i="3"/>
  <c r="E1059" i="3"/>
  <c r="D1059" i="3"/>
  <c r="C1059" i="3"/>
  <c r="B1059" i="3"/>
  <c r="G1058" i="3"/>
  <c r="F1058" i="3"/>
  <c r="E1058" i="3"/>
  <c r="D1058" i="3"/>
  <c r="C1058" i="3"/>
  <c r="B1058" i="3"/>
  <c r="G1057" i="3"/>
  <c r="F1057" i="3"/>
  <c r="E1057" i="3"/>
  <c r="D1057" i="3"/>
  <c r="C1057" i="3"/>
  <c r="B1057" i="3"/>
  <c r="G1056" i="3"/>
  <c r="F1056" i="3"/>
  <c r="E1056" i="3"/>
  <c r="D1056" i="3"/>
  <c r="C1056" i="3"/>
  <c r="B1056" i="3"/>
  <c r="G1055" i="3"/>
  <c r="F1055" i="3"/>
  <c r="E1055" i="3"/>
  <c r="D1055" i="3"/>
  <c r="C1055" i="3"/>
  <c r="B1055" i="3"/>
  <c r="G1054" i="3"/>
  <c r="F1054" i="3"/>
  <c r="E1054" i="3"/>
  <c r="D1054" i="3"/>
  <c r="C1054" i="3"/>
  <c r="B1054" i="3"/>
  <c r="G1053" i="3"/>
  <c r="F1053" i="3"/>
  <c r="E1053" i="3"/>
  <c r="D1053" i="3"/>
  <c r="C1053" i="3"/>
  <c r="B1053" i="3"/>
  <c r="G1052" i="3"/>
  <c r="F1052" i="3"/>
  <c r="E1052" i="3"/>
  <c r="D1052" i="3"/>
  <c r="C1052" i="3"/>
  <c r="B1052" i="3"/>
  <c r="G1051" i="3"/>
  <c r="F1051" i="3"/>
  <c r="E1051" i="3"/>
  <c r="D1051" i="3"/>
  <c r="C1051" i="3"/>
  <c r="B1051" i="3"/>
  <c r="G1050" i="3"/>
  <c r="F1050" i="3"/>
  <c r="E1050" i="3"/>
  <c r="D1050" i="3"/>
  <c r="C1050" i="3"/>
  <c r="B1050" i="3"/>
  <c r="G1049" i="3"/>
  <c r="F1049" i="3"/>
  <c r="E1049" i="3"/>
  <c r="D1049" i="3"/>
  <c r="C1049" i="3"/>
  <c r="B1049" i="3"/>
  <c r="G1048" i="3"/>
  <c r="F1048" i="3"/>
  <c r="E1048" i="3"/>
  <c r="D1048" i="3"/>
  <c r="C1048" i="3"/>
  <c r="B1048" i="3"/>
  <c r="G1047" i="3"/>
  <c r="F1047" i="3"/>
  <c r="E1047" i="3"/>
  <c r="D1047" i="3"/>
  <c r="C1047" i="3"/>
  <c r="B1047" i="3"/>
  <c r="G1046" i="3"/>
  <c r="F1046" i="3"/>
  <c r="E1046" i="3"/>
  <c r="D1046" i="3"/>
  <c r="C1046" i="3"/>
  <c r="B1046" i="3"/>
  <c r="G1045" i="3"/>
  <c r="F1045" i="3"/>
  <c r="E1045" i="3"/>
  <c r="D1045" i="3"/>
  <c r="C1045" i="3"/>
  <c r="B1045" i="3"/>
  <c r="G1044" i="3"/>
  <c r="F1044" i="3"/>
  <c r="E1044" i="3"/>
  <c r="D1044" i="3"/>
  <c r="C1044" i="3"/>
  <c r="B1044" i="3"/>
  <c r="G1043" i="3"/>
  <c r="F1043" i="3"/>
  <c r="E1043" i="3"/>
  <c r="D1043" i="3"/>
  <c r="C1043" i="3"/>
  <c r="B1043" i="3"/>
  <c r="G1042" i="3"/>
  <c r="F1042" i="3"/>
  <c r="E1042" i="3"/>
  <c r="D1042" i="3"/>
  <c r="C1042" i="3"/>
  <c r="B1042" i="3"/>
  <c r="G1041" i="3"/>
  <c r="F1041" i="3"/>
  <c r="E1041" i="3"/>
  <c r="D1041" i="3"/>
  <c r="C1041" i="3"/>
  <c r="B1041" i="3"/>
  <c r="G1040" i="3"/>
  <c r="F1040" i="3"/>
  <c r="E1040" i="3"/>
  <c r="D1040" i="3"/>
  <c r="C1040" i="3"/>
  <c r="B1040" i="3"/>
  <c r="G1039" i="3"/>
  <c r="F1039" i="3"/>
  <c r="E1039" i="3"/>
  <c r="D1039" i="3"/>
  <c r="C1039" i="3"/>
  <c r="B1039" i="3"/>
  <c r="G1038" i="3"/>
  <c r="F1038" i="3"/>
  <c r="E1038" i="3"/>
  <c r="D1038" i="3"/>
  <c r="C1038" i="3"/>
  <c r="B1038" i="3"/>
  <c r="G1037" i="3"/>
  <c r="F1037" i="3"/>
  <c r="E1037" i="3"/>
  <c r="D1037" i="3"/>
  <c r="C1037" i="3"/>
  <c r="B1037" i="3"/>
  <c r="G1036" i="3"/>
  <c r="F1036" i="3"/>
  <c r="E1036" i="3"/>
  <c r="D1036" i="3"/>
  <c r="C1036" i="3"/>
  <c r="B1036" i="3"/>
  <c r="G1035" i="3"/>
  <c r="F1035" i="3"/>
  <c r="E1035" i="3"/>
  <c r="D1035" i="3"/>
  <c r="C1035" i="3"/>
  <c r="B1035" i="3"/>
  <c r="G1034" i="3"/>
  <c r="F1034" i="3"/>
  <c r="E1034" i="3"/>
  <c r="D1034" i="3"/>
  <c r="C1034" i="3"/>
  <c r="B1034" i="3"/>
  <c r="G1033" i="3"/>
  <c r="F1033" i="3"/>
  <c r="E1033" i="3"/>
  <c r="D1033" i="3"/>
  <c r="C1033" i="3"/>
  <c r="B1033" i="3"/>
  <c r="G1032" i="3"/>
  <c r="F1032" i="3"/>
  <c r="E1032" i="3"/>
  <c r="D1032" i="3"/>
  <c r="C1032" i="3"/>
  <c r="B1032" i="3"/>
  <c r="G1031" i="3"/>
  <c r="F1031" i="3"/>
  <c r="E1031" i="3"/>
  <c r="D1031" i="3"/>
  <c r="C1031" i="3"/>
  <c r="B1031" i="3"/>
  <c r="G1030" i="3"/>
  <c r="F1030" i="3"/>
  <c r="E1030" i="3"/>
  <c r="D1030" i="3"/>
  <c r="C1030" i="3"/>
  <c r="B1030" i="3"/>
  <c r="G1029" i="3"/>
  <c r="F1029" i="3"/>
  <c r="E1029" i="3"/>
  <c r="D1029" i="3"/>
  <c r="C1029" i="3"/>
  <c r="B1029" i="3"/>
  <c r="G1028" i="3"/>
  <c r="F1028" i="3"/>
  <c r="E1028" i="3"/>
  <c r="D1028" i="3"/>
  <c r="C1028" i="3"/>
  <c r="B1028" i="3"/>
  <c r="G1027" i="3"/>
  <c r="F1027" i="3"/>
  <c r="E1027" i="3"/>
  <c r="D1027" i="3"/>
  <c r="C1027" i="3"/>
  <c r="B1027" i="3"/>
  <c r="G1026" i="3"/>
  <c r="F1026" i="3"/>
  <c r="E1026" i="3"/>
  <c r="D1026" i="3"/>
  <c r="C1026" i="3"/>
  <c r="B1026" i="3"/>
  <c r="G1025" i="3"/>
  <c r="F1025" i="3"/>
  <c r="E1025" i="3"/>
  <c r="D1025" i="3"/>
  <c r="C1025" i="3"/>
  <c r="B1025" i="3"/>
  <c r="G1024" i="3"/>
  <c r="F1024" i="3"/>
  <c r="E1024" i="3"/>
  <c r="D1024" i="3"/>
  <c r="C1024" i="3"/>
  <c r="B1024" i="3"/>
  <c r="G1023" i="3"/>
  <c r="F1023" i="3"/>
  <c r="E1023" i="3"/>
  <c r="D1023" i="3"/>
  <c r="C1023" i="3"/>
  <c r="B1023" i="3"/>
  <c r="G1022" i="3"/>
  <c r="F1022" i="3"/>
  <c r="E1022" i="3"/>
  <c r="D1022" i="3"/>
  <c r="C1022" i="3"/>
  <c r="B1022" i="3"/>
  <c r="G1021" i="3"/>
  <c r="F1021" i="3"/>
  <c r="E1021" i="3"/>
  <c r="D1021" i="3"/>
  <c r="C1021" i="3"/>
  <c r="B1021" i="3"/>
  <c r="G1020" i="3"/>
  <c r="F1020" i="3"/>
  <c r="E1020" i="3"/>
  <c r="D1020" i="3"/>
  <c r="C1020" i="3"/>
  <c r="B1020" i="3"/>
  <c r="G1019" i="3"/>
  <c r="F1019" i="3"/>
  <c r="E1019" i="3"/>
  <c r="D1019" i="3"/>
  <c r="C1019" i="3"/>
  <c r="B1019" i="3"/>
  <c r="G1018" i="3"/>
  <c r="F1018" i="3"/>
  <c r="E1018" i="3"/>
  <c r="D1018" i="3"/>
  <c r="C1018" i="3"/>
  <c r="B1018" i="3"/>
  <c r="G1017" i="3"/>
  <c r="F1017" i="3"/>
  <c r="E1017" i="3"/>
  <c r="D1017" i="3"/>
  <c r="C1017" i="3"/>
  <c r="B1017" i="3"/>
  <c r="G1016" i="3"/>
  <c r="F1016" i="3"/>
  <c r="E1016" i="3"/>
  <c r="D1016" i="3"/>
  <c r="C1016" i="3"/>
  <c r="B1016" i="3"/>
  <c r="G1015" i="3"/>
  <c r="F1015" i="3"/>
  <c r="E1015" i="3"/>
  <c r="D1015" i="3"/>
  <c r="C1015" i="3"/>
  <c r="B1015" i="3"/>
  <c r="G1014" i="3"/>
  <c r="F1014" i="3"/>
  <c r="E1014" i="3"/>
  <c r="D1014" i="3"/>
  <c r="C1014" i="3"/>
  <c r="B1014" i="3"/>
  <c r="G1013" i="3"/>
  <c r="F1013" i="3"/>
  <c r="E1013" i="3"/>
  <c r="D1013" i="3"/>
  <c r="C1013" i="3"/>
  <c r="B1013" i="3"/>
  <c r="G1012" i="3"/>
  <c r="F1012" i="3"/>
  <c r="E1012" i="3"/>
  <c r="D1012" i="3"/>
  <c r="C1012" i="3"/>
  <c r="B1012" i="3"/>
  <c r="G1011" i="3"/>
  <c r="F1011" i="3"/>
  <c r="E1011" i="3"/>
  <c r="D1011" i="3"/>
  <c r="C1011" i="3"/>
  <c r="B1011" i="3"/>
  <c r="G1010" i="3"/>
  <c r="F1010" i="3"/>
  <c r="E1010" i="3"/>
  <c r="D1010" i="3"/>
  <c r="C1010" i="3"/>
  <c r="B1010" i="3"/>
  <c r="G1009" i="3"/>
  <c r="F1009" i="3"/>
  <c r="E1009" i="3"/>
  <c r="D1009" i="3"/>
  <c r="C1009" i="3"/>
  <c r="B1009" i="3"/>
  <c r="G1008" i="3"/>
  <c r="F1008" i="3"/>
  <c r="E1008" i="3"/>
  <c r="D1008" i="3"/>
  <c r="C1008" i="3"/>
  <c r="B1008" i="3"/>
  <c r="G1007" i="3"/>
  <c r="F1007" i="3"/>
  <c r="E1007" i="3"/>
  <c r="D1007" i="3"/>
  <c r="C1007" i="3"/>
  <c r="B1007" i="3"/>
  <c r="G1006" i="3"/>
  <c r="F1006" i="3"/>
  <c r="E1006" i="3"/>
  <c r="D1006" i="3"/>
  <c r="C1006" i="3"/>
  <c r="B1006" i="3"/>
  <c r="G1005" i="3"/>
  <c r="F1005" i="3"/>
  <c r="E1005" i="3"/>
  <c r="D1005" i="3"/>
  <c r="C1005" i="3"/>
  <c r="B1005" i="3"/>
  <c r="G1004" i="3"/>
  <c r="F1004" i="3"/>
  <c r="E1004" i="3"/>
  <c r="D1004" i="3"/>
  <c r="C1004" i="3"/>
  <c r="B1004" i="3"/>
  <c r="G1003" i="3"/>
  <c r="F1003" i="3"/>
  <c r="E1003" i="3"/>
  <c r="D1003" i="3"/>
  <c r="C1003" i="3"/>
  <c r="B1003" i="3"/>
  <c r="G1002" i="3"/>
  <c r="F1002" i="3"/>
  <c r="E1002" i="3"/>
  <c r="D1002" i="3"/>
  <c r="C1002" i="3"/>
  <c r="B1002" i="3"/>
  <c r="G1001" i="3"/>
  <c r="F1001" i="3"/>
  <c r="E1001" i="3"/>
  <c r="D1001" i="3"/>
  <c r="C1001" i="3"/>
  <c r="B1001" i="3"/>
  <c r="G1000" i="3"/>
  <c r="F1000" i="3"/>
  <c r="E1000" i="3"/>
  <c r="D1000" i="3"/>
  <c r="C1000" i="3"/>
  <c r="B1000" i="3"/>
  <c r="G999" i="3"/>
  <c r="F999" i="3"/>
  <c r="E999" i="3"/>
  <c r="D999" i="3"/>
  <c r="C999" i="3"/>
  <c r="B999" i="3"/>
  <c r="G998" i="3"/>
  <c r="F998" i="3"/>
  <c r="E998" i="3"/>
  <c r="D998" i="3"/>
  <c r="C998" i="3"/>
  <c r="B998" i="3"/>
  <c r="G997" i="3"/>
  <c r="F997" i="3"/>
  <c r="E997" i="3"/>
  <c r="D997" i="3"/>
  <c r="C997" i="3"/>
  <c r="B997" i="3"/>
  <c r="G996" i="3"/>
  <c r="F996" i="3"/>
  <c r="E996" i="3"/>
  <c r="D996" i="3"/>
  <c r="C996" i="3"/>
  <c r="B996" i="3"/>
  <c r="G995" i="3"/>
  <c r="F995" i="3"/>
  <c r="E995" i="3"/>
  <c r="D995" i="3"/>
  <c r="C995" i="3"/>
  <c r="B995" i="3"/>
  <c r="G994" i="3"/>
  <c r="F994" i="3"/>
  <c r="E994" i="3"/>
  <c r="D994" i="3"/>
  <c r="C994" i="3"/>
  <c r="B994" i="3"/>
  <c r="G993" i="3"/>
  <c r="F993" i="3"/>
  <c r="E993" i="3"/>
  <c r="D993" i="3"/>
  <c r="C993" i="3"/>
  <c r="B993" i="3"/>
  <c r="G992" i="3"/>
  <c r="F992" i="3"/>
  <c r="E992" i="3"/>
  <c r="D992" i="3"/>
  <c r="C992" i="3"/>
  <c r="B992" i="3"/>
  <c r="G991" i="3"/>
  <c r="F991" i="3"/>
  <c r="E991" i="3"/>
  <c r="D991" i="3"/>
  <c r="C991" i="3"/>
  <c r="B991" i="3"/>
  <c r="G990" i="3"/>
  <c r="F990" i="3"/>
  <c r="E990" i="3"/>
  <c r="D990" i="3"/>
  <c r="C990" i="3"/>
  <c r="B990" i="3"/>
  <c r="G989" i="3"/>
  <c r="F989" i="3"/>
  <c r="E989" i="3"/>
  <c r="D989" i="3"/>
  <c r="C989" i="3"/>
  <c r="B989" i="3"/>
  <c r="G988" i="3"/>
  <c r="F988" i="3"/>
  <c r="E988" i="3"/>
  <c r="D988" i="3"/>
  <c r="C988" i="3"/>
  <c r="B988" i="3"/>
  <c r="G987" i="3"/>
  <c r="F987" i="3"/>
  <c r="E987" i="3"/>
  <c r="D987" i="3"/>
  <c r="C987" i="3"/>
  <c r="B987" i="3"/>
  <c r="G986" i="3"/>
  <c r="F986" i="3"/>
  <c r="E986" i="3"/>
  <c r="D986" i="3"/>
  <c r="C986" i="3"/>
  <c r="B986" i="3"/>
  <c r="G985" i="3"/>
  <c r="F985" i="3"/>
  <c r="E985" i="3"/>
  <c r="D985" i="3"/>
  <c r="C985" i="3"/>
  <c r="B985" i="3"/>
  <c r="G984" i="3"/>
  <c r="F984" i="3"/>
  <c r="E984" i="3"/>
  <c r="D984" i="3"/>
  <c r="C984" i="3"/>
  <c r="B984" i="3"/>
  <c r="G983" i="3"/>
  <c r="F983" i="3"/>
  <c r="E983" i="3"/>
  <c r="D983" i="3"/>
  <c r="C983" i="3"/>
  <c r="B983" i="3"/>
  <c r="G982" i="3"/>
  <c r="F982" i="3"/>
  <c r="E982" i="3"/>
  <c r="D982" i="3"/>
  <c r="C982" i="3"/>
  <c r="B982" i="3"/>
  <c r="G981" i="3"/>
  <c r="F981" i="3"/>
  <c r="E981" i="3"/>
  <c r="D981" i="3"/>
  <c r="C981" i="3"/>
  <c r="B981" i="3"/>
  <c r="G980" i="3"/>
  <c r="F980" i="3"/>
  <c r="E980" i="3"/>
  <c r="D980" i="3"/>
  <c r="C980" i="3"/>
  <c r="B980" i="3"/>
  <c r="G979" i="3"/>
  <c r="F979" i="3"/>
  <c r="E979" i="3"/>
  <c r="D979" i="3"/>
  <c r="C979" i="3"/>
  <c r="B979" i="3"/>
  <c r="G978" i="3"/>
  <c r="F978" i="3"/>
  <c r="E978" i="3"/>
  <c r="D978" i="3"/>
  <c r="C978" i="3"/>
  <c r="B978" i="3"/>
  <c r="G977" i="3"/>
  <c r="F977" i="3"/>
  <c r="E977" i="3"/>
  <c r="D977" i="3"/>
  <c r="C977" i="3"/>
  <c r="B977" i="3"/>
  <c r="G976" i="3"/>
  <c r="F976" i="3"/>
  <c r="E976" i="3"/>
  <c r="D976" i="3"/>
  <c r="C976" i="3"/>
  <c r="B976" i="3"/>
  <c r="G975" i="3"/>
  <c r="F975" i="3"/>
  <c r="E975" i="3"/>
  <c r="D975" i="3"/>
  <c r="C975" i="3"/>
  <c r="B975" i="3"/>
  <c r="G974" i="3"/>
  <c r="F974" i="3"/>
  <c r="E974" i="3"/>
  <c r="D974" i="3"/>
  <c r="C974" i="3"/>
  <c r="B974" i="3"/>
  <c r="G973" i="3"/>
  <c r="F973" i="3"/>
  <c r="E973" i="3"/>
  <c r="D973" i="3"/>
  <c r="C973" i="3"/>
  <c r="B973" i="3"/>
  <c r="G972" i="3"/>
  <c r="F972" i="3"/>
  <c r="E972" i="3"/>
  <c r="D972" i="3"/>
  <c r="C972" i="3"/>
  <c r="B972" i="3"/>
  <c r="G971" i="3"/>
  <c r="F971" i="3"/>
  <c r="E971" i="3"/>
  <c r="D971" i="3"/>
  <c r="C971" i="3"/>
  <c r="B971" i="3"/>
  <c r="G970" i="3"/>
  <c r="F970" i="3"/>
  <c r="E970" i="3"/>
  <c r="D970" i="3"/>
  <c r="C970" i="3"/>
  <c r="B970" i="3"/>
  <c r="G969" i="3"/>
  <c r="F969" i="3"/>
  <c r="E969" i="3"/>
  <c r="D969" i="3"/>
  <c r="C969" i="3"/>
  <c r="B969" i="3"/>
  <c r="G968" i="3"/>
  <c r="F968" i="3"/>
  <c r="E968" i="3"/>
  <c r="D968" i="3"/>
  <c r="C968" i="3"/>
  <c r="B968" i="3"/>
  <c r="G967" i="3"/>
  <c r="F967" i="3"/>
  <c r="E967" i="3"/>
  <c r="D967" i="3"/>
  <c r="C967" i="3"/>
  <c r="B967" i="3"/>
  <c r="G966" i="3"/>
  <c r="F966" i="3"/>
  <c r="E966" i="3"/>
  <c r="D966" i="3"/>
  <c r="C966" i="3"/>
  <c r="B966" i="3"/>
  <c r="G965" i="3"/>
  <c r="F965" i="3"/>
  <c r="E965" i="3"/>
  <c r="D965" i="3"/>
  <c r="C965" i="3"/>
  <c r="B965" i="3"/>
  <c r="G964" i="3"/>
  <c r="F964" i="3"/>
  <c r="E964" i="3"/>
  <c r="D964" i="3"/>
  <c r="C964" i="3"/>
  <c r="B964" i="3"/>
  <c r="G963" i="3"/>
  <c r="F963" i="3"/>
  <c r="E963" i="3"/>
  <c r="D963" i="3"/>
  <c r="C963" i="3"/>
  <c r="B963" i="3"/>
  <c r="G962" i="3"/>
  <c r="F962" i="3"/>
  <c r="E962" i="3"/>
  <c r="D962" i="3"/>
  <c r="C962" i="3"/>
  <c r="B962" i="3"/>
  <c r="G961" i="3"/>
  <c r="F961" i="3"/>
  <c r="E961" i="3"/>
  <c r="D961" i="3"/>
  <c r="C961" i="3"/>
  <c r="B961" i="3"/>
  <c r="G960" i="3"/>
  <c r="F960" i="3"/>
  <c r="E960" i="3"/>
  <c r="D960" i="3"/>
  <c r="C960" i="3"/>
  <c r="B960" i="3"/>
  <c r="G959" i="3"/>
  <c r="F959" i="3"/>
  <c r="E959" i="3"/>
  <c r="D959" i="3"/>
  <c r="C959" i="3"/>
  <c r="B959" i="3"/>
  <c r="G958" i="3"/>
  <c r="F958" i="3"/>
  <c r="E958" i="3"/>
  <c r="D958" i="3"/>
  <c r="C958" i="3"/>
  <c r="B958" i="3"/>
  <c r="G957" i="3"/>
  <c r="F957" i="3"/>
  <c r="E957" i="3"/>
  <c r="D957" i="3"/>
  <c r="C957" i="3"/>
  <c r="B957" i="3"/>
  <c r="G956" i="3"/>
  <c r="F956" i="3"/>
  <c r="E956" i="3"/>
  <c r="D956" i="3"/>
  <c r="C956" i="3"/>
  <c r="B956" i="3"/>
  <c r="G955" i="3"/>
  <c r="F955" i="3"/>
  <c r="E955" i="3"/>
  <c r="D955" i="3"/>
  <c r="C955" i="3"/>
  <c r="B955" i="3"/>
  <c r="G954" i="3"/>
  <c r="F954" i="3"/>
  <c r="E954" i="3"/>
  <c r="D954" i="3"/>
  <c r="C954" i="3"/>
  <c r="B954" i="3"/>
  <c r="G953" i="3"/>
  <c r="F953" i="3"/>
  <c r="E953" i="3"/>
  <c r="D953" i="3"/>
  <c r="C953" i="3"/>
  <c r="B953" i="3"/>
  <c r="G952" i="3"/>
  <c r="F952" i="3"/>
  <c r="E952" i="3"/>
  <c r="D952" i="3"/>
  <c r="C952" i="3"/>
  <c r="B952" i="3"/>
  <c r="G951" i="3"/>
  <c r="F951" i="3"/>
  <c r="E951" i="3"/>
  <c r="D951" i="3"/>
  <c r="C951" i="3"/>
  <c r="B951" i="3"/>
  <c r="G950" i="3"/>
  <c r="F950" i="3"/>
  <c r="E950" i="3"/>
  <c r="D950" i="3"/>
  <c r="C950" i="3"/>
  <c r="B950" i="3"/>
  <c r="G949" i="3"/>
  <c r="F949" i="3"/>
  <c r="E949" i="3"/>
  <c r="D949" i="3"/>
  <c r="C949" i="3"/>
  <c r="B949" i="3"/>
  <c r="G948" i="3"/>
  <c r="F948" i="3"/>
  <c r="E948" i="3"/>
  <c r="D948" i="3"/>
  <c r="C948" i="3"/>
  <c r="B948" i="3"/>
  <c r="G947" i="3"/>
  <c r="F947" i="3"/>
  <c r="E947" i="3"/>
  <c r="D947" i="3"/>
  <c r="C947" i="3"/>
  <c r="B947" i="3"/>
  <c r="G946" i="3"/>
  <c r="F946" i="3"/>
  <c r="E946" i="3"/>
  <c r="D946" i="3"/>
  <c r="C946" i="3"/>
  <c r="B946" i="3"/>
  <c r="G945" i="3"/>
  <c r="F945" i="3"/>
  <c r="E945" i="3"/>
  <c r="D945" i="3"/>
  <c r="C945" i="3"/>
  <c r="B945" i="3"/>
  <c r="G944" i="3"/>
  <c r="F944" i="3"/>
  <c r="E944" i="3"/>
  <c r="D944" i="3"/>
  <c r="C944" i="3"/>
  <c r="B944" i="3"/>
  <c r="G943" i="3"/>
  <c r="F943" i="3"/>
  <c r="E943" i="3"/>
  <c r="D943" i="3"/>
  <c r="C943" i="3"/>
  <c r="B943" i="3"/>
  <c r="G942" i="3"/>
  <c r="F942" i="3"/>
  <c r="E942" i="3"/>
  <c r="D942" i="3"/>
  <c r="C942" i="3"/>
  <c r="B942" i="3"/>
  <c r="G941" i="3"/>
  <c r="F941" i="3"/>
  <c r="E941" i="3"/>
  <c r="D941" i="3"/>
  <c r="C941" i="3"/>
  <c r="B941" i="3"/>
  <c r="G940" i="3"/>
  <c r="F940" i="3"/>
  <c r="E940" i="3"/>
  <c r="D940" i="3"/>
  <c r="C940" i="3"/>
  <c r="B940" i="3"/>
  <c r="G939" i="3"/>
  <c r="F939" i="3"/>
  <c r="E939" i="3"/>
  <c r="D939" i="3"/>
  <c r="C939" i="3"/>
  <c r="B939" i="3"/>
  <c r="G938" i="3"/>
  <c r="F938" i="3"/>
  <c r="E938" i="3"/>
  <c r="D938" i="3"/>
  <c r="C938" i="3"/>
  <c r="B938" i="3"/>
  <c r="G937" i="3"/>
  <c r="F937" i="3"/>
  <c r="E937" i="3"/>
  <c r="D937" i="3"/>
  <c r="C937" i="3"/>
  <c r="B937" i="3"/>
  <c r="G936" i="3"/>
  <c r="F936" i="3"/>
  <c r="E936" i="3"/>
  <c r="D936" i="3"/>
  <c r="C936" i="3"/>
  <c r="B936" i="3"/>
  <c r="G935" i="3"/>
  <c r="F935" i="3"/>
  <c r="E935" i="3"/>
  <c r="D935" i="3"/>
  <c r="C935" i="3"/>
  <c r="B935" i="3"/>
  <c r="G934" i="3"/>
  <c r="F934" i="3"/>
  <c r="E934" i="3"/>
  <c r="D934" i="3"/>
  <c r="C934" i="3"/>
  <c r="B934" i="3"/>
  <c r="G933" i="3"/>
  <c r="F933" i="3"/>
  <c r="E933" i="3"/>
  <c r="D933" i="3"/>
  <c r="C933" i="3"/>
  <c r="B933" i="3"/>
  <c r="G932" i="3"/>
  <c r="F932" i="3"/>
  <c r="E932" i="3"/>
  <c r="D932" i="3"/>
  <c r="C932" i="3"/>
  <c r="B932" i="3"/>
  <c r="G931" i="3"/>
  <c r="F931" i="3"/>
  <c r="E931" i="3"/>
  <c r="D931" i="3"/>
  <c r="C931" i="3"/>
  <c r="B931" i="3"/>
  <c r="G930" i="3"/>
  <c r="F930" i="3"/>
  <c r="E930" i="3"/>
  <c r="D930" i="3"/>
  <c r="C930" i="3"/>
  <c r="B930" i="3"/>
  <c r="G929" i="3"/>
  <c r="F929" i="3"/>
  <c r="E929" i="3"/>
  <c r="D929" i="3"/>
  <c r="C929" i="3"/>
  <c r="B929" i="3"/>
  <c r="G928" i="3"/>
  <c r="F928" i="3"/>
  <c r="E928" i="3"/>
  <c r="D928" i="3"/>
  <c r="C928" i="3"/>
  <c r="B928" i="3"/>
  <c r="G927" i="3"/>
  <c r="F927" i="3"/>
  <c r="E927" i="3"/>
  <c r="D927" i="3"/>
  <c r="C927" i="3"/>
  <c r="B927" i="3"/>
  <c r="G926" i="3"/>
  <c r="F926" i="3"/>
  <c r="E926" i="3"/>
  <c r="D926" i="3"/>
  <c r="C926" i="3"/>
  <c r="B926" i="3"/>
  <c r="G925" i="3"/>
  <c r="F925" i="3"/>
  <c r="E925" i="3"/>
  <c r="D925" i="3"/>
  <c r="C925" i="3"/>
  <c r="B925" i="3"/>
  <c r="G924" i="3"/>
  <c r="F924" i="3"/>
  <c r="E924" i="3"/>
  <c r="D924" i="3"/>
  <c r="C924" i="3"/>
  <c r="B924" i="3"/>
  <c r="G923" i="3"/>
  <c r="F923" i="3"/>
  <c r="E923" i="3"/>
  <c r="D923" i="3"/>
  <c r="C923" i="3"/>
  <c r="B923" i="3"/>
  <c r="G922" i="3"/>
  <c r="F922" i="3"/>
  <c r="E922" i="3"/>
  <c r="D922" i="3"/>
  <c r="C922" i="3"/>
  <c r="B922" i="3"/>
  <c r="G921" i="3"/>
  <c r="F921" i="3"/>
  <c r="E921" i="3"/>
  <c r="D921" i="3"/>
  <c r="C921" i="3"/>
  <c r="B921" i="3"/>
  <c r="G920" i="3"/>
  <c r="F920" i="3"/>
  <c r="E920" i="3"/>
  <c r="D920" i="3"/>
  <c r="C920" i="3"/>
  <c r="B920" i="3"/>
  <c r="G919" i="3"/>
  <c r="F919" i="3"/>
  <c r="E919" i="3"/>
  <c r="D919" i="3"/>
  <c r="C919" i="3"/>
  <c r="B919" i="3"/>
  <c r="G918" i="3"/>
  <c r="F918" i="3"/>
  <c r="E918" i="3"/>
  <c r="D918" i="3"/>
  <c r="C918" i="3"/>
  <c r="B918" i="3"/>
  <c r="G917" i="3"/>
  <c r="F917" i="3"/>
  <c r="E917" i="3"/>
  <c r="D917" i="3"/>
  <c r="C917" i="3"/>
  <c r="B917" i="3"/>
  <c r="G916" i="3"/>
  <c r="F916" i="3"/>
  <c r="E916" i="3"/>
  <c r="D916" i="3"/>
  <c r="C916" i="3"/>
  <c r="B916" i="3"/>
  <c r="G915" i="3"/>
  <c r="F915" i="3"/>
  <c r="E915" i="3"/>
  <c r="D915" i="3"/>
  <c r="C915" i="3"/>
  <c r="B915" i="3"/>
  <c r="G914" i="3"/>
  <c r="F914" i="3"/>
  <c r="E914" i="3"/>
  <c r="D914" i="3"/>
  <c r="C914" i="3"/>
  <c r="B914" i="3"/>
  <c r="G913" i="3"/>
  <c r="F913" i="3"/>
  <c r="E913" i="3"/>
  <c r="D913" i="3"/>
  <c r="C913" i="3"/>
  <c r="B913" i="3"/>
  <c r="G912" i="3"/>
  <c r="F912" i="3"/>
  <c r="E912" i="3"/>
  <c r="D912" i="3"/>
  <c r="C912" i="3"/>
  <c r="B912" i="3"/>
  <c r="G911" i="3"/>
  <c r="F911" i="3"/>
  <c r="E911" i="3"/>
  <c r="D911" i="3"/>
  <c r="C911" i="3"/>
  <c r="B911" i="3"/>
  <c r="G910" i="3"/>
  <c r="F910" i="3"/>
  <c r="E910" i="3"/>
  <c r="D910" i="3"/>
  <c r="C910" i="3"/>
  <c r="B910" i="3"/>
  <c r="G909" i="3"/>
  <c r="F909" i="3"/>
  <c r="E909" i="3"/>
  <c r="D909" i="3"/>
  <c r="C909" i="3"/>
  <c r="B909" i="3"/>
  <c r="G908" i="3"/>
  <c r="F908" i="3"/>
  <c r="E908" i="3"/>
  <c r="D908" i="3"/>
  <c r="C908" i="3"/>
  <c r="B908" i="3"/>
  <c r="G907" i="3"/>
  <c r="F907" i="3"/>
  <c r="E907" i="3"/>
  <c r="D907" i="3"/>
  <c r="C907" i="3"/>
  <c r="B907" i="3"/>
  <c r="G906" i="3"/>
  <c r="F906" i="3"/>
  <c r="E906" i="3"/>
  <c r="D906" i="3"/>
  <c r="C906" i="3"/>
  <c r="B906" i="3"/>
  <c r="G905" i="3"/>
  <c r="F905" i="3"/>
  <c r="E905" i="3"/>
  <c r="D905" i="3"/>
  <c r="C905" i="3"/>
  <c r="B905" i="3"/>
  <c r="G904" i="3"/>
  <c r="F904" i="3"/>
  <c r="E904" i="3"/>
  <c r="D904" i="3"/>
  <c r="C904" i="3"/>
  <c r="B904" i="3"/>
  <c r="G903" i="3"/>
  <c r="F903" i="3"/>
  <c r="E903" i="3"/>
  <c r="D903" i="3"/>
  <c r="C903" i="3"/>
  <c r="B903" i="3"/>
  <c r="G902" i="3"/>
  <c r="F902" i="3"/>
  <c r="E902" i="3"/>
  <c r="D902" i="3"/>
  <c r="C902" i="3"/>
  <c r="B902" i="3"/>
  <c r="G901" i="3"/>
  <c r="F901" i="3"/>
  <c r="E901" i="3"/>
  <c r="D901" i="3"/>
  <c r="C901" i="3"/>
  <c r="B901" i="3"/>
  <c r="G900" i="3"/>
  <c r="F900" i="3"/>
  <c r="E900" i="3"/>
  <c r="D900" i="3"/>
  <c r="C900" i="3"/>
  <c r="B900" i="3"/>
  <c r="G899" i="3"/>
  <c r="F899" i="3"/>
  <c r="E899" i="3"/>
  <c r="D899" i="3"/>
  <c r="C899" i="3"/>
  <c r="B899" i="3"/>
  <c r="G898" i="3"/>
  <c r="F898" i="3"/>
  <c r="E898" i="3"/>
  <c r="D898" i="3"/>
  <c r="C898" i="3"/>
  <c r="B898" i="3"/>
  <c r="G897" i="3"/>
  <c r="F897" i="3"/>
  <c r="E897" i="3"/>
  <c r="D897" i="3"/>
  <c r="C897" i="3"/>
  <c r="B897" i="3"/>
  <c r="G896" i="3"/>
  <c r="F896" i="3"/>
  <c r="E896" i="3"/>
  <c r="D896" i="3"/>
  <c r="C896" i="3"/>
  <c r="B896" i="3"/>
  <c r="G895" i="3"/>
  <c r="F895" i="3"/>
  <c r="E895" i="3"/>
  <c r="D895" i="3"/>
  <c r="C895" i="3"/>
  <c r="B895" i="3"/>
  <c r="G894" i="3"/>
  <c r="F894" i="3"/>
  <c r="E894" i="3"/>
  <c r="D894" i="3"/>
  <c r="C894" i="3"/>
  <c r="B894" i="3"/>
  <c r="G893" i="3"/>
  <c r="F893" i="3"/>
  <c r="E893" i="3"/>
  <c r="D893" i="3"/>
  <c r="C893" i="3"/>
  <c r="B893" i="3"/>
  <c r="G892" i="3"/>
  <c r="F892" i="3"/>
  <c r="E892" i="3"/>
  <c r="D892" i="3"/>
  <c r="C892" i="3"/>
  <c r="B892" i="3"/>
  <c r="G891" i="3"/>
  <c r="F891" i="3"/>
  <c r="E891" i="3"/>
  <c r="D891" i="3"/>
  <c r="C891" i="3"/>
  <c r="B891" i="3"/>
  <c r="G890" i="3"/>
  <c r="F890" i="3"/>
  <c r="E890" i="3"/>
  <c r="D890" i="3"/>
  <c r="C890" i="3"/>
  <c r="B890" i="3"/>
  <c r="G889" i="3"/>
  <c r="F889" i="3"/>
  <c r="E889" i="3"/>
  <c r="D889" i="3"/>
  <c r="C889" i="3"/>
  <c r="B889" i="3"/>
  <c r="G888" i="3"/>
  <c r="F888" i="3"/>
  <c r="E888" i="3"/>
  <c r="D888" i="3"/>
  <c r="C888" i="3"/>
  <c r="B888" i="3"/>
  <c r="G887" i="3"/>
  <c r="F887" i="3"/>
  <c r="E887" i="3"/>
  <c r="D887" i="3"/>
  <c r="C887" i="3"/>
  <c r="B887" i="3"/>
  <c r="G886" i="3"/>
  <c r="F886" i="3"/>
  <c r="E886" i="3"/>
  <c r="D886" i="3"/>
  <c r="C886" i="3"/>
  <c r="B886" i="3"/>
  <c r="G885" i="3"/>
  <c r="F885" i="3"/>
  <c r="E885" i="3"/>
  <c r="D885" i="3"/>
  <c r="C885" i="3"/>
  <c r="B885" i="3"/>
  <c r="G884" i="3"/>
  <c r="F884" i="3"/>
  <c r="E884" i="3"/>
  <c r="D884" i="3"/>
  <c r="C884" i="3"/>
  <c r="B884" i="3"/>
  <c r="G883" i="3"/>
  <c r="F883" i="3"/>
  <c r="E883" i="3"/>
  <c r="D883" i="3"/>
  <c r="C883" i="3"/>
  <c r="B883" i="3"/>
  <c r="G882" i="3"/>
  <c r="F882" i="3"/>
  <c r="E882" i="3"/>
  <c r="D882" i="3"/>
  <c r="C882" i="3"/>
  <c r="B882" i="3"/>
  <c r="G881" i="3"/>
  <c r="F881" i="3"/>
  <c r="E881" i="3"/>
  <c r="D881" i="3"/>
  <c r="C881" i="3"/>
  <c r="B881" i="3"/>
  <c r="G880" i="3"/>
  <c r="F880" i="3"/>
  <c r="E880" i="3"/>
  <c r="D880" i="3"/>
  <c r="C880" i="3"/>
  <c r="B880" i="3"/>
  <c r="G879" i="3"/>
  <c r="F879" i="3"/>
  <c r="E879" i="3"/>
  <c r="D879" i="3"/>
  <c r="C879" i="3"/>
  <c r="B879" i="3"/>
  <c r="G878" i="3"/>
  <c r="F878" i="3"/>
  <c r="E878" i="3"/>
  <c r="D878" i="3"/>
  <c r="C878" i="3"/>
  <c r="B878" i="3"/>
  <c r="G877" i="3"/>
  <c r="F877" i="3"/>
  <c r="E877" i="3"/>
  <c r="D877" i="3"/>
  <c r="C877" i="3"/>
  <c r="B877" i="3"/>
  <c r="G876" i="3"/>
  <c r="F876" i="3"/>
  <c r="E876" i="3"/>
  <c r="D876" i="3"/>
  <c r="C876" i="3"/>
  <c r="B876" i="3"/>
  <c r="G875" i="3"/>
  <c r="F875" i="3"/>
  <c r="E875" i="3"/>
  <c r="D875" i="3"/>
  <c r="C875" i="3"/>
  <c r="B875" i="3"/>
  <c r="G874" i="3"/>
  <c r="F874" i="3"/>
  <c r="E874" i="3"/>
  <c r="D874" i="3"/>
  <c r="C874" i="3"/>
  <c r="B874" i="3"/>
  <c r="G873" i="3"/>
  <c r="F873" i="3"/>
  <c r="E873" i="3"/>
  <c r="D873" i="3"/>
  <c r="C873" i="3"/>
  <c r="B873" i="3"/>
  <c r="G872" i="3"/>
  <c r="F872" i="3"/>
  <c r="E872" i="3"/>
  <c r="D872" i="3"/>
  <c r="C872" i="3"/>
  <c r="B872" i="3"/>
  <c r="G871" i="3"/>
  <c r="F871" i="3"/>
  <c r="E871" i="3"/>
  <c r="D871" i="3"/>
  <c r="C871" i="3"/>
  <c r="B871" i="3"/>
  <c r="G870" i="3"/>
  <c r="F870" i="3"/>
  <c r="E870" i="3"/>
  <c r="D870" i="3"/>
  <c r="C870" i="3"/>
  <c r="B870" i="3"/>
  <c r="G869" i="3"/>
  <c r="F869" i="3"/>
  <c r="E869" i="3"/>
  <c r="D869" i="3"/>
  <c r="C869" i="3"/>
  <c r="B869" i="3"/>
  <c r="G868" i="3"/>
  <c r="F868" i="3"/>
  <c r="E868" i="3"/>
  <c r="D868" i="3"/>
  <c r="C868" i="3"/>
  <c r="B868" i="3"/>
  <c r="G867" i="3"/>
  <c r="F867" i="3"/>
  <c r="E867" i="3"/>
  <c r="D867" i="3"/>
  <c r="C867" i="3"/>
  <c r="B867" i="3"/>
  <c r="G866" i="3"/>
  <c r="F866" i="3"/>
  <c r="E866" i="3"/>
  <c r="D866" i="3"/>
  <c r="C866" i="3"/>
  <c r="B866" i="3"/>
  <c r="G865" i="3"/>
  <c r="F865" i="3"/>
  <c r="E865" i="3"/>
  <c r="D865" i="3"/>
  <c r="C865" i="3"/>
  <c r="B865" i="3"/>
  <c r="G864" i="3"/>
  <c r="F864" i="3"/>
  <c r="E864" i="3"/>
  <c r="D864" i="3"/>
  <c r="C864" i="3"/>
  <c r="B864" i="3"/>
  <c r="G863" i="3"/>
  <c r="F863" i="3"/>
  <c r="E863" i="3"/>
  <c r="D863" i="3"/>
  <c r="C863" i="3"/>
  <c r="B863" i="3"/>
  <c r="G862" i="3"/>
  <c r="F862" i="3"/>
  <c r="E862" i="3"/>
  <c r="D862" i="3"/>
  <c r="C862" i="3"/>
  <c r="B862" i="3"/>
  <c r="G861" i="3"/>
  <c r="F861" i="3"/>
  <c r="E861" i="3"/>
  <c r="D861" i="3"/>
  <c r="C861" i="3"/>
  <c r="B861" i="3"/>
  <c r="G860" i="3"/>
  <c r="F860" i="3"/>
  <c r="E860" i="3"/>
  <c r="D860" i="3"/>
  <c r="C860" i="3"/>
  <c r="B860" i="3"/>
  <c r="G859" i="3"/>
  <c r="F859" i="3"/>
  <c r="E859" i="3"/>
  <c r="D859" i="3"/>
  <c r="C859" i="3"/>
  <c r="B859" i="3"/>
  <c r="G858" i="3"/>
  <c r="F858" i="3"/>
  <c r="E858" i="3"/>
  <c r="D858" i="3"/>
  <c r="C858" i="3"/>
  <c r="B858" i="3"/>
  <c r="G857" i="3"/>
  <c r="F857" i="3"/>
  <c r="E857" i="3"/>
  <c r="D857" i="3"/>
  <c r="C857" i="3"/>
  <c r="B857" i="3"/>
  <c r="G856" i="3"/>
  <c r="F856" i="3"/>
  <c r="E856" i="3"/>
  <c r="D856" i="3"/>
  <c r="C856" i="3"/>
  <c r="B856" i="3"/>
  <c r="G855" i="3"/>
  <c r="F855" i="3"/>
  <c r="E855" i="3"/>
  <c r="D855" i="3"/>
  <c r="C855" i="3"/>
  <c r="B855" i="3"/>
  <c r="G854" i="3"/>
  <c r="F854" i="3"/>
  <c r="E854" i="3"/>
  <c r="D854" i="3"/>
  <c r="C854" i="3"/>
  <c r="B854" i="3"/>
  <c r="G853" i="3"/>
  <c r="F853" i="3"/>
  <c r="E853" i="3"/>
  <c r="D853" i="3"/>
  <c r="C853" i="3"/>
  <c r="B853" i="3"/>
  <c r="G852" i="3"/>
  <c r="F852" i="3"/>
  <c r="E852" i="3"/>
  <c r="D852" i="3"/>
  <c r="C852" i="3"/>
  <c r="B852" i="3"/>
  <c r="G851" i="3"/>
  <c r="F851" i="3"/>
  <c r="E851" i="3"/>
  <c r="D851" i="3"/>
  <c r="C851" i="3"/>
  <c r="B851" i="3"/>
  <c r="G850" i="3"/>
  <c r="F850" i="3"/>
  <c r="E850" i="3"/>
  <c r="D850" i="3"/>
  <c r="C850" i="3"/>
  <c r="B850" i="3"/>
  <c r="G849" i="3"/>
  <c r="F849" i="3"/>
  <c r="E849" i="3"/>
  <c r="D849" i="3"/>
  <c r="C849" i="3"/>
  <c r="B849" i="3"/>
  <c r="G848" i="3"/>
  <c r="F848" i="3"/>
  <c r="E848" i="3"/>
  <c r="D848" i="3"/>
  <c r="C848" i="3"/>
  <c r="B848" i="3"/>
  <c r="G847" i="3"/>
  <c r="F847" i="3"/>
  <c r="E847" i="3"/>
  <c r="D847" i="3"/>
  <c r="C847" i="3"/>
  <c r="B847" i="3"/>
  <c r="G846" i="3"/>
  <c r="F846" i="3"/>
  <c r="E846" i="3"/>
  <c r="D846" i="3"/>
  <c r="C846" i="3"/>
  <c r="B846" i="3"/>
  <c r="G845" i="3"/>
  <c r="F845" i="3"/>
  <c r="E845" i="3"/>
  <c r="D845" i="3"/>
  <c r="C845" i="3"/>
  <c r="B845" i="3"/>
  <c r="G844" i="3"/>
  <c r="F844" i="3"/>
  <c r="E844" i="3"/>
  <c r="D844" i="3"/>
  <c r="C844" i="3"/>
  <c r="B844" i="3"/>
  <c r="G843" i="3"/>
  <c r="F843" i="3"/>
  <c r="E843" i="3"/>
  <c r="D843" i="3"/>
  <c r="C843" i="3"/>
  <c r="B843" i="3"/>
  <c r="G842" i="3"/>
  <c r="F842" i="3"/>
  <c r="E842" i="3"/>
  <c r="D842" i="3"/>
  <c r="C842" i="3"/>
  <c r="B842" i="3"/>
  <c r="G841" i="3"/>
  <c r="F841" i="3"/>
  <c r="E841" i="3"/>
  <c r="D841" i="3"/>
  <c r="C841" i="3"/>
  <c r="B841" i="3"/>
  <c r="G840" i="3"/>
  <c r="F840" i="3"/>
  <c r="E840" i="3"/>
  <c r="D840" i="3"/>
  <c r="C840" i="3"/>
  <c r="B840" i="3"/>
  <c r="G839" i="3"/>
  <c r="F839" i="3"/>
  <c r="E839" i="3"/>
  <c r="D839" i="3"/>
  <c r="C839" i="3"/>
  <c r="B839" i="3"/>
  <c r="G838" i="3"/>
  <c r="F838" i="3"/>
  <c r="E838" i="3"/>
  <c r="D838" i="3"/>
  <c r="C838" i="3"/>
  <c r="B838" i="3"/>
  <c r="G837" i="3"/>
  <c r="F837" i="3"/>
  <c r="E837" i="3"/>
  <c r="D837" i="3"/>
  <c r="C837" i="3"/>
  <c r="B837" i="3"/>
  <c r="G836" i="3"/>
  <c r="F836" i="3"/>
  <c r="E836" i="3"/>
  <c r="D836" i="3"/>
  <c r="C836" i="3"/>
  <c r="B836" i="3"/>
  <c r="G835" i="3"/>
  <c r="F835" i="3"/>
  <c r="E835" i="3"/>
  <c r="D835" i="3"/>
  <c r="C835" i="3"/>
  <c r="B835" i="3"/>
  <c r="G834" i="3"/>
  <c r="F834" i="3"/>
  <c r="E834" i="3"/>
  <c r="D834" i="3"/>
  <c r="C834" i="3"/>
  <c r="B834" i="3"/>
  <c r="G833" i="3"/>
  <c r="F833" i="3"/>
  <c r="E833" i="3"/>
  <c r="D833" i="3"/>
  <c r="C833" i="3"/>
  <c r="B833" i="3"/>
  <c r="G832" i="3"/>
  <c r="F832" i="3"/>
  <c r="E832" i="3"/>
  <c r="D832" i="3"/>
  <c r="C832" i="3"/>
  <c r="B832" i="3"/>
  <c r="G831" i="3"/>
  <c r="F831" i="3"/>
  <c r="E831" i="3"/>
  <c r="D831" i="3"/>
  <c r="C831" i="3"/>
  <c r="B831" i="3"/>
  <c r="G830" i="3"/>
  <c r="F830" i="3"/>
  <c r="E830" i="3"/>
  <c r="D830" i="3"/>
  <c r="C830" i="3"/>
  <c r="B830" i="3"/>
  <c r="G829" i="3"/>
  <c r="F829" i="3"/>
  <c r="E829" i="3"/>
  <c r="D829" i="3"/>
  <c r="C829" i="3"/>
  <c r="B829" i="3"/>
  <c r="G828" i="3"/>
  <c r="F828" i="3"/>
  <c r="E828" i="3"/>
  <c r="D828" i="3"/>
  <c r="C828" i="3"/>
  <c r="B828" i="3"/>
  <c r="G827" i="3"/>
  <c r="F827" i="3"/>
  <c r="E827" i="3"/>
  <c r="D827" i="3"/>
  <c r="C827" i="3"/>
  <c r="B827" i="3"/>
  <c r="G826" i="3"/>
  <c r="F826" i="3"/>
  <c r="E826" i="3"/>
  <c r="D826" i="3"/>
  <c r="C826" i="3"/>
  <c r="B826" i="3"/>
  <c r="G825" i="3"/>
  <c r="F825" i="3"/>
  <c r="E825" i="3"/>
  <c r="D825" i="3"/>
  <c r="C825" i="3"/>
  <c r="B825" i="3"/>
  <c r="G824" i="3"/>
  <c r="F824" i="3"/>
  <c r="E824" i="3"/>
  <c r="D824" i="3"/>
  <c r="C824" i="3"/>
  <c r="B824" i="3"/>
  <c r="G823" i="3"/>
  <c r="F823" i="3"/>
  <c r="E823" i="3"/>
  <c r="D823" i="3"/>
  <c r="C823" i="3"/>
  <c r="B823" i="3"/>
  <c r="G822" i="3"/>
  <c r="F822" i="3"/>
  <c r="E822" i="3"/>
  <c r="D822" i="3"/>
  <c r="C822" i="3"/>
  <c r="B822" i="3"/>
  <c r="G821" i="3"/>
  <c r="F821" i="3"/>
  <c r="E821" i="3"/>
  <c r="D821" i="3"/>
  <c r="C821" i="3"/>
  <c r="B821" i="3"/>
  <c r="G820" i="3"/>
  <c r="F820" i="3"/>
  <c r="E820" i="3"/>
  <c r="D820" i="3"/>
  <c r="C820" i="3"/>
  <c r="B820" i="3"/>
  <c r="G819" i="3"/>
  <c r="F819" i="3"/>
  <c r="E819" i="3"/>
  <c r="D819" i="3"/>
  <c r="C819" i="3"/>
  <c r="B819" i="3"/>
  <c r="G818" i="3"/>
  <c r="F818" i="3"/>
  <c r="E818" i="3"/>
  <c r="D818" i="3"/>
  <c r="C818" i="3"/>
  <c r="B818" i="3"/>
  <c r="G817" i="3"/>
  <c r="F817" i="3"/>
  <c r="E817" i="3"/>
  <c r="D817" i="3"/>
  <c r="C817" i="3"/>
  <c r="B817" i="3"/>
  <c r="G816" i="3"/>
  <c r="F816" i="3"/>
  <c r="E816" i="3"/>
  <c r="D816" i="3"/>
  <c r="C816" i="3"/>
  <c r="B816" i="3"/>
  <c r="G815" i="3"/>
  <c r="F815" i="3"/>
  <c r="E815" i="3"/>
  <c r="D815" i="3"/>
  <c r="C815" i="3"/>
  <c r="B815" i="3"/>
  <c r="G814" i="3"/>
  <c r="F814" i="3"/>
  <c r="E814" i="3"/>
  <c r="D814" i="3"/>
  <c r="C814" i="3"/>
  <c r="B814" i="3"/>
  <c r="G813" i="3"/>
  <c r="F813" i="3"/>
  <c r="E813" i="3"/>
  <c r="D813" i="3"/>
  <c r="C813" i="3"/>
  <c r="B813" i="3"/>
  <c r="G812" i="3"/>
  <c r="F812" i="3"/>
  <c r="E812" i="3"/>
  <c r="D812" i="3"/>
  <c r="C812" i="3"/>
  <c r="B812" i="3"/>
  <c r="G811" i="3"/>
  <c r="F811" i="3"/>
  <c r="E811" i="3"/>
  <c r="D811" i="3"/>
  <c r="C811" i="3"/>
  <c r="B811" i="3"/>
  <c r="G810" i="3"/>
  <c r="F810" i="3"/>
  <c r="E810" i="3"/>
  <c r="D810" i="3"/>
  <c r="C810" i="3"/>
  <c r="B810" i="3"/>
  <c r="G809" i="3"/>
  <c r="F809" i="3"/>
  <c r="E809" i="3"/>
  <c r="D809" i="3"/>
  <c r="C809" i="3"/>
  <c r="B809" i="3"/>
  <c r="G808" i="3"/>
  <c r="F808" i="3"/>
  <c r="E808" i="3"/>
  <c r="D808" i="3"/>
  <c r="C808" i="3"/>
  <c r="B808" i="3"/>
  <c r="G807" i="3"/>
  <c r="F807" i="3"/>
  <c r="E807" i="3"/>
  <c r="D807" i="3"/>
  <c r="C807" i="3"/>
  <c r="B807" i="3"/>
  <c r="G806" i="3"/>
  <c r="F806" i="3"/>
  <c r="E806" i="3"/>
  <c r="D806" i="3"/>
  <c r="C806" i="3"/>
  <c r="B806" i="3"/>
  <c r="G805" i="3"/>
  <c r="F805" i="3"/>
  <c r="E805" i="3"/>
  <c r="D805" i="3"/>
  <c r="C805" i="3"/>
  <c r="B805" i="3"/>
  <c r="G804" i="3"/>
  <c r="F804" i="3"/>
  <c r="E804" i="3"/>
  <c r="D804" i="3"/>
  <c r="C804" i="3"/>
  <c r="B804" i="3"/>
  <c r="G803" i="3"/>
  <c r="F803" i="3"/>
  <c r="E803" i="3"/>
  <c r="D803" i="3"/>
  <c r="C803" i="3"/>
  <c r="B803" i="3"/>
  <c r="G802" i="3"/>
  <c r="F802" i="3"/>
  <c r="E802" i="3"/>
  <c r="D802" i="3"/>
  <c r="C802" i="3"/>
  <c r="B802" i="3"/>
  <c r="G801" i="3"/>
  <c r="F801" i="3"/>
  <c r="E801" i="3"/>
  <c r="D801" i="3"/>
  <c r="C801" i="3"/>
  <c r="B801" i="3"/>
  <c r="G800" i="3"/>
  <c r="F800" i="3"/>
  <c r="E800" i="3"/>
  <c r="D800" i="3"/>
  <c r="C800" i="3"/>
  <c r="B800" i="3"/>
  <c r="G799" i="3"/>
  <c r="F799" i="3"/>
  <c r="E799" i="3"/>
  <c r="D799" i="3"/>
  <c r="C799" i="3"/>
  <c r="B799" i="3"/>
  <c r="G798" i="3"/>
  <c r="F798" i="3"/>
  <c r="E798" i="3"/>
  <c r="D798" i="3"/>
  <c r="C798" i="3"/>
  <c r="B798" i="3"/>
  <c r="G797" i="3"/>
  <c r="F797" i="3"/>
  <c r="E797" i="3"/>
  <c r="D797" i="3"/>
  <c r="C797" i="3"/>
  <c r="B797" i="3"/>
  <c r="G796" i="3"/>
  <c r="F796" i="3"/>
  <c r="E796" i="3"/>
  <c r="D796" i="3"/>
  <c r="C796" i="3"/>
  <c r="B796" i="3"/>
  <c r="G795" i="3"/>
  <c r="F795" i="3"/>
  <c r="E795" i="3"/>
  <c r="D795" i="3"/>
  <c r="C795" i="3"/>
  <c r="B795" i="3"/>
  <c r="G794" i="3"/>
  <c r="F794" i="3"/>
  <c r="E794" i="3"/>
  <c r="D794" i="3"/>
  <c r="C794" i="3"/>
  <c r="B794" i="3"/>
  <c r="G793" i="3"/>
  <c r="F793" i="3"/>
  <c r="E793" i="3"/>
  <c r="D793" i="3"/>
  <c r="C793" i="3"/>
  <c r="B793" i="3"/>
  <c r="G792" i="3"/>
  <c r="F792" i="3"/>
  <c r="E792" i="3"/>
  <c r="D792" i="3"/>
  <c r="C792" i="3"/>
  <c r="B792" i="3"/>
  <c r="G791" i="3"/>
  <c r="F791" i="3"/>
  <c r="E791" i="3"/>
  <c r="D791" i="3"/>
  <c r="C791" i="3"/>
  <c r="B791" i="3"/>
  <c r="G790" i="3"/>
  <c r="F790" i="3"/>
  <c r="E790" i="3"/>
  <c r="D790" i="3"/>
  <c r="C790" i="3"/>
  <c r="B790" i="3"/>
  <c r="G789" i="3"/>
  <c r="F789" i="3"/>
  <c r="E789" i="3"/>
  <c r="D789" i="3"/>
  <c r="C789" i="3"/>
  <c r="B789" i="3"/>
  <c r="G788" i="3"/>
  <c r="F788" i="3"/>
  <c r="E788" i="3"/>
  <c r="D788" i="3"/>
  <c r="C788" i="3"/>
  <c r="B788" i="3"/>
  <c r="G787" i="3"/>
  <c r="F787" i="3"/>
  <c r="E787" i="3"/>
  <c r="D787" i="3"/>
  <c r="C787" i="3"/>
  <c r="B787" i="3"/>
  <c r="G786" i="3"/>
  <c r="F786" i="3"/>
  <c r="E786" i="3"/>
  <c r="D786" i="3"/>
  <c r="C786" i="3"/>
  <c r="B786" i="3"/>
  <c r="G785" i="3"/>
  <c r="F785" i="3"/>
  <c r="E785" i="3"/>
  <c r="D785" i="3"/>
  <c r="C785" i="3"/>
  <c r="B785" i="3"/>
  <c r="G784" i="3"/>
  <c r="F784" i="3"/>
  <c r="E784" i="3"/>
  <c r="D784" i="3"/>
  <c r="C784" i="3"/>
  <c r="B784" i="3"/>
  <c r="G783" i="3"/>
  <c r="F783" i="3"/>
  <c r="E783" i="3"/>
  <c r="D783" i="3"/>
  <c r="C783" i="3"/>
  <c r="B783" i="3"/>
  <c r="G782" i="3"/>
  <c r="F782" i="3"/>
  <c r="E782" i="3"/>
  <c r="D782" i="3"/>
  <c r="C782" i="3"/>
  <c r="B782" i="3"/>
  <c r="G781" i="3"/>
  <c r="F781" i="3"/>
  <c r="E781" i="3"/>
  <c r="D781" i="3"/>
  <c r="C781" i="3"/>
  <c r="B781" i="3"/>
  <c r="G780" i="3"/>
  <c r="F780" i="3"/>
  <c r="E780" i="3"/>
  <c r="D780" i="3"/>
  <c r="C780" i="3"/>
  <c r="B780" i="3"/>
  <c r="G779" i="3"/>
  <c r="F779" i="3"/>
  <c r="E779" i="3"/>
  <c r="D779" i="3"/>
  <c r="C779" i="3"/>
  <c r="B779" i="3"/>
  <c r="G778" i="3"/>
  <c r="F778" i="3"/>
  <c r="E778" i="3"/>
  <c r="D778" i="3"/>
  <c r="C778" i="3"/>
  <c r="B778" i="3"/>
  <c r="G777" i="3"/>
  <c r="F777" i="3"/>
  <c r="E777" i="3"/>
  <c r="D777" i="3"/>
  <c r="C777" i="3"/>
  <c r="B777" i="3"/>
  <c r="G776" i="3"/>
  <c r="F776" i="3"/>
  <c r="E776" i="3"/>
  <c r="D776" i="3"/>
  <c r="C776" i="3"/>
  <c r="B776" i="3"/>
  <c r="G775" i="3"/>
  <c r="F775" i="3"/>
  <c r="E775" i="3"/>
  <c r="D775" i="3"/>
  <c r="C775" i="3"/>
  <c r="B775" i="3"/>
  <c r="G774" i="3"/>
  <c r="F774" i="3"/>
  <c r="E774" i="3"/>
  <c r="D774" i="3"/>
  <c r="C774" i="3"/>
  <c r="B774" i="3"/>
  <c r="G773" i="3"/>
  <c r="F773" i="3"/>
  <c r="E773" i="3"/>
  <c r="D773" i="3"/>
  <c r="C773" i="3"/>
  <c r="B773" i="3"/>
  <c r="G772" i="3"/>
  <c r="F772" i="3"/>
  <c r="E772" i="3"/>
  <c r="D772" i="3"/>
  <c r="C772" i="3"/>
  <c r="B772" i="3"/>
  <c r="G771" i="3"/>
  <c r="F771" i="3"/>
  <c r="E771" i="3"/>
  <c r="D771" i="3"/>
  <c r="C771" i="3"/>
  <c r="B771" i="3"/>
  <c r="G770" i="3"/>
  <c r="F770" i="3"/>
  <c r="E770" i="3"/>
  <c r="D770" i="3"/>
  <c r="C770" i="3"/>
  <c r="B770" i="3"/>
  <c r="G769" i="3"/>
  <c r="F769" i="3"/>
  <c r="E769" i="3"/>
  <c r="D769" i="3"/>
  <c r="C769" i="3"/>
  <c r="B769" i="3"/>
  <c r="G768" i="3"/>
  <c r="F768" i="3"/>
  <c r="E768" i="3"/>
  <c r="D768" i="3"/>
  <c r="C768" i="3"/>
  <c r="B768" i="3"/>
  <c r="G767" i="3"/>
  <c r="F767" i="3"/>
  <c r="E767" i="3"/>
  <c r="D767" i="3"/>
  <c r="C767" i="3"/>
  <c r="B767" i="3"/>
  <c r="G766" i="3"/>
  <c r="F766" i="3"/>
  <c r="E766" i="3"/>
  <c r="D766" i="3"/>
  <c r="C766" i="3"/>
  <c r="B766" i="3"/>
  <c r="G765" i="3"/>
  <c r="F765" i="3"/>
  <c r="E765" i="3"/>
  <c r="D765" i="3"/>
  <c r="C765" i="3"/>
  <c r="B765" i="3"/>
  <c r="G764" i="3"/>
  <c r="F764" i="3"/>
  <c r="E764" i="3"/>
  <c r="D764" i="3"/>
  <c r="C764" i="3"/>
  <c r="B764" i="3"/>
  <c r="G763" i="3"/>
  <c r="F763" i="3"/>
  <c r="E763" i="3"/>
  <c r="D763" i="3"/>
  <c r="C763" i="3"/>
  <c r="B763" i="3"/>
  <c r="G762" i="3"/>
  <c r="F762" i="3"/>
  <c r="E762" i="3"/>
  <c r="D762" i="3"/>
  <c r="C762" i="3"/>
  <c r="B762" i="3"/>
  <c r="G761" i="3"/>
  <c r="F761" i="3"/>
  <c r="E761" i="3"/>
  <c r="D761" i="3"/>
  <c r="C761" i="3"/>
  <c r="B761" i="3"/>
  <c r="G760" i="3"/>
  <c r="F760" i="3"/>
  <c r="E760" i="3"/>
  <c r="D760" i="3"/>
  <c r="C760" i="3"/>
  <c r="B760" i="3"/>
  <c r="G759" i="3"/>
  <c r="F759" i="3"/>
  <c r="E759" i="3"/>
  <c r="D759" i="3"/>
  <c r="C759" i="3"/>
  <c r="B759" i="3"/>
  <c r="G758" i="3"/>
  <c r="F758" i="3"/>
  <c r="E758" i="3"/>
  <c r="D758" i="3"/>
  <c r="C758" i="3"/>
  <c r="B758" i="3"/>
  <c r="G757" i="3"/>
  <c r="F757" i="3"/>
  <c r="E757" i="3"/>
  <c r="D757" i="3"/>
  <c r="C757" i="3"/>
  <c r="B757" i="3"/>
  <c r="G756" i="3"/>
  <c r="F756" i="3"/>
  <c r="E756" i="3"/>
  <c r="D756" i="3"/>
  <c r="C756" i="3"/>
  <c r="B756" i="3"/>
  <c r="G755" i="3"/>
  <c r="F755" i="3"/>
  <c r="E755" i="3"/>
  <c r="D755" i="3"/>
  <c r="C755" i="3"/>
  <c r="B755" i="3"/>
  <c r="G754" i="3"/>
  <c r="F754" i="3"/>
  <c r="E754" i="3"/>
  <c r="D754" i="3"/>
  <c r="C754" i="3"/>
  <c r="B754" i="3"/>
  <c r="G753" i="3"/>
  <c r="F753" i="3"/>
  <c r="E753" i="3"/>
  <c r="D753" i="3"/>
  <c r="C753" i="3"/>
  <c r="B753" i="3"/>
  <c r="G752" i="3"/>
  <c r="F752" i="3"/>
  <c r="E752" i="3"/>
  <c r="D752" i="3"/>
  <c r="C752" i="3"/>
  <c r="B752" i="3"/>
  <c r="G751" i="3"/>
  <c r="F751" i="3"/>
  <c r="E751" i="3"/>
  <c r="D751" i="3"/>
  <c r="C751" i="3"/>
  <c r="B751" i="3"/>
  <c r="G750" i="3"/>
  <c r="F750" i="3"/>
  <c r="E750" i="3"/>
  <c r="D750" i="3"/>
  <c r="C750" i="3"/>
  <c r="B750" i="3"/>
  <c r="G749" i="3"/>
  <c r="F749" i="3"/>
  <c r="E749" i="3"/>
  <c r="D749" i="3"/>
  <c r="C749" i="3"/>
  <c r="B749" i="3"/>
  <c r="G748" i="3"/>
  <c r="F748" i="3"/>
  <c r="E748" i="3"/>
  <c r="D748" i="3"/>
  <c r="C748" i="3"/>
  <c r="B748" i="3"/>
  <c r="G747" i="3"/>
  <c r="F747" i="3"/>
  <c r="E747" i="3"/>
  <c r="D747" i="3"/>
  <c r="C747" i="3"/>
  <c r="B747" i="3"/>
  <c r="G746" i="3"/>
  <c r="F746" i="3"/>
  <c r="E746" i="3"/>
  <c r="D746" i="3"/>
  <c r="C746" i="3"/>
  <c r="B746" i="3"/>
  <c r="G745" i="3"/>
  <c r="F745" i="3"/>
  <c r="E745" i="3"/>
  <c r="D745" i="3"/>
  <c r="C745" i="3"/>
  <c r="B745" i="3"/>
  <c r="G744" i="3"/>
  <c r="F744" i="3"/>
  <c r="E744" i="3"/>
  <c r="D744" i="3"/>
  <c r="C744" i="3"/>
  <c r="B744" i="3"/>
  <c r="G743" i="3"/>
  <c r="F743" i="3"/>
  <c r="E743" i="3"/>
  <c r="D743" i="3"/>
  <c r="C743" i="3"/>
  <c r="B743" i="3"/>
  <c r="G742" i="3"/>
  <c r="F742" i="3"/>
  <c r="E742" i="3"/>
  <c r="D742" i="3"/>
  <c r="C742" i="3"/>
  <c r="B742" i="3"/>
  <c r="G741" i="3"/>
  <c r="F741" i="3"/>
  <c r="E741" i="3"/>
  <c r="D741" i="3"/>
  <c r="C741" i="3"/>
  <c r="B741" i="3"/>
  <c r="G740" i="3"/>
  <c r="F740" i="3"/>
  <c r="E740" i="3"/>
  <c r="D740" i="3"/>
  <c r="C740" i="3"/>
  <c r="B740" i="3"/>
  <c r="G739" i="3"/>
  <c r="F739" i="3"/>
  <c r="E739" i="3"/>
  <c r="D739" i="3"/>
  <c r="C739" i="3"/>
  <c r="B739" i="3"/>
  <c r="G738" i="3"/>
  <c r="F738" i="3"/>
  <c r="E738" i="3"/>
  <c r="D738" i="3"/>
  <c r="C738" i="3"/>
  <c r="B738" i="3"/>
  <c r="G737" i="3"/>
  <c r="F737" i="3"/>
  <c r="E737" i="3"/>
  <c r="D737" i="3"/>
  <c r="C737" i="3"/>
  <c r="B737" i="3"/>
  <c r="G736" i="3"/>
  <c r="F736" i="3"/>
  <c r="E736" i="3"/>
  <c r="D736" i="3"/>
  <c r="C736" i="3"/>
  <c r="B736" i="3"/>
  <c r="G735" i="3"/>
  <c r="F735" i="3"/>
  <c r="E735" i="3"/>
  <c r="D735" i="3"/>
  <c r="C735" i="3"/>
  <c r="B735" i="3"/>
  <c r="G734" i="3"/>
  <c r="F734" i="3"/>
  <c r="E734" i="3"/>
  <c r="D734" i="3"/>
  <c r="C734" i="3"/>
  <c r="B734" i="3"/>
  <c r="G733" i="3"/>
  <c r="F733" i="3"/>
  <c r="E733" i="3"/>
  <c r="D733" i="3"/>
  <c r="C733" i="3"/>
  <c r="B733" i="3"/>
  <c r="G732" i="3"/>
  <c r="F732" i="3"/>
  <c r="E732" i="3"/>
  <c r="D732" i="3"/>
  <c r="C732" i="3"/>
  <c r="B732" i="3"/>
  <c r="G731" i="3"/>
  <c r="F731" i="3"/>
  <c r="E731" i="3"/>
  <c r="D731" i="3"/>
  <c r="C731" i="3"/>
  <c r="B731" i="3"/>
  <c r="G730" i="3"/>
  <c r="F730" i="3"/>
  <c r="E730" i="3"/>
  <c r="D730" i="3"/>
  <c r="C730" i="3"/>
  <c r="B730" i="3"/>
  <c r="G729" i="3"/>
  <c r="F729" i="3"/>
  <c r="E729" i="3"/>
  <c r="D729" i="3"/>
  <c r="C729" i="3"/>
  <c r="B729" i="3"/>
  <c r="G728" i="3"/>
  <c r="F728" i="3"/>
  <c r="E728" i="3"/>
  <c r="D728" i="3"/>
  <c r="C728" i="3"/>
  <c r="B728" i="3"/>
  <c r="G727" i="3"/>
  <c r="F727" i="3"/>
  <c r="E727" i="3"/>
  <c r="D727" i="3"/>
  <c r="C727" i="3"/>
  <c r="B727" i="3"/>
  <c r="G726" i="3"/>
  <c r="F726" i="3"/>
  <c r="E726" i="3"/>
  <c r="D726" i="3"/>
  <c r="C726" i="3"/>
  <c r="B726" i="3"/>
  <c r="G725" i="3"/>
  <c r="F725" i="3"/>
  <c r="E725" i="3"/>
  <c r="D725" i="3"/>
  <c r="C725" i="3"/>
  <c r="B725" i="3"/>
  <c r="G724" i="3"/>
  <c r="F724" i="3"/>
  <c r="E724" i="3"/>
  <c r="D724" i="3"/>
  <c r="C724" i="3"/>
  <c r="B724" i="3"/>
  <c r="G723" i="3"/>
  <c r="F723" i="3"/>
  <c r="E723" i="3"/>
  <c r="D723" i="3"/>
  <c r="C723" i="3"/>
  <c r="B723" i="3"/>
  <c r="G722" i="3"/>
  <c r="F722" i="3"/>
  <c r="E722" i="3"/>
  <c r="D722" i="3"/>
  <c r="C722" i="3"/>
  <c r="B722" i="3"/>
  <c r="G721" i="3"/>
  <c r="F721" i="3"/>
  <c r="E721" i="3"/>
  <c r="D721" i="3"/>
  <c r="C721" i="3"/>
  <c r="B721" i="3"/>
  <c r="G720" i="3"/>
  <c r="F720" i="3"/>
  <c r="E720" i="3"/>
  <c r="D720" i="3"/>
  <c r="C720" i="3"/>
  <c r="B720" i="3"/>
  <c r="G719" i="3"/>
  <c r="F719" i="3"/>
  <c r="E719" i="3"/>
  <c r="D719" i="3"/>
  <c r="C719" i="3"/>
  <c r="B719" i="3"/>
  <c r="G718" i="3"/>
  <c r="F718" i="3"/>
  <c r="E718" i="3"/>
  <c r="D718" i="3"/>
  <c r="C718" i="3"/>
  <c r="B718" i="3"/>
  <c r="G717" i="3"/>
  <c r="F717" i="3"/>
  <c r="E717" i="3"/>
  <c r="D717" i="3"/>
  <c r="C717" i="3"/>
  <c r="B717" i="3"/>
  <c r="G716" i="3"/>
  <c r="F716" i="3"/>
  <c r="E716" i="3"/>
  <c r="D716" i="3"/>
  <c r="C716" i="3"/>
  <c r="B716" i="3"/>
  <c r="G715" i="3"/>
  <c r="F715" i="3"/>
  <c r="E715" i="3"/>
  <c r="D715" i="3"/>
  <c r="C715" i="3"/>
  <c r="B715" i="3"/>
  <c r="G714" i="3"/>
  <c r="F714" i="3"/>
  <c r="E714" i="3"/>
  <c r="D714" i="3"/>
  <c r="C714" i="3"/>
  <c r="B714" i="3"/>
  <c r="G713" i="3"/>
  <c r="F713" i="3"/>
  <c r="E713" i="3"/>
  <c r="D713" i="3"/>
  <c r="C713" i="3"/>
  <c r="B713" i="3"/>
  <c r="G712" i="3"/>
  <c r="F712" i="3"/>
  <c r="E712" i="3"/>
  <c r="D712" i="3"/>
  <c r="C712" i="3"/>
  <c r="B712" i="3"/>
  <c r="G711" i="3"/>
  <c r="F711" i="3"/>
  <c r="E711" i="3"/>
  <c r="D711" i="3"/>
  <c r="C711" i="3"/>
  <c r="B711" i="3"/>
  <c r="G710" i="3"/>
  <c r="F710" i="3"/>
  <c r="E710" i="3"/>
  <c r="D710" i="3"/>
  <c r="C710" i="3"/>
  <c r="B710" i="3"/>
  <c r="G709" i="3"/>
  <c r="F709" i="3"/>
  <c r="E709" i="3"/>
  <c r="D709" i="3"/>
  <c r="C709" i="3"/>
  <c r="B709" i="3"/>
  <c r="G708" i="3"/>
  <c r="F708" i="3"/>
  <c r="E708" i="3"/>
  <c r="D708" i="3"/>
  <c r="C708" i="3"/>
  <c r="B708" i="3"/>
  <c r="G707" i="3"/>
  <c r="F707" i="3"/>
  <c r="E707" i="3"/>
  <c r="D707" i="3"/>
  <c r="C707" i="3"/>
  <c r="B707" i="3"/>
  <c r="G706" i="3"/>
  <c r="F706" i="3"/>
  <c r="E706" i="3"/>
  <c r="D706" i="3"/>
  <c r="C706" i="3"/>
  <c r="B706" i="3"/>
  <c r="G705" i="3"/>
  <c r="F705" i="3"/>
  <c r="E705" i="3"/>
  <c r="D705" i="3"/>
  <c r="C705" i="3"/>
  <c r="B705" i="3"/>
  <c r="G704" i="3"/>
  <c r="F704" i="3"/>
  <c r="E704" i="3"/>
  <c r="D704" i="3"/>
  <c r="C704" i="3"/>
  <c r="B704" i="3"/>
  <c r="G703" i="3"/>
  <c r="F703" i="3"/>
  <c r="E703" i="3"/>
  <c r="D703" i="3"/>
  <c r="C703" i="3"/>
  <c r="B703" i="3"/>
  <c r="G702" i="3"/>
  <c r="F702" i="3"/>
  <c r="E702" i="3"/>
  <c r="D702" i="3"/>
  <c r="C702" i="3"/>
  <c r="B702" i="3"/>
  <c r="G701" i="3"/>
  <c r="F701" i="3"/>
  <c r="E701" i="3"/>
  <c r="D701" i="3"/>
  <c r="C701" i="3"/>
  <c r="B701" i="3"/>
  <c r="G700" i="3"/>
  <c r="F700" i="3"/>
  <c r="E700" i="3"/>
  <c r="D700" i="3"/>
  <c r="C700" i="3"/>
  <c r="B700" i="3"/>
  <c r="G699" i="3"/>
  <c r="F699" i="3"/>
  <c r="E699" i="3"/>
  <c r="D699" i="3"/>
  <c r="C699" i="3"/>
  <c r="B699" i="3"/>
  <c r="G698" i="3"/>
  <c r="F698" i="3"/>
  <c r="E698" i="3"/>
  <c r="D698" i="3"/>
  <c r="C698" i="3"/>
  <c r="B698" i="3"/>
  <c r="G697" i="3"/>
  <c r="F697" i="3"/>
  <c r="E697" i="3"/>
  <c r="D697" i="3"/>
  <c r="C697" i="3"/>
  <c r="B697" i="3"/>
  <c r="G696" i="3"/>
  <c r="F696" i="3"/>
  <c r="E696" i="3"/>
  <c r="D696" i="3"/>
  <c r="C696" i="3"/>
  <c r="B696" i="3"/>
  <c r="G695" i="3"/>
  <c r="F695" i="3"/>
  <c r="E695" i="3"/>
  <c r="D695" i="3"/>
  <c r="C695" i="3"/>
  <c r="B695" i="3"/>
  <c r="G694" i="3"/>
  <c r="F694" i="3"/>
  <c r="E694" i="3"/>
  <c r="D694" i="3"/>
  <c r="C694" i="3"/>
  <c r="B694" i="3"/>
  <c r="G693" i="3"/>
  <c r="F693" i="3"/>
  <c r="E693" i="3"/>
  <c r="D693" i="3"/>
  <c r="C693" i="3"/>
  <c r="B693" i="3"/>
  <c r="G692" i="3"/>
  <c r="F692" i="3"/>
  <c r="E692" i="3"/>
  <c r="D692" i="3"/>
  <c r="C692" i="3"/>
  <c r="B692" i="3"/>
  <c r="G691" i="3"/>
  <c r="F691" i="3"/>
  <c r="E691" i="3"/>
  <c r="D691" i="3"/>
  <c r="C691" i="3"/>
  <c r="B691" i="3"/>
  <c r="G690" i="3"/>
  <c r="F690" i="3"/>
  <c r="E690" i="3"/>
  <c r="D690" i="3"/>
  <c r="C690" i="3"/>
  <c r="B690" i="3"/>
  <c r="G689" i="3"/>
  <c r="F689" i="3"/>
  <c r="E689" i="3"/>
  <c r="D689" i="3"/>
  <c r="C689" i="3"/>
  <c r="B689" i="3"/>
  <c r="G688" i="3"/>
  <c r="F688" i="3"/>
  <c r="E688" i="3"/>
  <c r="D688" i="3"/>
  <c r="C688" i="3"/>
  <c r="B688" i="3"/>
  <c r="G687" i="3"/>
  <c r="F687" i="3"/>
  <c r="E687" i="3"/>
  <c r="D687" i="3"/>
  <c r="C687" i="3"/>
  <c r="B687" i="3"/>
  <c r="G686" i="3"/>
  <c r="F686" i="3"/>
  <c r="E686" i="3"/>
  <c r="D686" i="3"/>
  <c r="C686" i="3"/>
  <c r="B686" i="3"/>
  <c r="G685" i="3"/>
  <c r="F685" i="3"/>
  <c r="E685" i="3"/>
  <c r="D685" i="3"/>
  <c r="C685" i="3"/>
  <c r="B685" i="3"/>
  <c r="G684" i="3"/>
  <c r="F684" i="3"/>
  <c r="E684" i="3"/>
  <c r="D684" i="3"/>
  <c r="C684" i="3"/>
  <c r="B684" i="3"/>
  <c r="G683" i="3"/>
  <c r="F683" i="3"/>
  <c r="E683" i="3"/>
  <c r="D683" i="3"/>
  <c r="C683" i="3"/>
  <c r="B683" i="3"/>
  <c r="G682" i="3"/>
  <c r="F682" i="3"/>
  <c r="E682" i="3"/>
  <c r="D682" i="3"/>
  <c r="C682" i="3"/>
  <c r="B682" i="3"/>
  <c r="G681" i="3"/>
  <c r="F681" i="3"/>
  <c r="E681" i="3"/>
  <c r="D681" i="3"/>
  <c r="C681" i="3"/>
  <c r="B681" i="3"/>
  <c r="G680" i="3"/>
  <c r="F680" i="3"/>
  <c r="E680" i="3"/>
  <c r="D680" i="3"/>
  <c r="C680" i="3"/>
  <c r="B680" i="3"/>
  <c r="G679" i="3"/>
  <c r="F679" i="3"/>
  <c r="E679" i="3"/>
  <c r="D679" i="3"/>
  <c r="C679" i="3"/>
  <c r="B679" i="3"/>
  <c r="G678" i="3"/>
  <c r="F678" i="3"/>
  <c r="E678" i="3"/>
  <c r="D678" i="3"/>
  <c r="C678" i="3"/>
  <c r="B678" i="3"/>
  <c r="G677" i="3"/>
  <c r="F677" i="3"/>
  <c r="E677" i="3"/>
  <c r="D677" i="3"/>
  <c r="C677" i="3"/>
  <c r="B677" i="3"/>
  <c r="G676" i="3"/>
  <c r="F676" i="3"/>
  <c r="E676" i="3"/>
  <c r="D676" i="3"/>
  <c r="C676" i="3"/>
  <c r="B676" i="3"/>
  <c r="G675" i="3"/>
  <c r="F675" i="3"/>
  <c r="E675" i="3"/>
  <c r="D675" i="3"/>
  <c r="C675" i="3"/>
  <c r="B675" i="3"/>
  <c r="G674" i="3"/>
  <c r="F674" i="3"/>
  <c r="E674" i="3"/>
  <c r="D674" i="3"/>
  <c r="C674" i="3"/>
  <c r="B674" i="3"/>
  <c r="G673" i="3"/>
  <c r="F673" i="3"/>
  <c r="E673" i="3"/>
  <c r="D673" i="3"/>
  <c r="C673" i="3"/>
  <c r="B673" i="3"/>
  <c r="G672" i="3"/>
  <c r="F672" i="3"/>
  <c r="E672" i="3"/>
  <c r="D672" i="3"/>
  <c r="C672" i="3"/>
  <c r="B672" i="3"/>
  <c r="G671" i="3"/>
  <c r="F671" i="3"/>
  <c r="E671" i="3"/>
  <c r="D671" i="3"/>
  <c r="C671" i="3"/>
  <c r="B671" i="3"/>
  <c r="G670" i="3"/>
  <c r="F670" i="3"/>
  <c r="E670" i="3"/>
  <c r="D670" i="3"/>
  <c r="C670" i="3"/>
  <c r="B670" i="3"/>
  <c r="G669" i="3"/>
  <c r="F669" i="3"/>
  <c r="E669" i="3"/>
  <c r="D669" i="3"/>
  <c r="C669" i="3"/>
  <c r="B669" i="3"/>
  <c r="G668" i="3"/>
  <c r="F668" i="3"/>
  <c r="E668" i="3"/>
  <c r="D668" i="3"/>
  <c r="C668" i="3"/>
  <c r="B668" i="3"/>
  <c r="G667" i="3"/>
  <c r="F667" i="3"/>
  <c r="E667" i="3"/>
  <c r="D667" i="3"/>
  <c r="C667" i="3"/>
  <c r="B667" i="3"/>
  <c r="G666" i="3"/>
  <c r="F666" i="3"/>
  <c r="E666" i="3"/>
  <c r="D666" i="3"/>
  <c r="C666" i="3"/>
  <c r="B666" i="3"/>
  <c r="G665" i="3"/>
  <c r="F665" i="3"/>
  <c r="E665" i="3"/>
  <c r="D665" i="3"/>
  <c r="C665" i="3"/>
  <c r="B665" i="3"/>
  <c r="G664" i="3"/>
  <c r="F664" i="3"/>
  <c r="E664" i="3"/>
  <c r="D664" i="3"/>
  <c r="C664" i="3"/>
  <c r="B664" i="3"/>
  <c r="G663" i="3"/>
  <c r="F663" i="3"/>
  <c r="E663" i="3"/>
  <c r="D663" i="3"/>
  <c r="C663" i="3"/>
  <c r="B663" i="3"/>
  <c r="G662" i="3"/>
  <c r="F662" i="3"/>
  <c r="E662" i="3"/>
  <c r="D662" i="3"/>
  <c r="C662" i="3"/>
  <c r="B662" i="3"/>
  <c r="G661" i="3"/>
  <c r="F661" i="3"/>
  <c r="E661" i="3"/>
  <c r="D661" i="3"/>
  <c r="C661" i="3"/>
  <c r="B661" i="3"/>
  <c r="G660" i="3"/>
  <c r="F660" i="3"/>
  <c r="E660" i="3"/>
  <c r="D660" i="3"/>
  <c r="C660" i="3"/>
  <c r="B660" i="3"/>
  <c r="G659" i="3"/>
  <c r="F659" i="3"/>
  <c r="E659" i="3"/>
  <c r="D659" i="3"/>
  <c r="C659" i="3"/>
  <c r="B659" i="3"/>
  <c r="G658" i="3"/>
  <c r="F658" i="3"/>
  <c r="E658" i="3"/>
  <c r="D658" i="3"/>
  <c r="C658" i="3"/>
  <c r="B658" i="3"/>
  <c r="G657" i="3"/>
  <c r="F657" i="3"/>
  <c r="E657" i="3"/>
  <c r="D657" i="3"/>
  <c r="C657" i="3"/>
  <c r="B657" i="3"/>
  <c r="G656" i="3"/>
  <c r="F656" i="3"/>
  <c r="E656" i="3"/>
  <c r="D656" i="3"/>
  <c r="C656" i="3"/>
  <c r="B656" i="3"/>
  <c r="G655" i="3"/>
  <c r="F655" i="3"/>
  <c r="E655" i="3"/>
  <c r="D655" i="3"/>
  <c r="C655" i="3"/>
  <c r="B655" i="3"/>
  <c r="G654" i="3"/>
  <c r="F654" i="3"/>
  <c r="E654" i="3"/>
  <c r="D654" i="3"/>
  <c r="C654" i="3"/>
  <c r="B654" i="3"/>
  <c r="G653" i="3"/>
  <c r="F653" i="3"/>
  <c r="E653" i="3"/>
  <c r="D653" i="3"/>
  <c r="C653" i="3"/>
  <c r="B653" i="3"/>
  <c r="G652" i="3"/>
  <c r="F652" i="3"/>
  <c r="E652" i="3"/>
  <c r="D652" i="3"/>
  <c r="C652" i="3"/>
  <c r="B652" i="3"/>
  <c r="G651" i="3"/>
  <c r="F651" i="3"/>
  <c r="E651" i="3"/>
  <c r="D651" i="3"/>
  <c r="C651" i="3"/>
  <c r="B651" i="3"/>
  <c r="G650" i="3"/>
  <c r="F650" i="3"/>
  <c r="E650" i="3"/>
  <c r="D650" i="3"/>
  <c r="C650" i="3"/>
  <c r="B650" i="3"/>
  <c r="G649" i="3"/>
  <c r="F649" i="3"/>
  <c r="E649" i="3"/>
  <c r="D649" i="3"/>
  <c r="C649" i="3"/>
  <c r="B649" i="3"/>
  <c r="G648" i="3"/>
  <c r="F648" i="3"/>
  <c r="E648" i="3"/>
  <c r="D648" i="3"/>
  <c r="C648" i="3"/>
  <c r="B648" i="3"/>
  <c r="G647" i="3"/>
  <c r="F647" i="3"/>
  <c r="E647" i="3"/>
  <c r="D647" i="3"/>
  <c r="C647" i="3"/>
  <c r="B647" i="3"/>
  <c r="G646" i="3"/>
  <c r="F646" i="3"/>
  <c r="E646" i="3"/>
  <c r="D646" i="3"/>
  <c r="C646" i="3"/>
  <c r="B646" i="3"/>
  <c r="G645" i="3"/>
  <c r="F645" i="3"/>
  <c r="E645" i="3"/>
  <c r="D645" i="3"/>
  <c r="C645" i="3"/>
  <c r="B645" i="3"/>
  <c r="G644" i="3"/>
  <c r="F644" i="3"/>
  <c r="E644" i="3"/>
  <c r="D644" i="3"/>
  <c r="C644" i="3"/>
  <c r="B644" i="3"/>
  <c r="G643" i="3"/>
  <c r="F643" i="3"/>
  <c r="E643" i="3"/>
  <c r="D643" i="3"/>
  <c r="C643" i="3"/>
  <c r="B643" i="3"/>
  <c r="G642" i="3"/>
  <c r="F642" i="3"/>
  <c r="E642" i="3"/>
  <c r="D642" i="3"/>
  <c r="C642" i="3"/>
  <c r="B642" i="3"/>
  <c r="G641" i="3"/>
  <c r="F641" i="3"/>
  <c r="E641" i="3"/>
  <c r="D641" i="3"/>
  <c r="C641" i="3"/>
  <c r="B641" i="3"/>
  <c r="G640" i="3"/>
  <c r="F640" i="3"/>
  <c r="E640" i="3"/>
  <c r="D640" i="3"/>
  <c r="C640" i="3"/>
  <c r="B640" i="3"/>
  <c r="G639" i="3"/>
  <c r="F639" i="3"/>
  <c r="E639" i="3"/>
  <c r="D639" i="3"/>
  <c r="C639" i="3"/>
  <c r="B639" i="3"/>
  <c r="G638" i="3"/>
  <c r="F638" i="3"/>
  <c r="E638" i="3"/>
  <c r="D638" i="3"/>
  <c r="C638" i="3"/>
  <c r="B638" i="3"/>
  <c r="G637" i="3"/>
  <c r="F637" i="3"/>
  <c r="E637" i="3"/>
  <c r="D637" i="3"/>
  <c r="C637" i="3"/>
  <c r="B637" i="3"/>
  <c r="G636" i="3"/>
  <c r="F636" i="3"/>
  <c r="E636" i="3"/>
  <c r="D636" i="3"/>
  <c r="C636" i="3"/>
  <c r="B636" i="3"/>
  <c r="G635" i="3"/>
  <c r="F635" i="3"/>
  <c r="E635" i="3"/>
  <c r="D635" i="3"/>
  <c r="C635" i="3"/>
  <c r="B635" i="3"/>
  <c r="G634" i="3"/>
  <c r="F634" i="3"/>
  <c r="E634" i="3"/>
  <c r="D634" i="3"/>
  <c r="C634" i="3"/>
  <c r="B634" i="3"/>
  <c r="G633" i="3"/>
  <c r="F633" i="3"/>
  <c r="E633" i="3"/>
  <c r="D633" i="3"/>
  <c r="C633" i="3"/>
  <c r="B633" i="3"/>
  <c r="G632" i="3"/>
  <c r="F632" i="3"/>
  <c r="E632" i="3"/>
  <c r="D632" i="3"/>
  <c r="C632" i="3"/>
  <c r="B632" i="3"/>
  <c r="G631" i="3"/>
  <c r="F631" i="3"/>
  <c r="E631" i="3"/>
  <c r="D631" i="3"/>
  <c r="C631" i="3"/>
  <c r="B631" i="3"/>
  <c r="G630" i="3"/>
  <c r="F630" i="3"/>
  <c r="E630" i="3"/>
  <c r="D630" i="3"/>
  <c r="C630" i="3"/>
  <c r="B630" i="3"/>
  <c r="G629" i="3"/>
  <c r="F629" i="3"/>
  <c r="E629" i="3"/>
  <c r="D629" i="3"/>
  <c r="C629" i="3"/>
  <c r="B629" i="3"/>
  <c r="G628" i="3"/>
  <c r="F628" i="3"/>
  <c r="E628" i="3"/>
  <c r="D628" i="3"/>
  <c r="C628" i="3"/>
  <c r="B628" i="3"/>
  <c r="G627" i="3"/>
  <c r="F627" i="3"/>
  <c r="E627" i="3"/>
  <c r="D627" i="3"/>
  <c r="C627" i="3"/>
  <c r="B627" i="3"/>
  <c r="G626" i="3"/>
  <c r="F626" i="3"/>
  <c r="E626" i="3"/>
  <c r="D626" i="3"/>
  <c r="C626" i="3"/>
  <c r="B626" i="3"/>
  <c r="G625" i="3"/>
  <c r="F625" i="3"/>
  <c r="E625" i="3"/>
  <c r="D625" i="3"/>
  <c r="C625" i="3"/>
  <c r="B625" i="3"/>
  <c r="G624" i="3"/>
  <c r="F624" i="3"/>
  <c r="E624" i="3"/>
  <c r="D624" i="3"/>
  <c r="C624" i="3"/>
  <c r="B624" i="3"/>
  <c r="G623" i="3"/>
  <c r="F623" i="3"/>
  <c r="E623" i="3"/>
  <c r="D623" i="3"/>
  <c r="C623" i="3"/>
  <c r="B623" i="3"/>
  <c r="G622" i="3"/>
  <c r="F622" i="3"/>
  <c r="E622" i="3"/>
  <c r="D622" i="3"/>
  <c r="C622" i="3"/>
  <c r="B622" i="3"/>
  <c r="G621" i="3"/>
  <c r="F621" i="3"/>
  <c r="E621" i="3"/>
  <c r="D621" i="3"/>
  <c r="C621" i="3"/>
  <c r="B621" i="3"/>
  <c r="G620" i="3"/>
  <c r="F620" i="3"/>
  <c r="E620" i="3"/>
  <c r="D620" i="3"/>
  <c r="C620" i="3"/>
  <c r="B620" i="3"/>
  <c r="G619" i="3"/>
  <c r="F619" i="3"/>
  <c r="E619" i="3"/>
  <c r="D619" i="3"/>
  <c r="C619" i="3"/>
  <c r="B619" i="3"/>
  <c r="G618" i="3"/>
  <c r="F618" i="3"/>
  <c r="E618" i="3"/>
  <c r="D618" i="3"/>
  <c r="C618" i="3"/>
  <c r="B618" i="3"/>
  <c r="G617" i="3"/>
  <c r="F617" i="3"/>
  <c r="E617" i="3"/>
  <c r="D617" i="3"/>
  <c r="C617" i="3"/>
  <c r="B617" i="3"/>
  <c r="G616" i="3"/>
  <c r="F616" i="3"/>
  <c r="E616" i="3"/>
  <c r="D616" i="3"/>
  <c r="C616" i="3"/>
  <c r="B616" i="3"/>
  <c r="G615" i="3"/>
  <c r="F615" i="3"/>
  <c r="E615" i="3"/>
  <c r="D615" i="3"/>
  <c r="C615" i="3"/>
  <c r="B615" i="3"/>
  <c r="G614" i="3"/>
  <c r="F614" i="3"/>
  <c r="E614" i="3"/>
  <c r="D614" i="3"/>
  <c r="C614" i="3"/>
  <c r="B614" i="3"/>
  <c r="G613" i="3"/>
  <c r="F613" i="3"/>
  <c r="E613" i="3"/>
  <c r="D613" i="3"/>
  <c r="C613" i="3"/>
  <c r="B613" i="3"/>
  <c r="G612" i="3"/>
  <c r="F612" i="3"/>
  <c r="E612" i="3"/>
  <c r="D612" i="3"/>
  <c r="C612" i="3"/>
  <c r="B612" i="3"/>
  <c r="G611" i="3"/>
  <c r="F611" i="3"/>
  <c r="E611" i="3"/>
  <c r="D611" i="3"/>
  <c r="C611" i="3"/>
  <c r="B611" i="3"/>
  <c r="G610" i="3"/>
  <c r="F610" i="3"/>
  <c r="E610" i="3"/>
  <c r="D610" i="3"/>
  <c r="C610" i="3"/>
  <c r="B610" i="3"/>
  <c r="G609" i="3"/>
  <c r="F609" i="3"/>
  <c r="E609" i="3"/>
  <c r="D609" i="3"/>
  <c r="C609" i="3"/>
  <c r="B609" i="3"/>
  <c r="G608" i="3"/>
  <c r="F608" i="3"/>
  <c r="E608" i="3"/>
  <c r="D608" i="3"/>
  <c r="C608" i="3"/>
  <c r="B608" i="3"/>
  <c r="G607" i="3"/>
  <c r="F607" i="3"/>
  <c r="E607" i="3"/>
  <c r="D607" i="3"/>
  <c r="C607" i="3"/>
  <c r="B607" i="3"/>
  <c r="G606" i="3"/>
  <c r="F606" i="3"/>
  <c r="E606" i="3"/>
  <c r="D606" i="3"/>
  <c r="C606" i="3"/>
  <c r="B606" i="3"/>
  <c r="G605" i="3"/>
  <c r="F605" i="3"/>
  <c r="E605" i="3"/>
  <c r="D605" i="3"/>
  <c r="C605" i="3"/>
  <c r="B605" i="3"/>
  <c r="G604" i="3"/>
  <c r="F604" i="3"/>
  <c r="E604" i="3"/>
  <c r="D604" i="3"/>
  <c r="C604" i="3"/>
  <c r="B604" i="3"/>
  <c r="G603" i="3"/>
  <c r="F603" i="3"/>
  <c r="E603" i="3"/>
  <c r="D603" i="3"/>
  <c r="C603" i="3"/>
  <c r="B603" i="3"/>
  <c r="G602" i="3"/>
  <c r="F602" i="3"/>
  <c r="E602" i="3"/>
  <c r="D602" i="3"/>
  <c r="C602" i="3"/>
  <c r="B602" i="3"/>
  <c r="G601" i="3"/>
  <c r="F601" i="3"/>
  <c r="E601" i="3"/>
  <c r="D601" i="3"/>
  <c r="C601" i="3"/>
  <c r="B601" i="3"/>
  <c r="G600" i="3"/>
  <c r="F600" i="3"/>
  <c r="E600" i="3"/>
  <c r="D600" i="3"/>
  <c r="C600" i="3"/>
  <c r="B600" i="3"/>
  <c r="G599" i="3"/>
  <c r="F599" i="3"/>
  <c r="E599" i="3"/>
  <c r="D599" i="3"/>
  <c r="C599" i="3"/>
  <c r="B599" i="3"/>
  <c r="G598" i="3"/>
  <c r="F598" i="3"/>
  <c r="E598" i="3"/>
  <c r="D598" i="3"/>
  <c r="C598" i="3"/>
  <c r="B598" i="3"/>
  <c r="G597" i="3"/>
  <c r="F597" i="3"/>
  <c r="E597" i="3"/>
  <c r="D597" i="3"/>
  <c r="C597" i="3"/>
  <c r="B597" i="3"/>
  <c r="G596" i="3"/>
  <c r="F596" i="3"/>
  <c r="E596" i="3"/>
  <c r="D596" i="3"/>
  <c r="C596" i="3"/>
  <c r="B596" i="3"/>
  <c r="G595" i="3"/>
  <c r="F595" i="3"/>
  <c r="E595" i="3"/>
  <c r="D595" i="3"/>
  <c r="C595" i="3"/>
  <c r="B595" i="3"/>
  <c r="G594" i="3"/>
  <c r="F594" i="3"/>
  <c r="E594" i="3"/>
  <c r="D594" i="3"/>
  <c r="C594" i="3"/>
  <c r="B594" i="3"/>
  <c r="G593" i="3"/>
  <c r="F593" i="3"/>
  <c r="E593" i="3"/>
  <c r="D593" i="3"/>
  <c r="C593" i="3"/>
  <c r="B593" i="3"/>
  <c r="G592" i="3"/>
  <c r="F592" i="3"/>
  <c r="E592" i="3"/>
  <c r="D592" i="3"/>
  <c r="C592" i="3"/>
  <c r="B592" i="3"/>
  <c r="G591" i="3"/>
  <c r="F591" i="3"/>
  <c r="E591" i="3"/>
  <c r="D591" i="3"/>
  <c r="C591" i="3"/>
  <c r="B591" i="3"/>
  <c r="G590" i="3"/>
  <c r="F590" i="3"/>
  <c r="E590" i="3"/>
  <c r="D590" i="3"/>
  <c r="C590" i="3"/>
  <c r="B590" i="3"/>
  <c r="G589" i="3"/>
  <c r="F589" i="3"/>
  <c r="E589" i="3"/>
  <c r="D589" i="3"/>
  <c r="C589" i="3"/>
  <c r="B589" i="3"/>
  <c r="G588" i="3"/>
  <c r="F588" i="3"/>
  <c r="E588" i="3"/>
  <c r="D588" i="3"/>
  <c r="C588" i="3"/>
  <c r="B588" i="3"/>
  <c r="G587" i="3"/>
  <c r="F587" i="3"/>
  <c r="E587" i="3"/>
  <c r="D587" i="3"/>
  <c r="C587" i="3"/>
  <c r="B587" i="3"/>
  <c r="G586" i="3"/>
  <c r="F586" i="3"/>
  <c r="E586" i="3"/>
  <c r="D586" i="3"/>
  <c r="C586" i="3"/>
  <c r="B586" i="3"/>
  <c r="G585" i="3"/>
  <c r="F585" i="3"/>
  <c r="E585" i="3"/>
  <c r="D585" i="3"/>
  <c r="C585" i="3"/>
  <c r="B585" i="3"/>
  <c r="G584" i="3"/>
  <c r="F584" i="3"/>
  <c r="E584" i="3"/>
  <c r="D584" i="3"/>
  <c r="C584" i="3"/>
  <c r="B584" i="3"/>
  <c r="G583" i="3"/>
  <c r="F583" i="3"/>
  <c r="E583" i="3"/>
  <c r="D583" i="3"/>
  <c r="C583" i="3"/>
  <c r="B583" i="3"/>
  <c r="G582" i="3"/>
  <c r="F582" i="3"/>
  <c r="E582" i="3"/>
  <c r="D582" i="3"/>
  <c r="C582" i="3"/>
  <c r="B582" i="3"/>
  <c r="G581" i="3"/>
  <c r="F581" i="3"/>
  <c r="E581" i="3"/>
  <c r="D581" i="3"/>
  <c r="C581" i="3"/>
  <c r="B581" i="3"/>
  <c r="G580" i="3"/>
  <c r="F580" i="3"/>
  <c r="E580" i="3"/>
  <c r="D580" i="3"/>
  <c r="C580" i="3"/>
  <c r="B580" i="3"/>
  <c r="G579" i="3"/>
  <c r="F579" i="3"/>
  <c r="E579" i="3"/>
  <c r="D579" i="3"/>
  <c r="C579" i="3"/>
  <c r="B579" i="3"/>
  <c r="G578" i="3"/>
  <c r="F578" i="3"/>
  <c r="E578" i="3"/>
  <c r="D578" i="3"/>
  <c r="C578" i="3"/>
  <c r="B578" i="3"/>
  <c r="G577" i="3"/>
  <c r="F577" i="3"/>
  <c r="E577" i="3"/>
  <c r="D577" i="3"/>
  <c r="C577" i="3"/>
  <c r="B577" i="3"/>
  <c r="G576" i="3"/>
  <c r="F576" i="3"/>
  <c r="E576" i="3"/>
  <c r="D576" i="3"/>
  <c r="C576" i="3"/>
  <c r="B576" i="3"/>
  <c r="G575" i="3"/>
  <c r="F575" i="3"/>
  <c r="E575" i="3"/>
  <c r="D575" i="3"/>
  <c r="C575" i="3"/>
  <c r="B575" i="3"/>
  <c r="G574" i="3"/>
  <c r="F574" i="3"/>
  <c r="E574" i="3"/>
  <c r="D574" i="3"/>
  <c r="C574" i="3"/>
  <c r="B574" i="3"/>
  <c r="G573" i="3"/>
  <c r="F573" i="3"/>
  <c r="E573" i="3"/>
  <c r="D573" i="3"/>
  <c r="C573" i="3"/>
  <c r="B573" i="3"/>
  <c r="G572" i="3"/>
  <c r="F572" i="3"/>
  <c r="E572" i="3"/>
  <c r="D572" i="3"/>
  <c r="C572" i="3"/>
  <c r="B572" i="3"/>
  <c r="G571" i="3"/>
  <c r="F571" i="3"/>
  <c r="E571" i="3"/>
  <c r="D571" i="3"/>
  <c r="C571" i="3"/>
  <c r="B571" i="3"/>
  <c r="G570" i="3"/>
  <c r="F570" i="3"/>
  <c r="E570" i="3"/>
  <c r="D570" i="3"/>
  <c r="C570" i="3"/>
  <c r="B570" i="3"/>
  <c r="G569" i="3"/>
  <c r="F569" i="3"/>
  <c r="E569" i="3"/>
  <c r="D569" i="3"/>
  <c r="C569" i="3"/>
  <c r="B569" i="3"/>
  <c r="G568" i="3"/>
  <c r="F568" i="3"/>
  <c r="E568" i="3"/>
  <c r="D568" i="3"/>
  <c r="C568" i="3"/>
  <c r="B568" i="3"/>
  <c r="G567" i="3"/>
  <c r="F567" i="3"/>
  <c r="E567" i="3"/>
  <c r="D567" i="3"/>
  <c r="C567" i="3"/>
  <c r="B567" i="3"/>
  <c r="G566" i="3"/>
  <c r="F566" i="3"/>
  <c r="E566" i="3"/>
  <c r="D566" i="3"/>
  <c r="C566" i="3"/>
  <c r="B566" i="3"/>
  <c r="G565" i="3"/>
  <c r="F565" i="3"/>
  <c r="E565" i="3"/>
  <c r="D565" i="3"/>
  <c r="C565" i="3"/>
  <c r="B565" i="3"/>
  <c r="G564" i="3"/>
  <c r="F564" i="3"/>
  <c r="E564" i="3"/>
  <c r="D564" i="3"/>
  <c r="C564" i="3"/>
  <c r="B564" i="3"/>
  <c r="G563" i="3"/>
  <c r="F563" i="3"/>
  <c r="E563" i="3"/>
  <c r="D563" i="3"/>
  <c r="C563" i="3"/>
  <c r="B563" i="3"/>
  <c r="G562" i="3"/>
  <c r="F562" i="3"/>
  <c r="E562" i="3"/>
  <c r="D562" i="3"/>
  <c r="C562" i="3"/>
  <c r="B562" i="3"/>
  <c r="G561" i="3"/>
  <c r="F561" i="3"/>
  <c r="E561" i="3"/>
  <c r="D561" i="3"/>
  <c r="C561" i="3"/>
  <c r="B561" i="3"/>
  <c r="G560" i="3"/>
  <c r="F560" i="3"/>
  <c r="E560" i="3"/>
  <c r="D560" i="3"/>
  <c r="C560" i="3"/>
  <c r="B560" i="3"/>
  <c r="G559" i="3"/>
  <c r="F559" i="3"/>
  <c r="E559" i="3"/>
  <c r="D559" i="3"/>
  <c r="C559" i="3"/>
  <c r="B559" i="3"/>
  <c r="G558" i="3"/>
  <c r="F558" i="3"/>
  <c r="E558" i="3"/>
  <c r="D558" i="3"/>
  <c r="C558" i="3"/>
  <c r="B558" i="3"/>
  <c r="G557" i="3"/>
  <c r="F557" i="3"/>
  <c r="E557" i="3"/>
  <c r="D557" i="3"/>
  <c r="C557" i="3"/>
  <c r="B557" i="3"/>
  <c r="G556" i="3"/>
  <c r="F556" i="3"/>
  <c r="E556" i="3"/>
  <c r="D556" i="3"/>
  <c r="C556" i="3"/>
  <c r="B556" i="3"/>
  <c r="G555" i="3"/>
  <c r="F555" i="3"/>
  <c r="E555" i="3"/>
  <c r="D555" i="3"/>
  <c r="C555" i="3"/>
  <c r="B555" i="3"/>
  <c r="G554" i="3"/>
  <c r="F554" i="3"/>
  <c r="E554" i="3"/>
  <c r="D554" i="3"/>
  <c r="C554" i="3"/>
  <c r="B554" i="3"/>
  <c r="G553" i="3"/>
  <c r="F553" i="3"/>
  <c r="E553" i="3"/>
  <c r="D553" i="3"/>
  <c r="C553" i="3"/>
  <c r="B553" i="3"/>
  <c r="G552" i="3"/>
  <c r="F552" i="3"/>
  <c r="E552" i="3"/>
  <c r="D552" i="3"/>
  <c r="C552" i="3"/>
  <c r="B552" i="3"/>
  <c r="G551" i="3"/>
  <c r="F551" i="3"/>
  <c r="E551" i="3"/>
  <c r="D551" i="3"/>
  <c r="C551" i="3"/>
  <c r="B551" i="3"/>
  <c r="G550" i="3"/>
  <c r="F550" i="3"/>
  <c r="E550" i="3"/>
  <c r="D550" i="3"/>
  <c r="C550" i="3"/>
  <c r="B550" i="3"/>
  <c r="G549" i="3"/>
  <c r="F549" i="3"/>
  <c r="E549" i="3"/>
  <c r="D549" i="3"/>
  <c r="C549" i="3"/>
  <c r="B549" i="3"/>
  <c r="G548" i="3"/>
  <c r="F548" i="3"/>
  <c r="E548" i="3"/>
  <c r="D548" i="3"/>
  <c r="C548" i="3"/>
  <c r="B548" i="3"/>
  <c r="G547" i="3"/>
  <c r="F547" i="3"/>
  <c r="E547" i="3"/>
  <c r="D547" i="3"/>
  <c r="C547" i="3"/>
  <c r="B547" i="3"/>
  <c r="G546" i="3"/>
  <c r="F546" i="3"/>
  <c r="E546" i="3"/>
  <c r="D546" i="3"/>
  <c r="C546" i="3"/>
  <c r="B546" i="3"/>
  <c r="G545" i="3"/>
  <c r="F545" i="3"/>
  <c r="E545" i="3"/>
  <c r="D545" i="3"/>
  <c r="C545" i="3"/>
  <c r="B545" i="3"/>
  <c r="G544" i="3"/>
  <c r="F544" i="3"/>
  <c r="E544" i="3"/>
  <c r="D544" i="3"/>
  <c r="C544" i="3"/>
  <c r="B544" i="3"/>
  <c r="G543" i="3"/>
  <c r="F543" i="3"/>
  <c r="E543" i="3"/>
  <c r="D543" i="3"/>
  <c r="C543" i="3"/>
  <c r="B543" i="3"/>
  <c r="G542" i="3"/>
  <c r="F542" i="3"/>
  <c r="E542" i="3"/>
  <c r="D542" i="3"/>
  <c r="C542" i="3"/>
  <c r="B542" i="3"/>
  <c r="G541" i="3"/>
  <c r="F541" i="3"/>
  <c r="E541" i="3"/>
  <c r="D541" i="3"/>
  <c r="C541" i="3"/>
  <c r="B541" i="3"/>
  <c r="G540" i="3"/>
  <c r="F540" i="3"/>
  <c r="E540" i="3"/>
  <c r="D540" i="3"/>
  <c r="C540" i="3"/>
  <c r="B540" i="3"/>
  <c r="G539" i="3"/>
  <c r="F539" i="3"/>
  <c r="E539" i="3"/>
  <c r="D539" i="3"/>
  <c r="C539" i="3"/>
  <c r="B539" i="3"/>
  <c r="G538" i="3"/>
  <c r="F538" i="3"/>
  <c r="E538" i="3"/>
  <c r="D538" i="3"/>
  <c r="C538" i="3"/>
  <c r="B538" i="3"/>
  <c r="G537" i="3"/>
  <c r="F537" i="3"/>
  <c r="E537" i="3"/>
  <c r="D537" i="3"/>
  <c r="C537" i="3"/>
  <c r="B537" i="3"/>
  <c r="G536" i="3"/>
  <c r="F536" i="3"/>
  <c r="E536" i="3"/>
  <c r="D536" i="3"/>
  <c r="C536" i="3"/>
  <c r="B536" i="3"/>
  <c r="G535" i="3"/>
  <c r="F535" i="3"/>
  <c r="E535" i="3"/>
  <c r="D535" i="3"/>
  <c r="C535" i="3"/>
  <c r="B535" i="3"/>
  <c r="G534" i="3"/>
  <c r="F534" i="3"/>
  <c r="E534" i="3"/>
  <c r="D534" i="3"/>
  <c r="C534" i="3"/>
  <c r="B534" i="3"/>
  <c r="G533" i="3"/>
  <c r="F533" i="3"/>
  <c r="E533" i="3"/>
  <c r="D533" i="3"/>
  <c r="C533" i="3"/>
  <c r="B533" i="3"/>
  <c r="G532" i="3"/>
  <c r="F532" i="3"/>
  <c r="E532" i="3"/>
  <c r="D532" i="3"/>
  <c r="C532" i="3"/>
  <c r="B532" i="3"/>
  <c r="G531" i="3"/>
  <c r="F531" i="3"/>
  <c r="E531" i="3"/>
  <c r="D531" i="3"/>
  <c r="C531" i="3"/>
  <c r="B531" i="3"/>
  <c r="G530" i="3"/>
  <c r="F530" i="3"/>
  <c r="E530" i="3"/>
  <c r="D530" i="3"/>
  <c r="C530" i="3"/>
  <c r="B530" i="3"/>
  <c r="G529" i="3"/>
  <c r="F529" i="3"/>
  <c r="E529" i="3"/>
  <c r="D529" i="3"/>
  <c r="C529" i="3"/>
  <c r="B529" i="3"/>
  <c r="G528" i="3"/>
  <c r="F528" i="3"/>
  <c r="E528" i="3"/>
  <c r="D528" i="3"/>
  <c r="C528" i="3"/>
  <c r="B528" i="3"/>
  <c r="G527" i="3"/>
  <c r="F527" i="3"/>
  <c r="E527" i="3"/>
  <c r="D527" i="3"/>
  <c r="C527" i="3"/>
  <c r="B527" i="3"/>
  <c r="G526" i="3"/>
  <c r="F526" i="3"/>
  <c r="E526" i="3"/>
  <c r="D526" i="3"/>
  <c r="C526" i="3"/>
  <c r="B526" i="3"/>
  <c r="G525" i="3"/>
  <c r="F525" i="3"/>
  <c r="E525" i="3"/>
  <c r="D525" i="3"/>
  <c r="C525" i="3"/>
  <c r="B525" i="3"/>
  <c r="G524" i="3"/>
  <c r="F524" i="3"/>
  <c r="E524" i="3"/>
  <c r="D524" i="3"/>
  <c r="C524" i="3"/>
  <c r="B524" i="3"/>
  <c r="G523" i="3"/>
  <c r="F523" i="3"/>
  <c r="E523" i="3"/>
  <c r="D523" i="3"/>
  <c r="C523" i="3"/>
  <c r="B523" i="3"/>
  <c r="G522" i="3"/>
  <c r="F522" i="3"/>
  <c r="E522" i="3"/>
  <c r="D522" i="3"/>
  <c r="C522" i="3"/>
  <c r="B522" i="3"/>
  <c r="G521" i="3"/>
  <c r="F521" i="3"/>
  <c r="E521" i="3"/>
  <c r="D521" i="3"/>
  <c r="C521" i="3"/>
  <c r="B521" i="3"/>
  <c r="G520" i="3"/>
  <c r="F520" i="3"/>
  <c r="E520" i="3"/>
  <c r="D520" i="3"/>
  <c r="C520" i="3"/>
  <c r="B520" i="3"/>
  <c r="G519" i="3"/>
  <c r="F519" i="3"/>
  <c r="E519" i="3"/>
  <c r="D519" i="3"/>
  <c r="C519" i="3"/>
  <c r="B519" i="3"/>
  <c r="G518" i="3"/>
  <c r="F518" i="3"/>
  <c r="E518" i="3"/>
  <c r="D518" i="3"/>
  <c r="C518" i="3"/>
  <c r="B518" i="3"/>
  <c r="G517" i="3"/>
  <c r="F517" i="3"/>
  <c r="E517" i="3"/>
  <c r="D517" i="3"/>
  <c r="C517" i="3"/>
  <c r="B517" i="3"/>
  <c r="G516" i="3"/>
  <c r="F516" i="3"/>
  <c r="E516" i="3"/>
  <c r="D516" i="3"/>
  <c r="C516" i="3"/>
  <c r="B516" i="3"/>
  <c r="G515" i="3"/>
  <c r="F515" i="3"/>
  <c r="E515" i="3"/>
  <c r="D515" i="3"/>
  <c r="C515" i="3"/>
  <c r="B515" i="3"/>
  <c r="G514" i="3"/>
  <c r="F514" i="3"/>
  <c r="E514" i="3"/>
  <c r="D514" i="3"/>
  <c r="C514" i="3"/>
  <c r="B514" i="3"/>
  <c r="G513" i="3"/>
  <c r="F513" i="3"/>
  <c r="E513" i="3"/>
  <c r="D513" i="3"/>
  <c r="C513" i="3"/>
  <c r="B513" i="3"/>
  <c r="G512" i="3"/>
  <c r="F512" i="3"/>
  <c r="E512" i="3"/>
  <c r="D512" i="3"/>
  <c r="C512" i="3"/>
  <c r="B512" i="3"/>
  <c r="G511" i="3"/>
  <c r="F511" i="3"/>
  <c r="E511" i="3"/>
  <c r="D511" i="3"/>
  <c r="C511" i="3"/>
  <c r="B511" i="3"/>
  <c r="G510" i="3"/>
  <c r="F510" i="3"/>
  <c r="E510" i="3"/>
  <c r="D510" i="3"/>
  <c r="C510" i="3"/>
  <c r="B510" i="3"/>
  <c r="G509" i="3"/>
  <c r="F509" i="3"/>
  <c r="E509" i="3"/>
  <c r="D509" i="3"/>
  <c r="C509" i="3"/>
  <c r="B509" i="3"/>
  <c r="G508" i="3"/>
  <c r="F508" i="3"/>
  <c r="E508" i="3"/>
  <c r="D508" i="3"/>
  <c r="C508" i="3"/>
  <c r="B508" i="3"/>
  <c r="G507" i="3"/>
  <c r="F507" i="3"/>
  <c r="E507" i="3"/>
  <c r="D507" i="3"/>
  <c r="C507" i="3"/>
  <c r="B507" i="3"/>
  <c r="G506" i="3"/>
  <c r="F506" i="3"/>
  <c r="E506" i="3"/>
  <c r="D506" i="3"/>
  <c r="C506" i="3"/>
  <c r="B506" i="3"/>
  <c r="G505" i="3"/>
  <c r="F505" i="3"/>
  <c r="E505" i="3"/>
  <c r="D505" i="3"/>
  <c r="C505" i="3"/>
  <c r="B505" i="3"/>
  <c r="G504" i="3"/>
  <c r="F504" i="3"/>
  <c r="E504" i="3"/>
  <c r="D504" i="3"/>
  <c r="C504" i="3"/>
  <c r="B504" i="3"/>
  <c r="G503" i="3"/>
  <c r="F503" i="3"/>
  <c r="E503" i="3"/>
  <c r="D503" i="3"/>
  <c r="C503" i="3"/>
  <c r="B503" i="3"/>
  <c r="G502" i="3"/>
  <c r="F502" i="3"/>
  <c r="E502" i="3"/>
  <c r="D502" i="3"/>
  <c r="C502" i="3"/>
  <c r="B502" i="3"/>
  <c r="G501" i="3"/>
  <c r="F501" i="3"/>
  <c r="E501" i="3"/>
  <c r="D501" i="3"/>
  <c r="C501" i="3"/>
  <c r="B501" i="3"/>
  <c r="G500" i="3"/>
  <c r="F500" i="3"/>
  <c r="E500" i="3"/>
  <c r="D500" i="3"/>
  <c r="C500" i="3"/>
  <c r="B500" i="3"/>
  <c r="G499" i="3"/>
  <c r="F499" i="3"/>
  <c r="E499" i="3"/>
  <c r="D499" i="3"/>
  <c r="C499" i="3"/>
  <c r="B499" i="3"/>
  <c r="G498" i="3"/>
  <c r="F498" i="3"/>
  <c r="E498" i="3"/>
  <c r="D498" i="3"/>
  <c r="C498" i="3"/>
  <c r="B498" i="3"/>
  <c r="G497" i="3"/>
  <c r="F497" i="3"/>
  <c r="E497" i="3"/>
  <c r="D497" i="3"/>
  <c r="C497" i="3"/>
  <c r="B497" i="3"/>
  <c r="G496" i="3"/>
  <c r="F496" i="3"/>
  <c r="E496" i="3"/>
  <c r="D496" i="3"/>
  <c r="C496" i="3"/>
  <c r="B496" i="3"/>
  <c r="G495" i="3"/>
  <c r="F495" i="3"/>
  <c r="E495" i="3"/>
  <c r="D495" i="3"/>
  <c r="C495" i="3"/>
  <c r="B495" i="3"/>
  <c r="G494" i="3"/>
  <c r="F494" i="3"/>
  <c r="E494" i="3"/>
  <c r="D494" i="3"/>
  <c r="C494" i="3"/>
  <c r="B494" i="3"/>
  <c r="G493" i="3"/>
  <c r="F493" i="3"/>
  <c r="E493" i="3"/>
  <c r="D493" i="3"/>
  <c r="C493" i="3"/>
  <c r="B493" i="3"/>
  <c r="G492" i="3"/>
  <c r="F492" i="3"/>
  <c r="E492" i="3"/>
  <c r="D492" i="3"/>
  <c r="C492" i="3"/>
  <c r="B492" i="3"/>
  <c r="G491" i="3"/>
  <c r="F491" i="3"/>
  <c r="E491" i="3"/>
  <c r="D491" i="3"/>
  <c r="C491" i="3"/>
  <c r="B491" i="3"/>
  <c r="G490" i="3"/>
  <c r="F490" i="3"/>
  <c r="E490" i="3"/>
  <c r="D490" i="3"/>
  <c r="C490" i="3"/>
  <c r="B490" i="3"/>
  <c r="G489" i="3"/>
  <c r="F489" i="3"/>
  <c r="E489" i="3"/>
  <c r="D489" i="3"/>
  <c r="C489" i="3"/>
  <c r="B489" i="3"/>
  <c r="G488" i="3"/>
  <c r="F488" i="3"/>
  <c r="E488" i="3"/>
  <c r="D488" i="3"/>
  <c r="C488" i="3"/>
  <c r="B488" i="3"/>
  <c r="G487" i="3"/>
  <c r="F487" i="3"/>
  <c r="E487" i="3"/>
  <c r="D487" i="3"/>
  <c r="C487" i="3"/>
  <c r="B487" i="3"/>
  <c r="G486" i="3"/>
  <c r="F486" i="3"/>
  <c r="E486" i="3"/>
  <c r="D486" i="3"/>
  <c r="C486" i="3"/>
  <c r="B486" i="3"/>
  <c r="G485" i="3"/>
  <c r="F485" i="3"/>
  <c r="E485" i="3"/>
  <c r="D485" i="3"/>
  <c r="C485" i="3"/>
  <c r="B485" i="3"/>
  <c r="G484" i="3"/>
  <c r="F484" i="3"/>
  <c r="E484" i="3"/>
  <c r="D484" i="3"/>
  <c r="C484" i="3"/>
  <c r="B484" i="3"/>
  <c r="G483" i="3"/>
  <c r="F483" i="3"/>
  <c r="E483" i="3"/>
  <c r="D483" i="3"/>
  <c r="C483" i="3"/>
  <c r="B483" i="3"/>
  <c r="G482" i="3"/>
  <c r="F482" i="3"/>
  <c r="E482" i="3"/>
  <c r="D482" i="3"/>
  <c r="C482" i="3"/>
  <c r="B482" i="3"/>
  <c r="G481" i="3"/>
  <c r="F481" i="3"/>
  <c r="E481" i="3"/>
  <c r="D481" i="3"/>
  <c r="C481" i="3"/>
  <c r="B481" i="3"/>
  <c r="G480" i="3"/>
  <c r="F480" i="3"/>
  <c r="E480" i="3"/>
  <c r="D480" i="3"/>
  <c r="C480" i="3"/>
  <c r="B480" i="3"/>
  <c r="G479" i="3"/>
  <c r="F479" i="3"/>
  <c r="E479" i="3"/>
  <c r="D479" i="3"/>
  <c r="C479" i="3"/>
  <c r="B479" i="3"/>
  <c r="G478" i="3"/>
  <c r="F478" i="3"/>
  <c r="E478" i="3"/>
  <c r="D478" i="3"/>
  <c r="C478" i="3"/>
  <c r="B478" i="3"/>
  <c r="G477" i="3"/>
  <c r="F477" i="3"/>
  <c r="E477" i="3"/>
  <c r="D477" i="3"/>
  <c r="C477" i="3"/>
  <c r="B477" i="3"/>
  <c r="G476" i="3"/>
  <c r="F476" i="3"/>
  <c r="E476" i="3"/>
  <c r="D476" i="3"/>
  <c r="C476" i="3"/>
  <c r="B476" i="3"/>
  <c r="G475" i="3"/>
  <c r="F475" i="3"/>
  <c r="E475" i="3"/>
  <c r="D475" i="3"/>
  <c r="C475" i="3"/>
  <c r="B475" i="3"/>
  <c r="G474" i="3"/>
  <c r="F474" i="3"/>
  <c r="E474" i="3"/>
  <c r="D474" i="3"/>
  <c r="C474" i="3"/>
  <c r="B474" i="3"/>
  <c r="G473" i="3"/>
  <c r="F473" i="3"/>
  <c r="E473" i="3"/>
  <c r="D473" i="3"/>
  <c r="C473" i="3"/>
  <c r="B473" i="3"/>
  <c r="G472" i="3"/>
  <c r="F472" i="3"/>
  <c r="E472" i="3"/>
  <c r="D472" i="3"/>
  <c r="C472" i="3"/>
  <c r="B472" i="3"/>
  <c r="G471" i="3"/>
  <c r="F471" i="3"/>
  <c r="E471" i="3"/>
  <c r="D471" i="3"/>
  <c r="C471" i="3"/>
  <c r="B471" i="3"/>
  <c r="G470" i="3"/>
  <c r="F470" i="3"/>
  <c r="E470" i="3"/>
  <c r="D470" i="3"/>
  <c r="C470" i="3"/>
  <c r="B470" i="3"/>
  <c r="G469" i="3"/>
  <c r="F469" i="3"/>
  <c r="E469" i="3"/>
  <c r="D469" i="3"/>
  <c r="C469" i="3"/>
  <c r="B469" i="3"/>
  <c r="G468" i="3"/>
  <c r="F468" i="3"/>
  <c r="E468" i="3"/>
  <c r="D468" i="3"/>
  <c r="C468" i="3"/>
  <c r="B468" i="3"/>
  <c r="G467" i="3"/>
  <c r="F467" i="3"/>
  <c r="E467" i="3"/>
  <c r="D467" i="3"/>
  <c r="C467" i="3"/>
  <c r="B467" i="3"/>
  <c r="G466" i="3"/>
  <c r="F466" i="3"/>
  <c r="E466" i="3"/>
  <c r="D466" i="3"/>
  <c r="C466" i="3"/>
  <c r="B466" i="3"/>
  <c r="G465" i="3"/>
  <c r="F465" i="3"/>
  <c r="E465" i="3"/>
  <c r="D465" i="3"/>
  <c r="C465" i="3"/>
  <c r="B465" i="3"/>
  <c r="G464" i="3"/>
  <c r="F464" i="3"/>
  <c r="E464" i="3"/>
  <c r="D464" i="3"/>
  <c r="C464" i="3"/>
  <c r="B464" i="3"/>
  <c r="G463" i="3"/>
  <c r="F463" i="3"/>
  <c r="E463" i="3"/>
  <c r="D463" i="3"/>
  <c r="C463" i="3"/>
  <c r="B463" i="3"/>
  <c r="G462" i="3"/>
  <c r="F462" i="3"/>
  <c r="E462" i="3"/>
  <c r="D462" i="3"/>
  <c r="C462" i="3"/>
  <c r="B462" i="3"/>
  <c r="G461" i="3"/>
  <c r="F461" i="3"/>
  <c r="E461" i="3"/>
  <c r="D461" i="3"/>
  <c r="C461" i="3"/>
  <c r="B461" i="3"/>
  <c r="G460" i="3"/>
  <c r="F460" i="3"/>
  <c r="E460" i="3"/>
  <c r="D460" i="3"/>
  <c r="C460" i="3"/>
  <c r="B460" i="3"/>
  <c r="G459" i="3"/>
  <c r="F459" i="3"/>
  <c r="E459" i="3"/>
  <c r="D459" i="3"/>
  <c r="C459" i="3"/>
  <c r="B459" i="3"/>
  <c r="G458" i="3"/>
  <c r="F458" i="3"/>
  <c r="E458" i="3"/>
  <c r="D458" i="3"/>
  <c r="C458" i="3"/>
  <c r="B458" i="3"/>
  <c r="G457" i="3"/>
  <c r="F457" i="3"/>
  <c r="E457" i="3"/>
  <c r="D457" i="3"/>
  <c r="C457" i="3"/>
  <c r="B457" i="3"/>
  <c r="G456" i="3"/>
  <c r="F456" i="3"/>
  <c r="E456" i="3"/>
  <c r="D456" i="3"/>
  <c r="C456" i="3"/>
  <c r="B456" i="3"/>
  <c r="G455" i="3"/>
  <c r="F455" i="3"/>
  <c r="E455" i="3"/>
  <c r="D455" i="3"/>
  <c r="C455" i="3"/>
  <c r="B455" i="3"/>
  <c r="G454" i="3"/>
  <c r="F454" i="3"/>
  <c r="E454" i="3"/>
  <c r="D454" i="3"/>
  <c r="C454" i="3"/>
  <c r="B454" i="3"/>
  <c r="G453" i="3"/>
  <c r="F453" i="3"/>
  <c r="E453" i="3"/>
  <c r="D453" i="3"/>
  <c r="C453" i="3"/>
  <c r="B453" i="3"/>
  <c r="G452" i="3"/>
  <c r="F452" i="3"/>
  <c r="E452" i="3"/>
  <c r="D452" i="3"/>
  <c r="C452" i="3"/>
  <c r="B452" i="3"/>
  <c r="G451" i="3"/>
  <c r="F451" i="3"/>
  <c r="E451" i="3"/>
  <c r="D451" i="3"/>
  <c r="C451" i="3"/>
  <c r="B451" i="3"/>
  <c r="G450" i="3"/>
  <c r="F450" i="3"/>
  <c r="E450" i="3"/>
  <c r="D450" i="3"/>
  <c r="C450" i="3"/>
  <c r="B450" i="3"/>
  <c r="G449" i="3"/>
  <c r="F449" i="3"/>
  <c r="E449" i="3"/>
  <c r="D449" i="3"/>
  <c r="C449" i="3"/>
  <c r="B449" i="3"/>
  <c r="G448" i="3"/>
  <c r="F448" i="3"/>
  <c r="E448" i="3"/>
  <c r="D448" i="3"/>
  <c r="C448" i="3"/>
  <c r="B448" i="3"/>
  <c r="G447" i="3"/>
  <c r="F447" i="3"/>
  <c r="E447" i="3"/>
  <c r="D447" i="3"/>
  <c r="C447" i="3"/>
  <c r="B447" i="3"/>
  <c r="G446" i="3"/>
  <c r="F446" i="3"/>
  <c r="E446" i="3"/>
  <c r="D446" i="3"/>
  <c r="C446" i="3"/>
  <c r="B446" i="3"/>
  <c r="G445" i="3"/>
  <c r="F445" i="3"/>
  <c r="E445" i="3"/>
  <c r="D445" i="3"/>
  <c r="C445" i="3"/>
  <c r="B445" i="3"/>
  <c r="G444" i="3"/>
  <c r="F444" i="3"/>
  <c r="E444" i="3"/>
  <c r="D444" i="3"/>
  <c r="C444" i="3"/>
  <c r="B444" i="3"/>
  <c r="G443" i="3"/>
  <c r="F443" i="3"/>
  <c r="E443" i="3"/>
  <c r="D443" i="3"/>
  <c r="C443" i="3"/>
  <c r="B443" i="3"/>
  <c r="G442" i="3"/>
  <c r="F442" i="3"/>
  <c r="E442" i="3"/>
  <c r="D442" i="3"/>
  <c r="C442" i="3"/>
  <c r="B442" i="3"/>
  <c r="G441" i="3"/>
  <c r="F441" i="3"/>
  <c r="E441" i="3"/>
  <c r="D441" i="3"/>
  <c r="C441" i="3"/>
  <c r="B441" i="3"/>
  <c r="G440" i="3"/>
  <c r="F440" i="3"/>
  <c r="E440" i="3"/>
  <c r="D440" i="3"/>
  <c r="C440" i="3"/>
  <c r="B440" i="3"/>
  <c r="G439" i="3"/>
  <c r="F439" i="3"/>
  <c r="E439" i="3"/>
  <c r="D439" i="3"/>
  <c r="C439" i="3"/>
  <c r="B439" i="3"/>
  <c r="G438" i="3"/>
  <c r="F438" i="3"/>
  <c r="E438" i="3"/>
  <c r="D438" i="3"/>
  <c r="C438" i="3"/>
  <c r="B438" i="3"/>
  <c r="G437" i="3"/>
  <c r="F437" i="3"/>
  <c r="E437" i="3"/>
  <c r="D437" i="3"/>
  <c r="C437" i="3"/>
  <c r="B437" i="3"/>
  <c r="G436" i="3"/>
  <c r="F436" i="3"/>
  <c r="E436" i="3"/>
  <c r="D436" i="3"/>
  <c r="C436" i="3"/>
  <c r="B436" i="3"/>
  <c r="G435" i="3"/>
  <c r="F435" i="3"/>
  <c r="E435" i="3"/>
  <c r="D435" i="3"/>
  <c r="C435" i="3"/>
  <c r="B435" i="3"/>
  <c r="G434" i="3"/>
  <c r="F434" i="3"/>
  <c r="E434" i="3"/>
  <c r="D434" i="3"/>
  <c r="C434" i="3"/>
  <c r="B434" i="3"/>
  <c r="G433" i="3"/>
  <c r="F433" i="3"/>
  <c r="E433" i="3"/>
  <c r="D433" i="3"/>
  <c r="C433" i="3"/>
  <c r="B433" i="3"/>
  <c r="G432" i="3"/>
  <c r="F432" i="3"/>
  <c r="E432" i="3"/>
  <c r="D432" i="3"/>
  <c r="C432" i="3"/>
  <c r="B432" i="3"/>
  <c r="G431" i="3"/>
  <c r="F431" i="3"/>
  <c r="E431" i="3"/>
  <c r="D431" i="3"/>
  <c r="C431" i="3"/>
  <c r="B431" i="3"/>
  <c r="G430" i="3"/>
  <c r="F430" i="3"/>
  <c r="E430" i="3"/>
  <c r="D430" i="3"/>
  <c r="C430" i="3"/>
  <c r="B430" i="3"/>
  <c r="G429" i="3"/>
  <c r="F429" i="3"/>
  <c r="E429" i="3"/>
  <c r="D429" i="3"/>
  <c r="C429" i="3"/>
  <c r="B429" i="3"/>
  <c r="G428" i="3"/>
  <c r="F428" i="3"/>
  <c r="E428" i="3"/>
  <c r="D428" i="3"/>
  <c r="C428" i="3"/>
  <c r="B428" i="3"/>
  <c r="G427" i="3"/>
  <c r="F427" i="3"/>
  <c r="E427" i="3"/>
  <c r="D427" i="3"/>
  <c r="C427" i="3"/>
  <c r="B427" i="3"/>
  <c r="G426" i="3"/>
  <c r="F426" i="3"/>
  <c r="E426" i="3"/>
  <c r="D426" i="3"/>
  <c r="C426" i="3"/>
  <c r="B426" i="3"/>
  <c r="G425" i="3"/>
  <c r="F425" i="3"/>
  <c r="E425" i="3"/>
  <c r="D425" i="3"/>
  <c r="C425" i="3"/>
  <c r="B425" i="3"/>
  <c r="G424" i="3"/>
  <c r="F424" i="3"/>
  <c r="E424" i="3"/>
  <c r="D424" i="3"/>
  <c r="C424" i="3"/>
  <c r="B424" i="3"/>
  <c r="G423" i="3"/>
  <c r="F423" i="3"/>
  <c r="E423" i="3"/>
  <c r="D423" i="3"/>
  <c r="C423" i="3"/>
  <c r="B423" i="3"/>
  <c r="G422" i="3"/>
  <c r="F422" i="3"/>
  <c r="E422" i="3"/>
  <c r="D422" i="3"/>
  <c r="C422" i="3"/>
  <c r="B422" i="3"/>
  <c r="G421" i="3"/>
  <c r="F421" i="3"/>
  <c r="E421" i="3"/>
  <c r="D421" i="3"/>
  <c r="C421" i="3"/>
  <c r="B421" i="3"/>
  <c r="G420" i="3"/>
  <c r="F420" i="3"/>
  <c r="E420" i="3"/>
  <c r="D420" i="3"/>
  <c r="C420" i="3"/>
  <c r="B420" i="3"/>
  <c r="G419" i="3"/>
  <c r="F419" i="3"/>
  <c r="E419" i="3"/>
  <c r="D419" i="3"/>
  <c r="C419" i="3"/>
  <c r="B419" i="3"/>
  <c r="G418" i="3"/>
  <c r="F418" i="3"/>
  <c r="E418" i="3"/>
  <c r="D418" i="3"/>
  <c r="C418" i="3"/>
  <c r="B418" i="3"/>
  <c r="G417" i="3"/>
  <c r="F417" i="3"/>
  <c r="E417" i="3"/>
  <c r="D417" i="3"/>
  <c r="C417" i="3"/>
  <c r="B417" i="3"/>
  <c r="G416" i="3"/>
  <c r="F416" i="3"/>
  <c r="E416" i="3"/>
  <c r="D416" i="3"/>
  <c r="C416" i="3"/>
  <c r="B416" i="3"/>
  <c r="G415" i="3"/>
  <c r="F415" i="3"/>
  <c r="E415" i="3"/>
  <c r="D415" i="3"/>
  <c r="C415" i="3"/>
  <c r="B415" i="3"/>
  <c r="G414" i="3"/>
  <c r="F414" i="3"/>
  <c r="E414" i="3"/>
  <c r="D414" i="3"/>
  <c r="C414" i="3"/>
  <c r="B414" i="3"/>
  <c r="G413" i="3"/>
  <c r="F413" i="3"/>
  <c r="E413" i="3"/>
  <c r="D413" i="3"/>
  <c r="C413" i="3"/>
  <c r="B413" i="3"/>
  <c r="G412" i="3"/>
  <c r="F412" i="3"/>
  <c r="E412" i="3"/>
  <c r="D412" i="3"/>
  <c r="C412" i="3"/>
  <c r="B412" i="3"/>
  <c r="G411" i="3"/>
  <c r="F411" i="3"/>
  <c r="E411" i="3"/>
  <c r="D411" i="3"/>
  <c r="C411" i="3"/>
  <c r="B411" i="3"/>
  <c r="G410" i="3"/>
  <c r="F410" i="3"/>
  <c r="E410" i="3"/>
  <c r="D410" i="3"/>
  <c r="C410" i="3"/>
  <c r="B410" i="3"/>
  <c r="G409" i="3"/>
  <c r="F409" i="3"/>
  <c r="E409" i="3"/>
  <c r="D409" i="3"/>
  <c r="C409" i="3"/>
  <c r="B409" i="3"/>
  <c r="G408" i="3"/>
  <c r="F408" i="3"/>
  <c r="E408" i="3"/>
  <c r="D408" i="3"/>
  <c r="C408" i="3"/>
  <c r="B408" i="3"/>
  <c r="G407" i="3"/>
  <c r="F407" i="3"/>
  <c r="E407" i="3"/>
  <c r="D407" i="3"/>
  <c r="C407" i="3"/>
  <c r="B407" i="3"/>
  <c r="G406" i="3"/>
  <c r="F406" i="3"/>
  <c r="E406" i="3"/>
  <c r="D406" i="3"/>
  <c r="C406" i="3"/>
  <c r="B406" i="3"/>
  <c r="G405" i="3"/>
  <c r="F405" i="3"/>
  <c r="E405" i="3"/>
  <c r="D405" i="3"/>
  <c r="C405" i="3"/>
  <c r="B405" i="3"/>
  <c r="G404" i="3"/>
  <c r="F404" i="3"/>
  <c r="E404" i="3"/>
  <c r="D404" i="3"/>
  <c r="C404" i="3"/>
  <c r="B404" i="3"/>
  <c r="G403" i="3"/>
  <c r="F403" i="3"/>
  <c r="E403" i="3"/>
  <c r="D403" i="3"/>
  <c r="C403" i="3"/>
  <c r="B403" i="3"/>
  <c r="G402" i="3"/>
  <c r="F402" i="3"/>
  <c r="E402" i="3"/>
  <c r="D402" i="3"/>
  <c r="C402" i="3"/>
  <c r="B402" i="3"/>
  <c r="G401" i="3"/>
  <c r="F401" i="3"/>
  <c r="E401" i="3"/>
  <c r="D401" i="3"/>
  <c r="C401" i="3"/>
  <c r="B401" i="3"/>
  <c r="G400" i="3"/>
  <c r="F400" i="3"/>
  <c r="E400" i="3"/>
  <c r="D400" i="3"/>
  <c r="C400" i="3"/>
  <c r="B400" i="3"/>
  <c r="G399" i="3"/>
  <c r="F399" i="3"/>
  <c r="E399" i="3"/>
  <c r="D399" i="3"/>
  <c r="C399" i="3"/>
  <c r="B399" i="3"/>
  <c r="G398" i="3"/>
  <c r="F398" i="3"/>
  <c r="E398" i="3"/>
  <c r="D398" i="3"/>
  <c r="C398" i="3"/>
  <c r="B398" i="3"/>
  <c r="G397" i="3"/>
  <c r="F397" i="3"/>
  <c r="E397" i="3"/>
  <c r="D397" i="3"/>
  <c r="C397" i="3"/>
  <c r="B397" i="3"/>
  <c r="G396" i="3"/>
  <c r="F396" i="3"/>
  <c r="E396" i="3"/>
  <c r="D396" i="3"/>
  <c r="C396" i="3"/>
  <c r="B396" i="3"/>
  <c r="G395" i="3"/>
  <c r="F395" i="3"/>
  <c r="E395" i="3"/>
  <c r="D395" i="3"/>
  <c r="C395" i="3"/>
  <c r="B395" i="3"/>
  <c r="G394" i="3"/>
  <c r="F394" i="3"/>
  <c r="E394" i="3"/>
  <c r="D394" i="3"/>
  <c r="C394" i="3"/>
  <c r="B394" i="3"/>
  <c r="G393" i="3"/>
  <c r="F393" i="3"/>
  <c r="E393" i="3"/>
  <c r="D393" i="3"/>
  <c r="C393" i="3"/>
  <c r="B393" i="3"/>
  <c r="G392" i="3"/>
  <c r="F392" i="3"/>
  <c r="E392" i="3"/>
  <c r="D392" i="3"/>
  <c r="C392" i="3"/>
  <c r="B392" i="3"/>
  <c r="G391" i="3"/>
  <c r="F391" i="3"/>
  <c r="E391" i="3"/>
  <c r="D391" i="3"/>
  <c r="C391" i="3"/>
  <c r="B391" i="3"/>
  <c r="G390" i="3"/>
  <c r="F390" i="3"/>
  <c r="E390" i="3"/>
  <c r="D390" i="3"/>
  <c r="C390" i="3"/>
  <c r="B390" i="3"/>
  <c r="G389" i="3"/>
  <c r="F389" i="3"/>
  <c r="E389" i="3"/>
  <c r="D389" i="3"/>
  <c r="C389" i="3"/>
  <c r="B389" i="3"/>
  <c r="G388" i="3"/>
  <c r="F388" i="3"/>
  <c r="E388" i="3"/>
  <c r="D388" i="3"/>
  <c r="C388" i="3"/>
  <c r="B388" i="3"/>
  <c r="G387" i="3"/>
  <c r="F387" i="3"/>
  <c r="E387" i="3"/>
  <c r="D387" i="3"/>
  <c r="C387" i="3"/>
  <c r="B387" i="3"/>
  <c r="G386" i="3"/>
  <c r="F386" i="3"/>
  <c r="E386" i="3"/>
  <c r="D386" i="3"/>
  <c r="C386" i="3"/>
  <c r="B386" i="3"/>
  <c r="G385" i="3"/>
  <c r="F385" i="3"/>
  <c r="E385" i="3"/>
  <c r="D385" i="3"/>
  <c r="C385" i="3"/>
  <c r="B385" i="3"/>
  <c r="G384" i="3"/>
  <c r="F384" i="3"/>
  <c r="E384" i="3"/>
  <c r="D384" i="3"/>
  <c r="C384" i="3"/>
  <c r="B384" i="3"/>
  <c r="G383" i="3"/>
  <c r="F383" i="3"/>
  <c r="E383" i="3"/>
  <c r="D383" i="3"/>
  <c r="C383" i="3"/>
  <c r="B383" i="3"/>
  <c r="G382" i="3"/>
  <c r="F382" i="3"/>
  <c r="E382" i="3"/>
  <c r="D382" i="3"/>
  <c r="C382" i="3"/>
  <c r="B382" i="3"/>
  <c r="G381" i="3"/>
  <c r="F381" i="3"/>
  <c r="E381" i="3"/>
  <c r="D381" i="3"/>
  <c r="C381" i="3"/>
  <c r="B381" i="3"/>
  <c r="G380" i="3"/>
  <c r="F380" i="3"/>
  <c r="E380" i="3"/>
  <c r="D380" i="3"/>
  <c r="C380" i="3"/>
  <c r="B380" i="3"/>
  <c r="G379" i="3"/>
  <c r="F379" i="3"/>
  <c r="E379" i="3"/>
  <c r="D379" i="3"/>
  <c r="C379" i="3"/>
  <c r="B379" i="3"/>
  <c r="G378" i="3"/>
  <c r="F378" i="3"/>
  <c r="E378" i="3"/>
  <c r="D378" i="3"/>
  <c r="C378" i="3"/>
  <c r="B378" i="3"/>
  <c r="G377" i="3"/>
  <c r="F377" i="3"/>
  <c r="E377" i="3"/>
  <c r="D377" i="3"/>
  <c r="C377" i="3"/>
  <c r="B377" i="3"/>
  <c r="G376" i="3"/>
  <c r="F376" i="3"/>
  <c r="E376" i="3"/>
  <c r="D376" i="3"/>
  <c r="C376" i="3"/>
  <c r="B376" i="3"/>
  <c r="G375" i="3"/>
  <c r="F375" i="3"/>
  <c r="E375" i="3"/>
  <c r="D375" i="3"/>
  <c r="C375" i="3"/>
  <c r="B375" i="3"/>
  <c r="G374" i="3"/>
  <c r="F374" i="3"/>
  <c r="E374" i="3"/>
  <c r="D374" i="3"/>
  <c r="C374" i="3"/>
  <c r="B374" i="3"/>
  <c r="G373" i="3"/>
  <c r="F373" i="3"/>
  <c r="E373" i="3"/>
  <c r="D373" i="3"/>
  <c r="C373" i="3"/>
  <c r="B373" i="3"/>
  <c r="G372" i="3"/>
  <c r="F372" i="3"/>
  <c r="E372" i="3"/>
  <c r="D372" i="3"/>
  <c r="C372" i="3"/>
  <c r="B372" i="3"/>
  <c r="G371" i="3"/>
  <c r="F371" i="3"/>
  <c r="E371" i="3"/>
  <c r="D371" i="3"/>
  <c r="C371" i="3"/>
  <c r="B371" i="3"/>
  <c r="G370" i="3"/>
  <c r="F370" i="3"/>
  <c r="E370" i="3"/>
  <c r="D370" i="3"/>
  <c r="C370" i="3"/>
  <c r="B370" i="3"/>
  <c r="G369" i="3"/>
  <c r="F369" i="3"/>
  <c r="E369" i="3"/>
  <c r="D369" i="3"/>
  <c r="C369" i="3"/>
  <c r="B369" i="3"/>
  <c r="G368" i="3"/>
  <c r="F368" i="3"/>
  <c r="E368" i="3"/>
  <c r="D368" i="3"/>
  <c r="C368" i="3"/>
  <c r="B368" i="3"/>
  <c r="G367" i="3"/>
  <c r="F367" i="3"/>
  <c r="E367" i="3"/>
  <c r="D367" i="3"/>
  <c r="C367" i="3"/>
  <c r="B367" i="3"/>
  <c r="G366" i="3"/>
  <c r="F366" i="3"/>
  <c r="E366" i="3"/>
  <c r="D366" i="3"/>
  <c r="C366" i="3"/>
  <c r="B366" i="3"/>
  <c r="G365" i="3"/>
  <c r="F365" i="3"/>
  <c r="E365" i="3"/>
  <c r="D365" i="3"/>
  <c r="C365" i="3"/>
  <c r="B365" i="3"/>
  <c r="G364" i="3"/>
  <c r="F364" i="3"/>
  <c r="E364" i="3"/>
  <c r="D364" i="3"/>
  <c r="C364" i="3"/>
  <c r="B364" i="3"/>
  <c r="G363" i="3"/>
  <c r="F363" i="3"/>
  <c r="E363" i="3"/>
  <c r="D363" i="3"/>
  <c r="C363" i="3"/>
  <c r="B363" i="3"/>
  <c r="G362" i="3"/>
  <c r="F362" i="3"/>
  <c r="E362" i="3"/>
  <c r="D362" i="3"/>
  <c r="C362" i="3"/>
  <c r="B362" i="3"/>
  <c r="G361" i="3"/>
  <c r="F361" i="3"/>
  <c r="E361" i="3"/>
  <c r="D361" i="3"/>
  <c r="C361" i="3"/>
  <c r="B361" i="3"/>
  <c r="G360" i="3"/>
  <c r="F360" i="3"/>
  <c r="E360" i="3"/>
  <c r="D360" i="3"/>
  <c r="C360" i="3"/>
  <c r="B360" i="3"/>
  <c r="G359" i="3"/>
  <c r="F359" i="3"/>
  <c r="E359" i="3"/>
  <c r="D359" i="3"/>
  <c r="C359" i="3"/>
  <c r="B359" i="3"/>
  <c r="G358" i="3"/>
  <c r="F358" i="3"/>
  <c r="E358" i="3"/>
  <c r="D358" i="3"/>
  <c r="C358" i="3"/>
  <c r="B358" i="3"/>
  <c r="G357" i="3"/>
  <c r="F357" i="3"/>
  <c r="E357" i="3"/>
  <c r="D357" i="3"/>
  <c r="C357" i="3"/>
  <c r="B357" i="3"/>
  <c r="G356" i="3"/>
  <c r="F356" i="3"/>
  <c r="E356" i="3"/>
  <c r="D356" i="3"/>
  <c r="C356" i="3"/>
  <c r="B356" i="3"/>
  <c r="G355" i="3"/>
  <c r="F355" i="3"/>
  <c r="E355" i="3"/>
  <c r="D355" i="3"/>
  <c r="C355" i="3"/>
  <c r="B355" i="3"/>
  <c r="G354" i="3"/>
  <c r="F354" i="3"/>
  <c r="E354" i="3"/>
  <c r="D354" i="3"/>
  <c r="C354" i="3"/>
  <c r="B354" i="3"/>
  <c r="G353" i="3"/>
  <c r="F353" i="3"/>
  <c r="E353" i="3"/>
  <c r="D353" i="3"/>
  <c r="C353" i="3"/>
  <c r="B353" i="3"/>
  <c r="G352" i="3"/>
  <c r="F352" i="3"/>
  <c r="E352" i="3"/>
  <c r="D352" i="3"/>
  <c r="C352" i="3"/>
  <c r="B352" i="3"/>
  <c r="G351" i="3"/>
  <c r="F351" i="3"/>
  <c r="E351" i="3"/>
  <c r="D351" i="3"/>
  <c r="C351" i="3"/>
  <c r="B351" i="3"/>
  <c r="G350" i="3"/>
  <c r="F350" i="3"/>
  <c r="E350" i="3"/>
  <c r="D350" i="3"/>
  <c r="C350" i="3"/>
  <c r="B350" i="3"/>
  <c r="G349" i="3"/>
  <c r="F349" i="3"/>
  <c r="E349" i="3"/>
  <c r="D349" i="3"/>
  <c r="C349" i="3"/>
  <c r="B349" i="3"/>
  <c r="G348" i="3"/>
  <c r="F348" i="3"/>
  <c r="E348" i="3"/>
  <c r="D348" i="3"/>
  <c r="C348" i="3"/>
  <c r="B348" i="3"/>
  <c r="G347" i="3"/>
  <c r="F347" i="3"/>
  <c r="E347" i="3"/>
  <c r="D347" i="3"/>
  <c r="C347" i="3"/>
  <c r="B347" i="3"/>
  <c r="G346" i="3"/>
  <c r="F346" i="3"/>
  <c r="E346" i="3"/>
  <c r="D346" i="3"/>
  <c r="C346" i="3"/>
  <c r="B346" i="3"/>
  <c r="G345" i="3"/>
  <c r="F345" i="3"/>
  <c r="E345" i="3"/>
  <c r="D345" i="3"/>
  <c r="C345" i="3"/>
  <c r="B345" i="3"/>
  <c r="G344" i="3"/>
  <c r="F344" i="3"/>
  <c r="E344" i="3"/>
  <c r="D344" i="3"/>
  <c r="C344" i="3"/>
  <c r="B344" i="3"/>
  <c r="G343" i="3"/>
  <c r="F343" i="3"/>
  <c r="E343" i="3"/>
  <c r="D343" i="3"/>
  <c r="C343" i="3"/>
  <c r="B343" i="3"/>
  <c r="G342" i="3"/>
  <c r="F342" i="3"/>
  <c r="E342" i="3"/>
  <c r="D342" i="3"/>
  <c r="C342" i="3"/>
  <c r="B342" i="3"/>
  <c r="G341" i="3"/>
  <c r="F341" i="3"/>
  <c r="E341" i="3"/>
  <c r="D341" i="3"/>
  <c r="C341" i="3"/>
  <c r="B341" i="3"/>
  <c r="G340" i="3"/>
  <c r="F340" i="3"/>
  <c r="E340" i="3"/>
  <c r="D340" i="3"/>
  <c r="C340" i="3"/>
  <c r="B340" i="3"/>
  <c r="G339" i="3"/>
  <c r="F339" i="3"/>
  <c r="E339" i="3"/>
  <c r="D339" i="3"/>
  <c r="C339" i="3"/>
  <c r="B339" i="3"/>
  <c r="G338" i="3"/>
  <c r="F338" i="3"/>
  <c r="E338" i="3"/>
  <c r="D338" i="3"/>
  <c r="C338" i="3"/>
  <c r="B338" i="3"/>
  <c r="G337" i="3"/>
  <c r="F337" i="3"/>
  <c r="E337" i="3"/>
  <c r="D337" i="3"/>
  <c r="C337" i="3"/>
  <c r="B337" i="3"/>
  <c r="G336" i="3"/>
  <c r="F336" i="3"/>
  <c r="E336" i="3"/>
  <c r="D336" i="3"/>
  <c r="C336" i="3"/>
  <c r="B336" i="3"/>
  <c r="G335" i="3"/>
  <c r="F335" i="3"/>
  <c r="E335" i="3"/>
  <c r="D335" i="3"/>
  <c r="C335" i="3"/>
  <c r="B335" i="3"/>
  <c r="G334" i="3"/>
  <c r="F334" i="3"/>
  <c r="E334" i="3"/>
  <c r="D334" i="3"/>
  <c r="C334" i="3"/>
  <c r="B334" i="3"/>
  <c r="G333" i="3"/>
  <c r="F333" i="3"/>
  <c r="E333" i="3"/>
  <c r="D333" i="3"/>
  <c r="C333" i="3"/>
  <c r="B333" i="3"/>
  <c r="G332" i="3"/>
  <c r="F332" i="3"/>
  <c r="E332" i="3"/>
  <c r="D332" i="3"/>
  <c r="C332" i="3"/>
  <c r="B332" i="3"/>
  <c r="G331" i="3"/>
  <c r="F331" i="3"/>
  <c r="E331" i="3"/>
  <c r="D331" i="3"/>
  <c r="C331" i="3"/>
  <c r="B331" i="3"/>
  <c r="G330" i="3"/>
  <c r="F330" i="3"/>
  <c r="E330" i="3"/>
  <c r="D330" i="3"/>
  <c r="C330" i="3"/>
  <c r="B330" i="3"/>
  <c r="G329" i="3"/>
  <c r="F329" i="3"/>
  <c r="E329" i="3"/>
  <c r="D329" i="3"/>
  <c r="C329" i="3"/>
  <c r="B329" i="3"/>
  <c r="G328" i="3"/>
  <c r="F328" i="3"/>
  <c r="E328" i="3"/>
  <c r="D328" i="3"/>
  <c r="C328" i="3"/>
  <c r="B328" i="3"/>
  <c r="G327" i="3"/>
  <c r="F327" i="3"/>
  <c r="E327" i="3"/>
  <c r="D327" i="3"/>
  <c r="C327" i="3"/>
  <c r="B327" i="3"/>
  <c r="G326" i="3"/>
  <c r="F326" i="3"/>
  <c r="E326" i="3"/>
  <c r="D326" i="3"/>
  <c r="C326" i="3"/>
  <c r="B326" i="3"/>
  <c r="G325" i="3"/>
  <c r="F325" i="3"/>
  <c r="E325" i="3"/>
  <c r="D325" i="3"/>
  <c r="C325" i="3"/>
  <c r="B325" i="3"/>
  <c r="G324" i="3"/>
  <c r="F324" i="3"/>
  <c r="E324" i="3"/>
  <c r="D324" i="3"/>
  <c r="C324" i="3"/>
  <c r="B324" i="3"/>
  <c r="G323" i="3"/>
  <c r="F323" i="3"/>
  <c r="E323" i="3"/>
  <c r="D323" i="3"/>
  <c r="C323" i="3"/>
  <c r="B323" i="3"/>
  <c r="G322" i="3"/>
  <c r="F322" i="3"/>
  <c r="E322" i="3"/>
  <c r="D322" i="3"/>
  <c r="C322" i="3"/>
  <c r="B322" i="3"/>
  <c r="G321" i="3"/>
  <c r="F321" i="3"/>
  <c r="E321" i="3"/>
  <c r="D321" i="3"/>
  <c r="C321" i="3"/>
  <c r="B321" i="3"/>
  <c r="G320" i="3"/>
  <c r="F320" i="3"/>
  <c r="E320" i="3"/>
  <c r="D320" i="3"/>
  <c r="C320" i="3"/>
  <c r="B320" i="3"/>
  <c r="G319" i="3"/>
  <c r="F319" i="3"/>
  <c r="E319" i="3"/>
  <c r="D319" i="3"/>
  <c r="C319" i="3"/>
  <c r="B319" i="3"/>
  <c r="G318" i="3"/>
  <c r="F318" i="3"/>
  <c r="E318" i="3"/>
  <c r="D318" i="3"/>
  <c r="C318" i="3"/>
  <c r="B318" i="3"/>
  <c r="G317" i="3"/>
  <c r="F317" i="3"/>
  <c r="E317" i="3"/>
  <c r="D317" i="3"/>
  <c r="C317" i="3"/>
  <c r="B317" i="3"/>
  <c r="G316" i="3"/>
  <c r="F316" i="3"/>
  <c r="E316" i="3"/>
  <c r="D316" i="3"/>
  <c r="C316" i="3"/>
  <c r="B316" i="3"/>
  <c r="G315" i="3"/>
  <c r="F315" i="3"/>
  <c r="E315" i="3"/>
  <c r="D315" i="3"/>
  <c r="C315" i="3"/>
  <c r="B315" i="3"/>
  <c r="G314" i="3"/>
  <c r="F314" i="3"/>
  <c r="E314" i="3"/>
  <c r="D314" i="3"/>
  <c r="C314" i="3"/>
  <c r="B314" i="3"/>
  <c r="G313" i="3"/>
  <c r="F313" i="3"/>
  <c r="E313" i="3"/>
  <c r="D313" i="3"/>
  <c r="C313" i="3"/>
  <c r="B313" i="3"/>
  <c r="G312" i="3"/>
  <c r="F312" i="3"/>
  <c r="E312" i="3"/>
  <c r="D312" i="3"/>
  <c r="C312" i="3"/>
  <c r="B312" i="3"/>
  <c r="G311" i="3"/>
  <c r="F311" i="3"/>
  <c r="E311" i="3"/>
  <c r="D311" i="3"/>
  <c r="C311" i="3"/>
  <c r="B311" i="3"/>
  <c r="G310" i="3"/>
  <c r="F310" i="3"/>
  <c r="E310" i="3"/>
  <c r="D310" i="3"/>
  <c r="C310" i="3"/>
  <c r="B310" i="3"/>
  <c r="G309" i="3"/>
  <c r="F309" i="3"/>
  <c r="E309" i="3"/>
  <c r="D309" i="3"/>
  <c r="C309" i="3"/>
  <c r="B309" i="3"/>
  <c r="G308" i="3"/>
  <c r="F308" i="3"/>
  <c r="E308" i="3"/>
  <c r="D308" i="3"/>
  <c r="C308" i="3"/>
  <c r="B308" i="3"/>
  <c r="G307" i="3"/>
  <c r="F307" i="3"/>
  <c r="E307" i="3"/>
  <c r="D307" i="3"/>
  <c r="C307" i="3"/>
  <c r="B307" i="3"/>
  <c r="G306" i="3"/>
  <c r="F306" i="3"/>
  <c r="E306" i="3"/>
  <c r="D306" i="3"/>
  <c r="C306" i="3"/>
  <c r="B306" i="3"/>
  <c r="G305" i="3"/>
  <c r="F305" i="3"/>
  <c r="E305" i="3"/>
  <c r="D305" i="3"/>
  <c r="C305" i="3"/>
  <c r="B305" i="3"/>
  <c r="G304" i="3"/>
  <c r="F304" i="3"/>
  <c r="E304" i="3"/>
  <c r="D304" i="3"/>
  <c r="C304" i="3"/>
  <c r="B304" i="3"/>
  <c r="G303" i="3"/>
  <c r="F303" i="3"/>
  <c r="E303" i="3"/>
  <c r="D303" i="3"/>
  <c r="C303" i="3"/>
  <c r="B303" i="3"/>
  <c r="G302" i="3"/>
  <c r="F302" i="3"/>
  <c r="E302" i="3"/>
  <c r="D302" i="3"/>
  <c r="C302" i="3"/>
  <c r="B302" i="3"/>
  <c r="G301" i="3"/>
  <c r="F301" i="3"/>
  <c r="E301" i="3"/>
  <c r="D301" i="3"/>
  <c r="C301" i="3"/>
  <c r="B301" i="3"/>
  <c r="G300" i="3"/>
  <c r="F300" i="3"/>
  <c r="E300" i="3"/>
  <c r="D300" i="3"/>
  <c r="C300" i="3"/>
  <c r="B300" i="3"/>
  <c r="G299" i="3"/>
  <c r="F299" i="3"/>
  <c r="E299" i="3"/>
  <c r="D299" i="3"/>
  <c r="C299" i="3"/>
  <c r="B299" i="3"/>
  <c r="G298" i="3"/>
  <c r="F298" i="3"/>
  <c r="E298" i="3"/>
  <c r="D298" i="3"/>
  <c r="C298" i="3"/>
  <c r="B298" i="3"/>
  <c r="G297" i="3"/>
  <c r="F297" i="3"/>
  <c r="E297" i="3"/>
  <c r="D297" i="3"/>
  <c r="C297" i="3"/>
  <c r="B297" i="3"/>
  <c r="G296" i="3"/>
  <c r="F296" i="3"/>
  <c r="E296" i="3"/>
  <c r="D296" i="3"/>
  <c r="C296" i="3"/>
  <c r="B296" i="3"/>
  <c r="G295" i="3"/>
  <c r="F295" i="3"/>
  <c r="E295" i="3"/>
  <c r="D295" i="3"/>
  <c r="C295" i="3"/>
  <c r="B295" i="3"/>
  <c r="G294" i="3"/>
  <c r="F294" i="3"/>
  <c r="E294" i="3"/>
  <c r="D294" i="3"/>
  <c r="C294" i="3"/>
  <c r="B294" i="3"/>
  <c r="G293" i="3"/>
  <c r="F293" i="3"/>
  <c r="E293" i="3"/>
  <c r="D293" i="3"/>
  <c r="C293" i="3"/>
  <c r="B293" i="3"/>
  <c r="G292" i="3"/>
  <c r="F292" i="3"/>
  <c r="E292" i="3"/>
  <c r="D292" i="3"/>
  <c r="C292" i="3"/>
  <c r="B292" i="3"/>
  <c r="G291" i="3"/>
  <c r="F291" i="3"/>
  <c r="E291" i="3"/>
  <c r="D291" i="3"/>
  <c r="C291" i="3"/>
  <c r="B291" i="3"/>
  <c r="G290" i="3"/>
  <c r="F290" i="3"/>
  <c r="E290" i="3"/>
  <c r="D290" i="3"/>
  <c r="C290" i="3"/>
  <c r="B290" i="3"/>
  <c r="G289" i="3"/>
  <c r="F289" i="3"/>
  <c r="E289" i="3"/>
  <c r="D289" i="3"/>
  <c r="C289" i="3"/>
  <c r="B289" i="3"/>
  <c r="G288" i="3"/>
  <c r="F288" i="3"/>
  <c r="E288" i="3"/>
  <c r="D288" i="3"/>
  <c r="C288" i="3"/>
  <c r="B288" i="3"/>
  <c r="G287" i="3"/>
  <c r="F287" i="3"/>
  <c r="E287" i="3"/>
  <c r="D287" i="3"/>
  <c r="C287" i="3"/>
  <c r="B287" i="3"/>
  <c r="G286" i="3"/>
  <c r="F286" i="3"/>
  <c r="E286" i="3"/>
  <c r="D286" i="3"/>
  <c r="C286" i="3"/>
  <c r="B286" i="3"/>
  <c r="G285" i="3"/>
  <c r="F285" i="3"/>
  <c r="E285" i="3"/>
  <c r="D285" i="3"/>
  <c r="C285" i="3"/>
  <c r="B285" i="3"/>
  <c r="G284" i="3"/>
  <c r="F284" i="3"/>
  <c r="E284" i="3"/>
  <c r="D284" i="3"/>
  <c r="C284" i="3"/>
  <c r="B284" i="3"/>
  <c r="G283" i="3"/>
  <c r="F283" i="3"/>
  <c r="E283" i="3"/>
  <c r="D283" i="3"/>
  <c r="C283" i="3"/>
  <c r="B283" i="3"/>
  <c r="G282" i="3"/>
  <c r="F282" i="3"/>
  <c r="E282" i="3"/>
  <c r="D282" i="3"/>
  <c r="C282" i="3"/>
  <c r="B282" i="3"/>
  <c r="G281" i="3"/>
  <c r="F281" i="3"/>
  <c r="E281" i="3"/>
  <c r="D281" i="3"/>
  <c r="C281" i="3"/>
  <c r="B281" i="3"/>
  <c r="G280" i="3"/>
  <c r="F280" i="3"/>
  <c r="E280" i="3"/>
  <c r="D280" i="3"/>
  <c r="C280" i="3"/>
  <c r="B280" i="3"/>
  <c r="G279" i="3"/>
  <c r="F279" i="3"/>
  <c r="E279" i="3"/>
  <c r="D279" i="3"/>
  <c r="C279" i="3"/>
  <c r="B279" i="3"/>
  <c r="G278" i="3"/>
  <c r="F278" i="3"/>
  <c r="E278" i="3"/>
  <c r="D278" i="3"/>
  <c r="C278" i="3"/>
  <c r="B278" i="3"/>
  <c r="G277" i="3"/>
  <c r="F277" i="3"/>
  <c r="E277" i="3"/>
  <c r="D277" i="3"/>
  <c r="C277" i="3"/>
  <c r="B277" i="3"/>
  <c r="G276" i="3"/>
  <c r="F276" i="3"/>
  <c r="E276" i="3"/>
  <c r="D276" i="3"/>
  <c r="C276" i="3"/>
  <c r="B276" i="3"/>
  <c r="G275" i="3"/>
  <c r="F275" i="3"/>
  <c r="E275" i="3"/>
  <c r="D275" i="3"/>
  <c r="C275" i="3"/>
  <c r="B275" i="3"/>
  <c r="G274" i="3"/>
  <c r="F274" i="3"/>
  <c r="E274" i="3"/>
  <c r="D274" i="3"/>
  <c r="C274" i="3"/>
  <c r="B274" i="3"/>
  <c r="G273" i="3"/>
  <c r="F273" i="3"/>
  <c r="E273" i="3"/>
  <c r="D273" i="3"/>
  <c r="C273" i="3"/>
  <c r="B273" i="3"/>
  <c r="G272" i="3"/>
  <c r="F272" i="3"/>
  <c r="E272" i="3"/>
  <c r="D272" i="3"/>
  <c r="C272" i="3"/>
  <c r="B272" i="3"/>
  <c r="G271" i="3"/>
  <c r="F271" i="3"/>
  <c r="E271" i="3"/>
  <c r="D271" i="3"/>
  <c r="C271" i="3"/>
  <c r="B271" i="3"/>
  <c r="G270" i="3"/>
  <c r="F270" i="3"/>
  <c r="E270" i="3"/>
  <c r="D270" i="3"/>
  <c r="C270" i="3"/>
  <c r="B270" i="3"/>
  <c r="G269" i="3"/>
  <c r="F269" i="3"/>
  <c r="E269" i="3"/>
  <c r="D269" i="3"/>
  <c r="C269" i="3"/>
  <c r="B269" i="3"/>
  <c r="G268" i="3"/>
  <c r="F268" i="3"/>
  <c r="E268" i="3"/>
  <c r="D268" i="3"/>
  <c r="C268" i="3"/>
  <c r="B268" i="3"/>
  <c r="G267" i="3"/>
  <c r="F267" i="3"/>
  <c r="E267" i="3"/>
  <c r="D267" i="3"/>
  <c r="C267" i="3"/>
  <c r="B267" i="3"/>
  <c r="G266" i="3"/>
  <c r="F266" i="3"/>
  <c r="E266" i="3"/>
  <c r="D266" i="3"/>
  <c r="C266" i="3"/>
  <c r="B266" i="3"/>
  <c r="G265" i="3"/>
  <c r="F265" i="3"/>
  <c r="E265" i="3"/>
  <c r="D265" i="3"/>
  <c r="C265" i="3"/>
  <c r="B265" i="3"/>
  <c r="G264" i="3"/>
  <c r="F264" i="3"/>
  <c r="E264" i="3"/>
  <c r="D264" i="3"/>
  <c r="C264" i="3"/>
  <c r="B264" i="3"/>
  <c r="G263" i="3"/>
  <c r="F263" i="3"/>
  <c r="E263" i="3"/>
  <c r="D263" i="3"/>
  <c r="C263" i="3"/>
  <c r="B263" i="3"/>
  <c r="G262" i="3"/>
  <c r="F262" i="3"/>
  <c r="E262" i="3"/>
  <c r="D262" i="3"/>
  <c r="C262" i="3"/>
  <c r="B262" i="3"/>
  <c r="G261" i="3"/>
  <c r="F261" i="3"/>
  <c r="E261" i="3"/>
  <c r="D261" i="3"/>
  <c r="C261" i="3"/>
  <c r="B261" i="3"/>
  <c r="G260" i="3"/>
  <c r="F260" i="3"/>
  <c r="E260" i="3"/>
  <c r="D260" i="3"/>
  <c r="C260" i="3"/>
  <c r="B260" i="3"/>
  <c r="G259" i="3"/>
  <c r="F259" i="3"/>
  <c r="E259" i="3"/>
  <c r="D259" i="3"/>
  <c r="C259" i="3"/>
  <c r="B259" i="3"/>
  <c r="G258" i="3"/>
  <c r="F258" i="3"/>
  <c r="E258" i="3"/>
  <c r="D258" i="3"/>
  <c r="C258" i="3"/>
  <c r="B258" i="3"/>
  <c r="G257" i="3"/>
  <c r="F257" i="3"/>
  <c r="E257" i="3"/>
  <c r="D257" i="3"/>
  <c r="C257" i="3"/>
  <c r="B257" i="3"/>
  <c r="G256" i="3"/>
  <c r="F256" i="3"/>
  <c r="E256" i="3"/>
  <c r="D256" i="3"/>
  <c r="C256" i="3"/>
  <c r="B256" i="3"/>
  <c r="G255" i="3"/>
  <c r="F255" i="3"/>
  <c r="E255" i="3"/>
  <c r="D255" i="3"/>
  <c r="C255" i="3"/>
  <c r="B255" i="3"/>
  <c r="G254" i="3"/>
  <c r="F254" i="3"/>
  <c r="E254" i="3"/>
  <c r="D254" i="3"/>
  <c r="C254" i="3"/>
  <c r="B254" i="3"/>
  <c r="G253" i="3"/>
  <c r="F253" i="3"/>
  <c r="E253" i="3"/>
  <c r="D253" i="3"/>
  <c r="C253" i="3"/>
  <c r="B253" i="3"/>
  <c r="G252" i="3"/>
  <c r="F252" i="3"/>
  <c r="E252" i="3"/>
  <c r="D252" i="3"/>
  <c r="C252" i="3"/>
  <c r="B252" i="3"/>
  <c r="G251" i="3"/>
  <c r="F251" i="3"/>
  <c r="E251" i="3"/>
  <c r="D251" i="3"/>
  <c r="C251" i="3"/>
  <c r="B251" i="3"/>
  <c r="G250" i="3"/>
  <c r="F250" i="3"/>
  <c r="E250" i="3"/>
  <c r="D250" i="3"/>
  <c r="C250" i="3"/>
  <c r="B250" i="3"/>
  <c r="G249" i="3"/>
  <c r="F249" i="3"/>
  <c r="E249" i="3"/>
  <c r="D249" i="3"/>
  <c r="C249" i="3"/>
  <c r="B249" i="3"/>
  <c r="G248" i="3"/>
  <c r="F248" i="3"/>
  <c r="E248" i="3"/>
  <c r="D248" i="3"/>
  <c r="C248" i="3"/>
  <c r="B248" i="3"/>
  <c r="G247" i="3"/>
  <c r="F247" i="3"/>
  <c r="E247" i="3"/>
  <c r="D247" i="3"/>
  <c r="C247" i="3"/>
  <c r="B247" i="3"/>
  <c r="G246" i="3"/>
  <c r="F246" i="3"/>
  <c r="E246" i="3"/>
  <c r="D246" i="3"/>
  <c r="C246" i="3"/>
  <c r="B246" i="3"/>
  <c r="G245" i="3"/>
  <c r="F245" i="3"/>
  <c r="E245" i="3"/>
  <c r="D245" i="3"/>
  <c r="C245" i="3"/>
  <c r="B245" i="3"/>
  <c r="G244" i="3"/>
  <c r="F244" i="3"/>
  <c r="E244" i="3"/>
  <c r="D244" i="3"/>
  <c r="C244" i="3"/>
  <c r="B244" i="3"/>
  <c r="G243" i="3"/>
  <c r="F243" i="3"/>
  <c r="E243" i="3"/>
  <c r="D243" i="3"/>
  <c r="C243" i="3"/>
  <c r="B243" i="3"/>
  <c r="G242" i="3"/>
  <c r="F242" i="3"/>
  <c r="E242" i="3"/>
  <c r="D242" i="3"/>
  <c r="C242" i="3"/>
  <c r="B242" i="3"/>
  <c r="G241" i="3"/>
  <c r="F241" i="3"/>
  <c r="E241" i="3"/>
  <c r="D241" i="3"/>
  <c r="C241" i="3"/>
  <c r="B241" i="3"/>
  <c r="G240" i="3"/>
  <c r="F240" i="3"/>
  <c r="E240" i="3"/>
  <c r="D240" i="3"/>
  <c r="C240" i="3"/>
  <c r="B240" i="3"/>
  <c r="G239" i="3"/>
  <c r="F239" i="3"/>
  <c r="E239" i="3"/>
  <c r="D239" i="3"/>
  <c r="C239" i="3"/>
  <c r="B239" i="3"/>
  <c r="G238" i="3"/>
  <c r="F238" i="3"/>
  <c r="E238" i="3"/>
  <c r="D238" i="3"/>
  <c r="C238" i="3"/>
  <c r="B238" i="3"/>
  <c r="G237" i="3"/>
  <c r="F237" i="3"/>
  <c r="E237" i="3"/>
  <c r="D237" i="3"/>
  <c r="C237" i="3"/>
  <c r="B237" i="3"/>
  <c r="G236" i="3"/>
  <c r="F236" i="3"/>
  <c r="E236" i="3"/>
  <c r="D236" i="3"/>
  <c r="C236" i="3"/>
  <c r="B236" i="3"/>
  <c r="G235" i="3"/>
  <c r="F235" i="3"/>
  <c r="E235" i="3"/>
  <c r="D235" i="3"/>
  <c r="C235" i="3"/>
  <c r="B235" i="3"/>
  <c r="G234" i="3"/>
  <c r="F234" i="3"/>
  <c r="E234" i="3"/>
  <c r="D234" i="3"/>
  <c r="C234" i="3"/>
  <c r="B234" i="3"/>
  <c r="G233" i="3"/>
  <c r="F233" i="3"/>
  <c r="E233" i="3"/>
  <c r="D233" i="3"/>
  <c r="C233" i="3"/>
  <c r="B233" i="3"/>
  <c r="G232" i="3"/>
  <c r="F232" i="3"/>
  <c r="E232" i="3"/>
  <c r="D232" i="3"/>
  <c r="C232" i="3"/>
  <c r="B232" i="3"/>
  <c r="G231" i="3"/>
  <c r="F231" i="3"/>
  <c r="E231" i="3"/>
  <c r="D231" i="3"/>
  <c r="C231" i="3"/>
  <c r="B231" i="3"/>
  <c r="G230" i="3"/>
  <c r="F230" i="3"/>
  <c r="E230" i="3"/>
  <c r="D230" i="3"/>
  <c r="C230" i="3"/>
  <c r="B230" i="3"/>
  <c r="G229" i="3"/>
  <c r="F229" i="3"/>
  <c r="E229" i="3"/>
  <c r="D229" i="3"/>
  <c r="C229" i="3"/>
  <c r="B229" i="3"/>
  <c r="G228" i="3"/>
  <c r="F228" i="3"/>
  <c r="E228" i="3"/>
  <c r="D228" i="3"/>
  <c r="C228" i="3"/>
  <c r="B228" i="3"/>
  <c r="G227" i="3"/>
  <c r="F227" i="3"/>
  <c r="E227" i="3"/>
  <c r="D227" i="3"/>
  <c r="C227" i="3"/>
  <c r="B227" i="3"/>
  <c r="G226" i="3"/>
  <c r="F226" i="3"/>
  <c r="E226" i="3"/>
  <c r="D226" i="3"/>
  <c r="C226" i="3"/>
  <c r="B226" i="3"/>
  <c r="G225" i="3"/>
  <c r="F225" i="3"/>
  <c r="E225" i="3"/>
  <c r="D225" i="3"/>
  <c r="C225" i="3"/>
  <c r="B225" i="3"/>
  <c r="G224" i="3"/>
  <c r="F224" i="3"/>
  <c r="E224" i="3"/>
  <c r="D224" i="3"/>
  <c r="C224" i="3"/>
  <c r="B224" i="3"/>
  <c r="G223" i="3"/>
  <c r="F223" i="3"/>
  <c r="E223" i="3"/>
  <c r="D223" i="3"/>
  <c r="C223" i="3"/>
  <c r="B223" i="3"/>
  <c r="G222" i="3"/>
  <c r="F222" i="3"/>
  <c r="E222" i="3"/>
  <c r="D222" i="3"/>
  <c r="C222" i="3"/>
  <c r="B222" i="3"/>
  <c r="G221" i="3"/>
  <c r="F221" i="3"/>
  <c r="E221" i="3"/>
  <c r="D221" i="3"/>
  <c r="C221" i="3"/>
  <c r="B221" i="3"/>
  <c r="G220" i="3"/>
  <c r="F220" i="3"/>
  <c r="E220" i="3"/>
  <c r="D220" i="3"/>
  <c r="C220" i="3"/>
  <c r="B220" i="3"/>
  <c r="G219" i="3"/>
  <c r="F219" i="3"/>
  <c r="E219" i="3"/>
  <c r="D219" i="3"/>
  <c r="C219" i="3"/>
  <c r="B219" i="3"/>
  <c r="G218" i="3"/>
  <c r="F218" i="3"/>
  <c r="E218" i="3"/>
  <c r="D218" i="3"/>
  <c r="C218" i="3"/>
  <c r="B218" i="3"/>
  <c r="G217" i="3"/>
  <c r="F217" i="3"/>
  <c r="E217" i="3"/>
  <c r="D217" i="3"/>
  <c r="C217" i="3"/>
  <c r="B217" i="3"/>
  <c r="G216" i="3"/>
  <c r="F216" i="3"/>
  <c r="E216" i="3"/>
  <c r="D216" i="3"/>
  <c r="C216" i="3"/>
  <c r="B216" i="3"/>
  <c r="G215" i="3"/>
  <c r="F215" i="3"/>
  <c r="E215" i="3"/>
  <c r="D215" i="3"/>
  <c r="C215" i="3"/>
  <c r="B215" i="3"/>
  <c r="G214" i="3"/>
  <c r="F214" i="3"/>
  <c r="E214" i="3"/>
  <c r="D214" i="3"/>
  <c r="C214" i="3"/>
  <c r="B214" i="3"/>
  <c r="G213" i="3"/>
  <c r="F213" i="3"/>
  <c r="E213" i="3"/>
  <c r="D213" i="3"/>
  <c r="C213" i="3"/>
  <c r="B213" i="3"/>
  <c r="G212" i="3"/>
  <c r="F212" i="3"/>
  <c r="E212" i="3"/>
  <c r="D212" i="3"/>
  <c r="C212" i="3"/>
  <c r="B212" i="3"/>
  <c r="G211" i="3"/>
  <c r="F211" i="3"/>
  <c r="E211" i="3"/>
  <c r="D211" i="3"/>
  <c r="C211" i="3"/>
  <c r="B211" i="3"/>
  <c r="G210" i="3"/>
  <c r="F210" i="3"/>
  <c r="E210" i="3"/>
  <c r="D210" i="3"/>
  <c r="C210" i="3"/>
  <c r="B210" i="3"/>
  <c r="G209" i="3"/>
  <c r="F209" i="3"/>
  <c r="E209" i="3"/>
  <c r="D209" i="3"/>
  <c r="C209" i="3"/>
  <c r="B209" i="3"/>
  <c r="G208" i="3"/>
  <c r="F208" i="3"/>
  <c r="E208" i="3"/>
  <c r="D208" i="3"/>
  <c r="C208" i="3"/>
  <c r="B208" i="3"/>
  <c r="G207" i="3"/>
  <c r="F207" i="3"/>
  <c r="E207" i="3"/>
  <c r="D207" i="3"/>
  <c r="C207" i="3"/>
  <c r="B207" i="3"/>
  <c r="G206" i="3"/>
  <c r="F206" i="3"/>
  <c r="E206" i="3"/>
  <c r="D206" i="3"/>
  <c r="C206" i="3"/>
  <c r="B206" i="3"/>
  <c r="G205" i="3"/>
  <c r="F205" i="3"/>
  <c r="E205" i="3"/>
  <c r="D205" i="3"/>
  <c r="C205" i="3"/>
  <c r="B205" i="3"/>
  <c r="G204" i="3"/>
  <c r="F204" i="3"/>
  <c r="E204" i="3"/>
  <c r="D204" i="3"/>
  <c r="C204" i="3"/>
  <c r="B204" i="3"/>
  <c r="G203" i="3"/>
  <c r="F203" i="3"/>
  <c r="E203" i="3"/>
  <c r="D203" i="3"/>
  <c r="C203" i="3"/>
  <c r="B203" i="3"/>
  <c r="G202" i="3"/>
  <c r="F202" i="3"/>
  <c r="E202" i="3"/>
  <c r="D202" i="3"/>
  <c r="C202" i="3"/>
  <c r="B202" i="3"/>
  <c r="G201" i="3"/>
  <c r="F201" i="3"/>
  <c r="E201" i="3"/>
  <c r="D201" i="3"/>
  <c r="C201" i="3"/>
  <c r="B201" i="3"/>
  <c r="G200" i="3"/>
  <c r="F200" i="3"/>
  <c r="E200" i="3"/>
  <c r="D200" i="3"/>
  <c r="C200" i="3"/>
  <c r="B200" i="3"/>
  <c r="G199" i="3"/>
  <c r="F199" i="3"/>
  <c r="E199" i="3"/>
  <c r="D199" i="3"/>
  <c r="C199" i="3"/>
  <c r="B199" i="3"/>
  <c r="G198" i="3"/>
  <c r="F198" i="3"/>
  <c r="E198" i="3"/>
  <c r="D198" i="3"/>
  <c r="C198" i="3"/>
  <c r="B198" i="3"/>
  <c r="G197" i="3"/>
  <c r="F197" i="3"/>
  <c r="E197" i="3"/>
  <c r="D197" i="3"/>
  <c r="C197" i="3"/>
  <c r="B197" i="3"/>
  <c r="G196" i="3"/>
  <c r="F196" i="3"/>
  <c r="E196" i="3"/>
  <c r="D196" i="3"/>
  <c r="C196" i="3"/>
  <c r="B196" i="3"/>
  <c r="G195" i="3"/>
  <c r="F195" i="3"/>
  <c r="E195" i="3"/>
  <c r="D195" i="3"/>
  <c r="C195" i="3"/>
  <c r="B195" i="3"/>
  <c r="G194" i="3"/>
  <c r="F194" i="3"/>
  <c r="E194" i="3"/>
  <c r="D194" i="3"/>
  <c r="C194" i="3"/>
  <c r="B194" i="3"/>
  <c r="G193" i="3"/>
  <c r="F193" i="3"/>
  <c r="E193" i="3"/>
  <c r="D193" i="3"/>
  <c r="C193" i="3"/>
  <c r="B193" i="3"/>
  <c r="G192" i="3"/>
  <c r="F192" i="3"/>
  <c r="E192" i="3"/>
  <c r="D192" i="3"/>
  <c r="C192" i="3"/>
  <c r="B192" i="3"/>
  <c r="G191" i="3"/>
  <c r="F191" i="3"/>
  <c r="E191" i="3"/>
  <c r="D191" i="3"/>
  <c r="C191" i="3"/>
  <c r="B191" i="3"/>
  <c r="G190" i="3"/>
  <c r="F190" i="3"/>
  <c r="E190" i="3"/>
  <c r="D190" i="3"/>
  <c r="C190" i="3"/>
  <c r="B190" i="3"/>
  <c r="G189" i="3"/>
  <c r="F189" i="3"/>
  <c r="E189" i="3"/>
  <c r="D189" i="3"/>
  <c r="C189" i="3"/>
  <c r="B189" i="3"/>
  <c r="G188" i="3"/>
  <c r="F188" i="3"/>
  <c r="E188" i="3"/>
  <c r="D188" i="3"/>
  <c r="C188" i="3"/>
  <c r="B188" i="3"/>
  <c r="G187" i="3"/>
  <c r="F187" i="3"/>
  <c r="E187" i="3"/>
  <c r="D187" i="3"/>
  <c r="C187" i="3"/>
  <c r="B187" i="3"/>
  <c r="G186" i="3"/>
  <c r="F186" i="3"/>
  <c r="E186" i="3"/>
  <c r="D186" i="3"/>
  <c r="C186" i="3"/>
  <c r="B186" i="3"/>
  <c r="G185" i="3"/>
  <c r="F185" i="3"/>
  <c r="E185" i="3"/>
  <c r="D185" i="3"/>
  <c r="C185" i="3"/>
  <c r="B185" i="3"/>
  <c r="G184" i="3"/>
  <c r="F184" i="3"/>
  <c r="E184" i="3"/>
  <c r="D184" i="3"/>
  <c r="C184" i="3"/>
  <c r="B184" i="3"/>
  <c r="G183" i="3"/>
  <c r="F183" i="3"/>
  <c r="E183" i="3"/>
  <c r="D183" i="3"/>
  <c r="C183" i="3"/>
  <c r="B183" i="3"/>
  <c r="G182" i="3"/>
  <c r="F182" i="3"/>
  <c r="E182" i="3"/>
  <c r="D182" i="3"/>
  <c r="C182" i="3"/>
  <c r="B182" i="3"/>
  <c r="G181" i="3"/>
  <c r="F181" i="3"/>
  <c r="E181" i="3"/>
  <c r="D181" i="3"/>
  <c r="C181" i="3"/>
  <c r="B181" i="3"/>
  <c r="G180" i="3"/>
  <c r="F180" i="3"/>
  <c r="E180" i="3"/>
  <c r="D180" i="3"/>
  <c r="C180" i="3"/>
  <c r="B180" i="3"/>
  <c r="G179" i="3"/>
  <c r="F179" i="3"/>
  <c r="E179" i="3"/>
  <c r="D179" i="3"/>
  <c r="C179" i="3"/>
  <c r="B179" i="3"/>
  <c r="G178" i="3"/>
  <c r="F178" i="3"/>
  <c r="E178" i="3"/>
  <c r="D178" i="3"/>
  <c r="C178" i="3"/>
  <c r="B178" i="3"/>
  <c r="G177" i="3"/>
  <c r="F177" i="3"/>
  <c r="E177" i="3"/>
  <c r="D177" i="3"/>
  <c r="C177" i="3"/>
  <c r="B177" i="3"/>
  <c r="G176" i="3"/>
  <c r="F176" i="3"/>
  <c r="E176" i="3"/>
  <c r="D176" i="3"/>
  <c r="C176" i="3"/>
  <c r="B176" i="3"/>
  <c r="G175" i="3"/>
  <c r="F175" i="3"/>
  <c r="E175" i="3"/>
  <c r="D175" i="3"/>
  <c r="C175" i="3"/>
  <c r="B175" i="3"/>
  <c r="G174" i="3"/>
  <c r="F174" i="3"/>
  <c r="E174" i="3"/>
  <c r="D174" i="3"/>
  <c r="C174" i="3"/>
  <c r="B174" i="3"/>
  <c r="G173" i="3"/>
  <c r="F173" i="3"/>
  <c r="E173" i="3"/>
  <c r="D173" i="3"/>
  <c r="C173" i="3"/>
  <c r="B173" i="3"/>
  <c r="G172" i="3"/>
  <c r="F172" i="3"/>
  <c r="E172" i="3"/>
  <c r="D172" i="3"/>
  <c r="C172" i="3"/>
  <c r="B172" i="3"/>
  <c r="G171" i="3"/>
  <c r="F171" i="3"/>
  <c r="E171" i="3"/>
  <c r="D171" i="3"/>
  <c r="C171" i="3"/>
  <c r="B171" i="3"/>
  <c r="G170" i="3"/>
  <c r="F170" i="3"/>
  <c r="E170" i="3"/>
  <c r="D170" i="3"/>
  <c r="C170" i="3"/>
  <c r="B170" i="3"/>
  <c r="G169" i="3"/>
  <c r="F169" i="3"/>
  <c r="E169" i="3"/>
  <c r="D169" i="3"/>
  <c r="C169" i="3"/>
  <c r="B169" i="3"/>
  <c r="G168" i="3"/>
  <c r="F168" i="3"/>
  <c r="E168" i="3"/>
  <c r="D168" i="3"/>
  <c r="C168" i="3"/>
  <c r="B168" i="3"/>
  <c r="G167" i="3"/>
  <c r="F167" i="3"/>
  <c r="E167" i="3"/>
  <c r="D167" i="3"/>
  <c r="C167" i="3"/>
  <c r="B167" i="3"/>
  <c r="G166" i="3"/>
  <c r="F166" i="3"/>
  <c r="E166" i="3"/>
  <c r="D166" i="3"/>
  <c r="C166" i="3"/>
  <c r="B166" i="3"/>
  <c r="G165" i="3"/>
  <c r="F165" i="3"/>
  <c r="E165" i="3"/>
  <c r="D165" i="3"/>
  <c r="C165" i="3"/>
  <c r="B165" i="3"/>
  <c r="G164" i="3"/>
  <c r="F164" i="3"/>
  <c r="E164" i="3"/>
  <c r="D164" i="3"/>
  <c r="C164" i="3"/>
  <c r="B164" i="3"/>
  <c r="G163" i="3"/>
  <c r="F163" i="3"/>
  <c r="E163" i="3"/>
  <c r="D163" i="3"/>
  <c r="C163" i="3"/>
  <c r="B163" i="3"/>
  <c r="G162" i="3"/>
  <c r="F162" i="3"/>
  <c r="E162" i="3"/>
  <c r="D162" i="3"/>
  <c r="C162" i="3"/>
  <c r="B162" i="3"/>
  <c r="G161" i="3"/>
  <c r="F161" i="3"/>
  <c r="E161" i="3"/>
  <c r="D161" i="3"/>
  <c r="C161" i="3"/>
  <c r="B161" i="3"/>
  <c r="G160" i="3"/>
  <c r="F160" i="3"/>
  <c r="E160" i="3"/>
  <c r="D160" i="3"/>
  <c r="C160" i="3"/>
  <c r="B160" i="3"/>
  <c r="G159" i="3"/>
  <c r="F159" i="3"/>
  <c r="E159" i="3"/>
  <c r="D159" i="3"/>
  <c r="C159" i="3"/>
  <c r="B159" i="3"/>
  <c r="G158" i="3"/>
  <c r="F158" i="3"/>
  <c r="E158" i="3"/>
  <c r="D158" i="3"/>
  <c r="C158" i="3"/>
  <c r="B158" i="3"/>
  <c r="G157" i="3"/>
  <c r="F157" i="3"/>
  <c r="E157" i="3"/>
  <c r="D157" i="3"/>
  <c r="C157" i="3"/>
  <c r="B157" i="3"/>
  <c r="G156" i="3"/>
  <c r="F156" i="3"/>
  <c r="E156" i="3"/>
  <c r="D156" i="3"/>
  <c r="C156" i="3"/>
  <c r="B156" i="3"/>
  <c r="G155" i="3"/>
  <c r="F155" i="3"/>
  <c r="E155" i="3"/>
  <c r="D155" i="3"/>
  <c r="C155" i="3"/>
  <c r="B155" i="3"/>
  <c r="G154" i="3"/>
  <c r="F154" i="3"/>
  <c r="E154" i="3"/>
  <c r="D154" i="3"/>
  <c r="C154" i="3"/>
  <c r="B154" i="3"/>
  <c r="G153" i="3"/>
  <c r="F153" i="3"/>
  <c r="E153" i="3"/>
  <c r="D153" i="3"/>
  <c r="C153" i="3"/>
  <c r="B153" i="3"/>
  <c r="G152" i="3"/>
  <c r="F152" i="3"/>
  <c r="E152" i="3"/>
  <c r="D152" i="3"/>
  <c r="C152" i="3"/>
  <c r="B152" i="3"/>
  <c r="G151" i="3"/>
  <c r="F151" i="3"/>
  <c r="E151" i="3"/>
  <c r="D151" i="3"/>
  <c r="C151" i="3"/>
  <c r="B151" i="3"/>
  <c r="G150" i="3"/>
  <c r="F150" i="3"/>
  <c r="E150" i="3"/>
  <c r="D150" i="3"/>
  <c r="C150" i="3"/>
  <c r="B150" i="3"/>
  <c r="G149" i="3"/>
  <c r="F149" i="3"/>
  <c r="E149" i="3"/>
  <c r="D149" i="3"/>
  <c r="C149" i="3"/>
  <c r="B149" i="3"/>
  <c r="G148" i="3"/>
  <c r="F148" i="3"/>
  <c r="E148" i="3"/>
  <c r="D148" i="3"/>
  <c r="C148" i="3"/>
  <c r="B148" i="3"/>
  <c r="G147" i="3"/>
  <c r="F147" i="3"/>
  <c r="E147" i="3"/>
  <c r="D147" i="3"/>
  <c r="C147" i="3"/>
  <c r="B147" i="3"/>
  <c r="G146" i="3"/>
  <c r="F146" i="3"/>
  <c r="E146" i="3"/>
  <c r="D146" i="3"/>
  <c r="C146" i="3"/>
  <c r="B146" i="3"/>
  <c r="G145" i="3"/>
  <c r="F145" i="3"/>
  <c r="E145" i="3"/>
  <c r="D145" i="3"/>
  <c r="C145" i="3"/>
  <c r="B145" i="3"/>
  <c r="G144" i="3"/>
  <c r="F144" i="3"/>
  <c r="E144" i="3"/>
  <c r="D144" i="3"/>
  <c r="C144" i="3"/>
  <c r="B144" i="3"/>
  <c r="G143" i="3"/>
  <c r="F143" i="3"/>
  <c r="E143" i="3"/>
  <c r="D143" i="3"/>
  <c r="C143" i="3"/>
  <c r="B143" i="3"/>
  <c r="G142" i="3"/>
  <c r="F142" i="3"/>
  <c r="E142" i="3"/>
  <c r="D142" i="3"/>
  <c r="C142" i="3"/>
  <c r="B142" i="3"/>
  <c r="G141" i="3"/>
  <c r="F141" i="3"/>
  <c r="E141" i="3"/>
  <c r="D141" i="3"/>
  <c r="C141" i="3"/>
  <c r="B141" i="3"/>
  <c r="G140" i="3"/>
  <c r="F140" i="3"/>
  <c r="E140" i="3"/>
  <c r="D140" i="3"/>
  <c r="C140" i="3"/>
  <c r="B140" i="3"/>
  <c r="G139" i="3"/>
  <c r="F139" i="3"/>
  <c r="E139" i="3"/>
  <c r="D139" i="3"/>
  <c r="C139" i="3"/>
  <c r="B139" i="3"/>
  <c r="G138" i="3"/>
  <c r="F138" i="3"/>
  <c r="E138" i="3"/>
  <c r="D138" i="3"/>
  <c r="C138" i="3"/>
  <c r="B138" i="3"/>
  <c r="G137" i="3"/>
  <c r="F137" i="3"/>
  <c r="E137" i="3"/>
  <c r="D137" i="3"/>
  <c r="C137" i="3"/>
  <c r="B137" i="3"/>
  <c r="G136" i="3"/>
  <c r="F136" i="3"/>
  <c r="E136" i="3"/>
  <c r="D136" i="3"/>
  <c r="C136" i="3"/>
  <c r="B136" i="3"/>
  <c r="G135" i="3"/>
  <c r="F135" i="3"/>
  <c r="E135" i="3"/>
  <c r="D135" i="3"/>
  <c r="C135" i="3"/>
  <c r="B135" i="3"/>
  <c r="G134" i="3"/>
  <c r="F134" i="3"/>
  <c r="E134" i="3"/>
  <c r="D134" i="3"/>
  <c r="C134" i="3"/>
  <c r="B134" i="3"/>
  <c r="G133" i="3"/>
  <c r="F133" i="3"/>
  <c r="E133" i="3"/>
  <c r="D133" i="3"/>
  <c r="C133" i="3"/>
  <c r="B133" i="3"/>
  <c r="G132" i="3"/>
  <c r="F132" i="3"/>
  <c r="E132" i="3"/>
  <c r="D132" i="3"/>
  <c r="C132" i="3"/>
  <c r="B132" i="3"/>
  <c r="G131" i="3"/>
  <c r="F131" i="3"/>
  <c r="E131" i="3"/>
  <c r="D131" i="3"/>
  <c r="C131" i="3"/>
  <c r="B131" i="3"/>
  <c r="G130" i="3"/>
  <c r="F130" i="3"/>
  <c r="E130" i="3"/>
  <c r="D130" i="3"/>
  <c r="C130" i="3"/>
  <c r="B130" i="3"/>
  <c r="G129" i="3"/>
  <c r="F129" i="3"/>
  <c r="E129" i="3"/>
  <c r="D129" i="3"/>
  <c r="C129" i="3"/>
  <c r="B129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G125" i="3"/>
  <c r="F125" i="3"/>
  <c r="E125" i="3"/>
  <c r="D125" i="3"/>
  <c r="C125" i="3"/>
  <c r="B125" i="3"/>
  <c r="G124" i="3"/>
  <c r="F124" i="3"/>
  <c r="E124" i="3"/>
  <c r="D124" i="3"/>
  <c r="C124" i="3"/>
  <c r="B124" i="3"/>
  <c r="G123" i="3"/>
  <c r="F123" i="3"/>
  <c r="E123" i="3"/>
  <c r="D123" i="3"/>
  <c r="C123" i="3"/>
  <c r="B123" i="3"/>
  <c r="G122" i="3"/>
  <c r="F122" i="3"/>
  <c r="E122" i="3"/>
  <c r="D122" i="3"/>
  <c r="C122" i="3"/>
  <c r="B122" i="3"/>
  <c r="G121" i="3"/>
  <c r="F121" i="3"/>
  <c r="E121" i="3"/>
  <c r="D121" i="3"/>
  <c r="C121" i="3"/>
  <c r="B121" i="3"/>
  <c r="G120" i="3"/>
  <c r="F120" i="3"/>
  <c r="E120" i="3"/>
  <c r="D120" i="3"/>
  <c r="C120" i="3"/>
  <c r="B120" i="3"/>
  <c r="G119" i="3"/>
  <c r="F119" i="3"/>
  <c r="E119" i="3"/>
  <c r="D119" i="3"/>
  <c r="C119" i="3"/>
  <c r="B119" i="3"/>
  <c r="G118" i="3"/>
  <c r="F118" i="3"/>
  <c r="E118" i="3"/>
  <c r="D118" i="3"/>
  <c r="C118" i="3"/>
  <c r="B118" i="3"/>
  <c r="G117" i="3"/>
  <c r="F117" i="3"/>
  <c r="E117" i="3"/>
  <c r="D117" i="3"/>
  <c r="C117" i="3"/>
  <c r="B117" i="3"/>
  <c r="G116" i="3"/>
  <c r="F116" i="3"/>
  <c r="E116" i="3"/>
  <c r="D116" i="3"/>
  <c r="C116" i="3"/>
  <c r="B116" i="3"/>
  <c r="G115" i="3"/>
  <c r="F115" i="3"/>
  <c r="E115" i="3"/>
  <c r="D115" i="3"/>
  <c r="C115" i="3"/>
  <c r="B115" i="3"/>
  <c r="G114" i="3"/>
  <c r="F114" i="3"/>
  <c r="E114" i="3"/>
  <c r="D114" i="3"/>
  <c r="C114" i="3"/>
  <c r="B114" i="3"/>
  <c r="G113" i="3"/>
  <c r="F113" i="3"/>
  <c r="E113" i="3"/>
  <c r="D113" i="3"/>
  <c r="C113" i="3"/>
  <c r="B113" i="3"/>
  <c r="G112" i="3"/>
  <c r="F112" i="3"/>
  <c r="E112" i="3"/>
  <c r="D112" i="3"/>
  <c r="C112" i="3"/>
  <c r="B112" i="3"/>
  <c r="G111" i="3"/>
  <c r="F111" i="3"/>
  <c r="E111" i="3"/>
  <c r="D111" i="3"/>
  <c r="C111" i="3"/>
  <c r="B111" i="3"/>
  <c r="G110" i="3"/>
  <c r="F110" i="3"/>
  <c r="E110" i="3"/>
  <c r="D110" i="3"/>
  <c r="C110" i="3"/>
  <c r="B110" i="3"/>
  <c r="G109" i="3"/>
  <c r="F109" i="3"/>
  <c r="E109" i="3"/>
  <c r="D109" i="3"/>
  <c r="C109" i="3"/>
  <c r="B109" i="3"/>
  <c r="G108" i="3"/>
  <c r="F108" i="3"/>
  <c r="E108" i="3"/>
  <c r="D108" i="3"/>
  <c r="C108" i="3"/>
  <c r="B108" i="3"/>
  <c r="G107" i="3"/>
  <c r="F107" i="3"/>
  <c r="E107" i="3"/>
  <c r="D107" i="3"/>
  <c r="C107" i="3"/>
  <c r="B107" i="3"/>
  <c r="G106" i="3"/>
  <c r="F106" i="3"/>
  <c r="E106" i="3"/>
  <c r="D106" i="3"/>
  <c r="C106" i="3"/>
  <c r="B106" i="3"/>
  <c r="G105" i="3"/>
  <c r="F105" i="3"/>
  <c r="E105" i="3"/>
  <c r="D105" i="3"/>
  <c r="C105" i="3"/>
  <c r="B105" i="3"/>
  <c r="G104" i="3"/>
  <c r="F104" i="3"/>
  <c r="E104" i="3"/>
  <c r="D104" i="3"/>
  <c r="C104" i="3"/>
  <c r="B104" i="3"/>
  <c r="G103" i="3"/>
  <c r="F103" i="3"/>
  <c r="E103" i="3"/>
  <c r="D103" i="3"/>
  <c r="C103" i="3"/>
  <c r="B103" i="3"/>
  <c r="G102" i="3"/>
  <c r="F102" i="3"/>
  <c r="E102" i="3"/>
  <c r="D102" i="3"/>
  <c r="C102" i="3"/>
  <c r="B102" i="3"/>
  <c r="G101" i="3"/>
  <c r="F101" i="3"/>
  <c r="E101" i="3"/>
  <c r="D101" i="3"/>
  <c r="C101" i="3"/>
  <c r="B101" i="3"/>
  <c r="G100" i="3"/>
  <c r="F100" i="3"/>
  <c r="E100" i="3"/>
  <c r="D100" i="3"/>
  <c r="C100" i="3"/>
  <c r="B100" i="3"/>
  <c r="G99" i="3"/>
  <c r="F99" i="3"/>
  <c r="E99" i="3"/>
  <c r="D99" i="3"/>
  <c r="C99" i="3"/>
  <c r="B99" i="3"/>
  <c r="G98" i="3"/>
  <c r="F98" i="3"/>
  <c r="E98" i="3"/>
  <c r="D98" i="3"/>
  <c r="C98" i="3"/>
  <c r="B98" i="3"/>
  <c r="G97" i="3"/>
  <c r="F97" i="3"/>
  <c r="E97" i="3"/>
  <c r="D97" i="3"/>
  <c r="C97" i="3"/>
  <c r="B97" i="3"/>
  <c r="G96" i="3"/>
  <c r="F96" i="3"/>
  <c r="E96" i="3"/>
  <c r="D96" i="3"/>
  <c r="C96" i="3"/>
  <c r="B96" i="3"/>
  <c r="G95" i="3"/>
  <c r="F95" i="3"/>
  <c r="E95" i="3"/>
  <c r="D95" i="3"/>
  <c r="C95" i="3"/>
  <c r="B95" i="3"/>
  <c r="G94" i="3"/>
  <c r="F94" i="3"/>
  <c r="E94" i="3"/>
  <c r="D94" i="3"/>
  <c r="C94" i="3"/>
  <c r="B94" i="3"/>
  <c r="G93" i="3"/>
  <c r="F93" i="3"/>
  <c r="E93" i="3"/>
  <c r="D93" i="3"/>
  <c r="C93" i="3"/>
  <c r="B93" i="3"/>
  <c r="G92" i="3"/>
  <c r="F92" i="3"/>
  <c r="E92" i="3"/>
  <c r="D92" i="3"/>
  <c r="C92" i="3"/>
  <c r="B92" i="3"/>
  <c r="G91" i="3"/>
  <c r="F91" i="3"/>
  <c r="E91" i="3"/>
  <c r="D91" i="3"/>
  <c r="C91" i="3"/>
  <c r="B91" i="3"/>
  <c r="G90" i="3"/>
  <c r="F90" i="3"/>
  <c r="E90" i="3"/>
  <c r="D90" i="3"/>
  <c r="C90" i="3"/>
  <c r="B90" i="3"/>
  <c r="G89" i="3"/>
  <c r="F89" i="3"/>
  <c r="E89" i="3"/>
  <c r="D89" i="3"/>
  <c r="C89" i="3"/>
  <c r="B89" i="3"/>
  <c r="G88" i="3"/>
  <c r="F88" i="3"/>
  <c r="E88" i="3"/>
  <c r="D88" i="3"/>
  <c r="C88" i="3"/>
  <c r="B88" i="3"/>
  <c r="G87" i="3"/>
  <c r="F87" i="3"/>
  <c r="E87" i="3"/>
  <c r="D87" i="3"/>
  <c r="C87" i="3"/>
  <c r="B87" i="3"/>
  <c r="G86" i="3"/>
  <c r="F86" i="3"/>
  <c r="E86" i="3"/>
  <c r="D86" i="3"/>
  <c r="C86" i="3"/>
  <c r="B86" i="3"/>
  <c r="G85" i="3"/>
  <c r="F85" i="3"/>
  <c r="E85" i="3"/>
  <c r="D85" i="3"/>
  <c r="C85" i="3"/>
  <c r="B85" i="3"/>
  <c r="G84" i="3"/>
  <c r="F84" i="3"/>
  <c r="E84" i="3"/>
  <c r="D84" i="3"/>
  <c r="C84" i="3"/>
  <c r="B84" i="3"/>
  <c r="G83" i="3"/>
  <c r="F83" i="3"/>
  <c r="E83" i="3"/>
  <c r="D83" i="3"/>
  <c r="C83" i="3"/>
  <c r="B83" i="3"/>
  <c r="G82" i="3"/>
  <c r="F82" i="3"/>
  <c r="E82" i="3"/>
  <c r="D82" i="3"/>
  <c r="C82" i="3"/>
  <c r="B82" i="3"/>
  <c r="G81" i="3"/>
  <c r="F81" i="3"/>
  <c r="E81" i="3"/>
  <c r="D81" i="3"/>
  <c r="C81" i="3"/>
  <c r="B81" i="3"/>
  <c r="G80" i="3"/>
  <c r="F80" i="3"/>
  <c r="E80" i="3"/>
  <c r="D80" i="3"/>
  <c r="C80" i="3"/>
  <c r="B80" i="3"/>
  <c r="G79" i="3"/>
  <c r="F79" i="3"/>
  <c r="E79" i="3"/>
  <c r="D79" i="3"/>
  <c r="C79" i="3"/>
  <c r="B79" i="3"/>
  <c r="G78" i="3"/>
  <c r="F78" i="3"/>
  <c r="E78" i="3"/>
  <c r="D78" i="3"/>
  <c r="C78" i="3"/>
  <c r="B78" i="3"/>
  <c r="G77" i="3"/>
  <c r="F77" i="3"/>
  <c r="E77" i="3"/>
  <c r="D77" i="3"/>
  <c r="C77" i="3"/>
  <c r="B77" i="3"/>
  <c r="G76" i="3"/>
  <c r="F76" i="3"/>
  <c r="E76" i="3"/>
  <c r="D76" i="3"/>
  <c r="C76" i="3"/>
  <c r="B76" i="3"/>
  <c r="G75" i="3"/>
  <c r="F75" i="3"/>
  <c r="E75" i="3"/>
  <c r="D75" i="3"/>
  <c r="C75" i="3"/>
  <c r="B75" i="3"/>
  <c r="G74" i="3"/>
  <c r="F74" i="3"/>
  <c r="E74" i="3"/>
  <c r="D74" i="3"/>
  <c r="C74" i="3"/>
  <c r="B74" i="3"/>
  <c r="G73" i="3"/>
  <c r="F73" i="3"/>
  <c r="E73" i="3"/>
  <c r="D73" i="3"/>
  <c r="C73" i="3"/>
  <c r="B73" i="3"/>
  <c r="G72" i="3"/>
  <c r="F72" i="3"/>
  <c r="E72" i="3"/>
  <c r="D72" i="3"/>
  <c r="C72" i="3"/>
  <c r="B72" i="3"/>
  <c r="G71" i="3"/>
  <c r="F71" i="3"/>
  <c r="E71" i="3"/>
  <c r="D71" i="3"/>
  <c r="C71" i="3"/>
  <c r="B71" i="3"/>
  <c r="G70" i="3"/>
  <c r="F70" i="3"/>
  <c r="E70" i="3"/>
  <c r="D70" i="3"/>
  <c r="C70" i="3"/>
  <c r="B70" i="3"/>
  <c r="G69" i="3"/>
  <c r="F69" i="3"/>
  <c r="E69" i="3"/>
  <c r="D69" i="3"/>
  <c r="C69" i="3"/>
  <c r="B69" i="3"/>
  <c r="G68" i="3"/>
  <c r="F68" i="3"/>
  <c r="E68" i="3"/>
  <c r="D68" i="3"/>
  <c r="C68" i="3"/>
  <c r="B68" i="3"/>
  <c r="G67" i="3"/>
  <c r="F67" i="3"/>
  <c r="E67" i="3"/>
  <c r="D67" i="3"/>
  <c r="C67" i="3"/>
  <c r="B67" i="3"/>
  <c r="G66" i="3"/>
  <c r="F66" i="3"/>
  <c r="E66" i="3"/>
  <c r="D66" i="3"/>
  <c r="C66" i="3"/>
  <c r="B66" i="3"/>
  <c r="G65" i="3"/>
  <c r="F65" i="3"/>
  <c r="E65" i="3"/>
  <c r="D65" i="3"/>
  <c r="C65" i="3"/>
  <c r="B65" i="3"/>
  <c r="G64" i="3"/>
  <c r="F64" i="3"/>
  <c r="E64" i="3"/>
  <c r="D64" i="3"/>
  <c r="C64" i="3"/>
  <c r="B64" i="3"/>
  <c r="G63" i="3"/>
  <c r="F63" i="3"/>
  <c r="E63" i="3"/>
  <c r="D63" i="3"/>
  <c r="C63" i="3"/>
  <c r="B63" i="3"/>
  <c r="G62" i="3"/>
  <c r="F62" i="3"/>
  <c r="E62" i="3"/>
  <c r="D62" i="3"/>
  <c r="C62" i="3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B59" i="3"/>
  <c r="G58" i="3"/>
  <c r="F58" i="3"/>
  <c r="E58" i="3"/>
  <c r="D58" i="3"/>
  <c r="C58" i="3"/>
  <c r="B58" i="3"/>
  <c r="G57" i="3"/>
  <c r="F57" i="3"/>
  <c r="E57" i="3"/>
  <c r="D57" i="3"/>
  <c r="C57" i="3"/>
  <c r="B57" i="3"/>
  <c r="G56" i="3"/>
  <c r="F56" i="3"/>
  <c r="E56" i="3"/>
  <c r="D56" i="3"/>
  <c r="C56" i="3"/>
  <c r="B56" i="3"/>
  <c r="G55" i="3"/>
  <c r="F55" i="3"/>
  <c r="E55" i="3"/>
  <c r="D55" i="3"/>
  <c r="C55" i="3"/>
  <c r="B55" i="3"/>
  <c r="G54" i="3"/>
  <c r="F54" i="3"/>
  <c r="E54" i="3"/>
  <c r="D54" i="3"/>
  <c r="C54" i="3"/>
  <c r="B54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B51" i="3"/>
  <c r="G50" i="3"/>
  <c r="F50" i="3"/>
  <c r="E50" i="3"/>
  <c r="D50" i="3"/>
  <c r="C50" i="3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G47" i="3"/>
  <c r="F47" i="3"/>
  <c r="E47" i="3"/>
  <c r="D47" i="3"/>
  <c r="C47" i="3"/>
  <c r="B47" i="3"/>
  <c r="G46" i="3"/>
  <c r="F46" i="3"/>
  <c r="E46" i="3"/>
  <c r="D46" i="3"/>
  <c r="C46" i="3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B43" i="3"/>
  <c r="G42" i="3"/>
  <c r="F42" i="3"/>
  <c r="E42" i="3"/>
  <c r="D42" i="3"/>
  <c r="C42" i="3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B27" i="3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L286" i="1" l="1"/>
  <c r="G286" i="1"/>
  <c r="F286" i="1"/>
  <c r="E286" i="1"/>
  <c r="D286" i="1"/>
  <c r="C286" i="1"/>
  <c r="B286" i="1"/>
  <c r="L285" i="1"/>
  <c r="G285" i="1"/>
  <c r="F285" i="1"/>
  <c r="E285" i="1"/>
  <c r="D285" i="1"/>
  <c r="C285" i="1"/>
  <c r="B285" i="1"/>
  <c r="L284" i="1"/>
  <c r="G284" i="1"/>
  <c r="F284" i="1"/>
  <c r="E284" i="1"/>
  <c r="D284" i="1"/>
  <c r="C284" i="1"/>
  <c r="B284" i="1"/>
  <c r="L283" i="1"/>
  <c r="G283" i="1"/>
  <c r="F283" i="1"/>
  <c r="E283" i="1"/>
  <c r="D283" i="1"/>
  <c r="C283" i="1"/>
  <c r="B283" i="1"/>
  <c r="L282" i="1"/>
  <c r="G282" i="1"/>
  <c r="F282" i="1"/>
  <c r="E282" i="1"/>
  <c r="D282" i="1"/>
  <c r="C282" i="1"/>
  <c r="B282" i="1"/>
  <c r="L281" i="1"/>
  <c r="G281" i="1"/>
  <c r="F281" i="1"/>
  <c r="E281" i="1"/>
  <c r="D281" i="1"/>
  <c r="C281" i="1"/>
  <c r="B281" i="1"/>
  <c r="L280" i="1"/>
  <c r="G280" i="1"/>
  <c r="F280" i="1"/>
  <c r="E280" i="1"/>
  <c r="D280" i="1"/>
  <c r="C280" i="1"/>
  <c r="B280" i="1"/>
  <c r="L279" i="1"/>
  <c r="G279" i="1"/>
  <c r="F279" i="1"/>
  <c r="E279" i="1"/>
  <c r="D279" i="1"/>
  <c r="C279" i="1"/>
  <c r="B279" i="1"/>
  <c r="L278" i="1"/>
  <c r="G278" i="1"/>
  <c r="F278" i="1"/>
  <c r="E278" i="1"/>
  <c r="D278" i="1"/>
  <c r="C278" i="1"/>
  <c r="B278" i="1"/>
  <c r="L277" i="1"/>
  <c r="G277" i="1"/>
  <c r="F277" i="1"/>
  <c r="E277" i="1"/>
  <c r="D277" i="1"/>
  <c r="C277" i="1"/>
  <c r="B277" i="1"/>
  <c r="L276" i="1"/>
  <c r="G276" i="1"/>
  <c r="F276" i="1"/>
  <c r="E276" i="1"/>
  <c r="D276" i="1"/>
  <c r="C276" i="1"/>
  <c r="B276" i="1"/>
  <c r="L275" i="1"/>
  <c r="G275" i="1"/>
  <c r="F275" i="1"/>
  <c r="E275" i="1"/>
  <c r="D275" i="1"/>
  <c r="C275" i="1"/>
  <c r="B275" i="1"/>
  <c r="L274" i="1"/>
  <c r="G274" i="1"/>
  <c r="F274" i="1"/>
  <c r="E274" i="1"/>
  <c r="D274" i="1"/>
  <c r="C274" i="1"/>
  <c r="B274" i="1"/>
  <c r="L273" i="1"/>
  <c r="G273" i="1"/>
  <c r="F273" i="1"/>
  <c r="E273" i="1"/>
  <c r="D273" i="1"/>
  <c r="C273" i="1"/>
  <c r="B273" i="1"/>
  <c r="L272" i="1"/>
  <c r="G272" i="1"/>
  <c r="F272" i="1"/>
  <c r="E272" i="1"/>
  <c r="D272" i="1"/>
  <c r="C272" i="1"/>
  <c r="B272" i="1"/>
  <c r="L271" i="1"/>
  <c r="G271" i="1"/>
  <c r="F271" i="1"/>
  <c r="E271" i="1"/>
  <c r="D271" i="1"/>
  <c r="C271" i="1"/>
  <c r="B271" i="1"/>
  <c r="L270" i="1"/>
  <c r="G270" i="1"/>
  <c r="F270" i="1"/>
  <c r="E270" i="1"/>
  <c r="D270" i="1"/>
  <c r="C270" i="1"/>
  <c r="B270" i="1"/>
  <c r="L269" i="1"/>
  <c r="G269" i="1"/>
  <c r="F269" i="1"/>
  <c r="E269" i="1"/>
  <c r="D269" i="1"/>
  <c r="C269" i="1"/>
  <c r="B269" i="1"/>
  <c r="L268" i="1"/>
  <c r="G268" i="1"/>
  <c r="F268" i="1"/>
  <c r="E268" i="1"/>
  <c r="D268" i="1"/>
  <c r="C268" i="1"/>
  <c r="B268" i="1"/>
  <c r="L267" i="1"/>
  <c r="G267" i="1"/>
  <c r="F267" i="1"/>
  <c r="E267" i="1"/>
  <c r="D267" i="1"/>
  <c r="C267" i="1"/>
  <c r="B267" i="1"/>
  <c r="L266" i="1"/>
  <c r="G266" i="1"/>
  <c r="F266" i="1"/>
  <c r="E266" i="1"/>
  <c r="D266" i="1"/>
  <c r="C266" i="1"/>
  <c r="B266" i="1"/>
  <c r="L265" i="1"/>
  <c r="G265" i="1"/>
  <c r="F265" i="1"/>
  <c r="E265" i="1"/>
  <c r="D265" i="1"/>
  <c r="C265" i="1"/>
  <c r="B265" i="1"/>
  <c r="L264" i="1"/>
  <c r="G264" i="1"/>
  <c r="F264" i="1"/>
  <c r="E264" i="1"/>
  <c r="D264" i="1"/>
  <c r="C264" i="1"/>
  <c r="B264" i="1"/>
  <c r="L263" i="1"/>
  <c r="G263" i="1"/>
  <c r="F263" i="1"/>
  <c r="E263" i="1"/>
  <c r="D263" i="1"/>
  <c r="C263" i="1"/>
  <c r="B263" i="1"/>
  <c r="L262" i="1"/>
  <c r="G262" i="1"/>
  <c r="F262" i="1"/>
  <c r="E262" i="1"/>
  <c r="D262" i="1"/>
  <c r="C262" i="1"/>
  <c r="B262" i="1"/>
  <c r="L261" i="1"/>
  <c r="G261" i="1"/>
  <c r="F261" i="1"/>
  <c r="E261" i="1"/>
  <c r="D261" i="1"/>
  <c r="C261" i="1"/>
  <c r="B261" i="1"/>
  <c r="L260" i="1"/>
  <c r="G260" i="1"/>
  <c r="F260" i="1"/>
  <c r="E260" i="1"/>
  <c r="D260" i="1"/>
  <c r="C260" i="1"/>
  <c r="B260" i="1"/>
  <c r="L259" i="1"/>
  <c r="G259" i="1"/>
  <c r="F259" i="1"/>
  <c r="E259" i="1"/>
  <c r="D259" i="1"/>
  <c r="C259" i="1"/>
  <c r="B259" i="1"/>
  <c r="L258" i="1"/>
  <c r="G258" i="1"/>
  <c r="F258" i="1"/>
  <c r="E258" i="1"/>
  <c r="D258" i="1"/>
  <c r="C258" i="1"/>
  <c r="B258" i="1"/>
  <c r="L257" i="1"/>
  <c r="G257" i="1"/>
  <c r="F257" i="1"/>
  <c r="E257" i="1"/>
  <c r="D257" i="1"/>
  <c r="C257" i="1"/>
  <c r="B257" i="1"/>
  <c r="L256" i="1"/>
  <c r="G256" i="1"/>
  <c r="F256" i="1"/>
  <c r="E256" i="1"/>
  <c r="D256" i="1"/>
  <c r="C256" i="1"/>
  <c r="B256" i="1"/>
  <c r="L255" i="1"/>
  <c r="G255" i="1"/>
  <c r="F255" i="1"/>
  <c r="E255" i="1"/>
  <c r="D255" i="1"/>
  <c r="C255" i="1"/>
  <c r="B255" i="1"/>
  <c r="I254" i="1"/>
  <c r="G254" i="1"/>
  <c r="F254" i="1"/>
  <c r="E254" i="1"/>
  <c r="D254" i="1"/>
  <c r="C254" i="1"/>
  <c r="B254" i="1"/>
  <c r="L253" i="1"/>
  <c r="G253" i="1"/>
  <c r="F253" i="1"/>
  <c r="E253" i="1"/>
  <c r="D253" i="1"/>
  <c r="C253" i="1"/>
  <c r="B253" i="1"/>
  <c r="L252" i="1"/>
  <c r="G252" i="1"/>
  <c r="F252" i="1"/>
  <c r="E252" i="1"/>
  <c r="D252" i="1"/>
  <c r="C252" i="1"/>
  <c r="B252" i="1"/>
  <c r="L251" i="1"/>
  <c r="G251" i="1"/>
  <c r="F251" i="1"/>
  <c r="E251" i="1"/>
  <c r="D251" i="1"/>
  <c r="C251" i="1"/>
  <c r="B251" i="1"/>
  <c r="L250" i="1"/>
  <c r="J250" i="1"/>
  <c r="G250" i="1"/>
  <c r="F250" i="1"/>
  <c r="E250" i="1"/>
  <c r="D250" i="1"/>
  <c r="C250" i="1"/>
  <c r="B250" i="1"/>
  <c r="L249" i="1"/>
  <c r="G249" i="1"/>
  <c r="F249" i="1"/>
  <c r="E249" i="1"/>
  <c r="D249" i="1"/>
  <c r="C249" i="1"/>
  <c r="B249" i="1"/>
  <c r="L248" i="1"/>
  <c r="K248" i="1"/>
  <c r="G248" i="1"/>
  <c r="F248" i="1"/>
  <c r="E248" i="1"/>
  <c r="D248" i="1"/>
  <c r="C248" i="1"/>
  <c r="B248" i="1"/>
  <c r="L247" i="1"/>
  <c r="K247" i="1"/>
  <c r="G247" i="1"/>
  <c r="F247" i="1"/>
  <c r="E247" i="1"/>
  <c r="D247" i="1"/>
  <c r="C247" i="1"/>
  <c r="B247" i="1"/>
  <c r="K246" i="1"/>
  <c r="L246" i="1" s="1"/>
  <c r="G246" i="1"/>
  <c r="F246" i="1"/>
  <c r="E246" i="1"/>
  <c r="D246" i="1"/>
  <c r="C246" i="1"/>
  <c r="B246" i="1"/>
  <c r="L245" i="1"/>
  <c r="K245" i="1"/>
  <c r="G245" i="1"/>
  <c r="F245" i="1"/>
  <c r="E245" i="1"/>
  <c r="D245" i="1"/>
  <c r="C245" i="1"/>
  <c r="B245" i="1"/>
  <c r="L244" i="1"/>
  <c r="G244" i="1"/>
  <c r="F244" i="1"/>
  <c r="E244" i="1"/>
  <c r="D244" i="1"/>
  <c r="C244" i="1"/>
  <c r="B244" i="1"/>
  <c r="L243" i="1"/>
  <c r="G243" i="1"/>
  <c r="F243" i="1"/>
  <c r="E243" i="1"/>
  <c r="D243" i="1"/>
  <c r="C243" i="1"/>
  <c r="B243" i="1"/>
  <c r="L242" i="1"/>
  <c r="G242" i="1"/>
  <c r="F242" i="1"/>
  <c r="E242" i="1"/>
  <c r="D242" i="1"/>
  <c r="C242" i="1"/>
  <c r="B242" i="1"/>
  <c r="I241" i="1"/>
  <c r="L241" i="1" s="1"/>
  <c r="G241" i="1"/>
  <c r="F241" i="1"/>
  <c r="E241" i="1"/>
  <c r="D241" i="1"/>
  <c r="C241" i="1"/>
  <c r="B241" i="1"/>
  <c r="K240" i="1"/>
  <c r="L240" i="1" s="1"/>
  <c r="G240" i="1"/>
  <c r="F240" i="1"/>
  <c r="E240" i="1"/>
  <c r="D240" i="1"/>
  <c r="C240" i="1"/>
  <c r="B240" i="1"/>
  <c r="L239" i="1"/>
  <c r="K239" i="1"/>
  <c r="G239" i="1"/>
  <c r="F239" i="1"/>
  <c r="E239" i="1"/>
  <c r="D239" i="1"/>
  <c r="C239" i="1"/>
  <c r="B239" i="1"/>
  <c r="K238" i="1"/>
  <c r="L238" i="1" s="1"/>
  <c r="G238" i="1"/>
  <c r="F238" i="1"/>
  <c r="E238" i="1"/>
  <c r="D238" i="1"/>
  <c r="C238" i="1"/>
  <c r="B238" i="1"/>
  <c r="L237" i="1"/>
  <c r="G237" i="1"/>
  <c r="F237" i="1"/>
  <c r="E237" i="1"/>
  <c r="D237" i="1"/>
  <c r="C237" i="1"/>
  <c r="B237" i="1"/>
  <c r="L236" i="1"/>
  <c r="G236" i="1"/>
  <c r="F236" i="1"/>
  <c r="E236" i="1"/>
  <c r="D236" i="1"/>
  <c r="C236" i="1"/>
  <c r="B236" i="1"/>
  <c r="L235" i="1"/>
  <c r="G235" i="1"/>
  <c r="F235" i="1"/>
  <c r="E235" i="1"/>
  <c r="D235" i="1"/>
  <c r="C235" i="1"/>
  <c r="B235" i="1"/>
  <c r="L234" i="1"/>
  <c r="G234" i="1"/>
  <c r="F234" i="1"/>
  <c r="E234" i="1"/>
  <c r="D234" i="1"/>
  <c r="C234" i="1"/>
  <c r="B234" i="1"/>
  <c r="L233" i="1"/>
  <c r="G233" i="1"/>
  <c r="F233" i="1"/>
  <c r="E233" i="1"/>
  <c r="D233" i="1"/>
  <c r="C233" i="1"/>
  <c r="B233" i="1"/>
  <c r="L232" i="1"/>
  <c r="G232" i="1"/>
  <c r="F232" i="1"/>
  <c r="E232" i="1"/>
  <c r="D232" i="1"/>
  <c r="C232" i="1"/>
  <c r="B232" i="1"/>
  <c r="L231" i="1"/>
  <c r="G231" i="1"/>
  <c r="F231" i="1"/>
  <c r="E231" i="1"/>
  <c r="D231" i="1"/>
  <c r="C231" i="1"/>
  <c r="B231" i="1"/>
  <c r="L230" i="1"/>
  <c r="G230" i="1"/>
  <c r="F230" i="1"/>
  <c r="E230" i="1"/>
  <c r="D230" i="1"/>
  <c r="C230" i="1"/>
  <c r="B230" i="1"/>
  <c r="L229" i="1"/>
  <c r="G229" i="1"/>
  <c r="F229" i="1"/>
  <c r="E229" i="1"/>
  <c r="D229" i="1"/>
  <c r="C229" i="1"/>
  <c r="B229" i="1"/>
  <c r="L228" i="1"/>
  <c r="G228" i="1"/>
  <c r="F228" i="1"/>
  <c r="E228" i="1"/>
  <c r="D228" i="1"/>
  <c r="C228" i="1"/>
  <c r="B228" i="1"/>
  <c r="K227" i="1"/>
  <c r="L227" i="1" s="1"/>
  <c r="G227" i="1"/>
  <c r="F227" i="1"/>
  <c r="E227" i="1"/>
  <c r="D227" i="1"/>
  <c r="C227" i="1"/>
  <c r="B227" i="1"/>
  <c r="K226" i="1"/>
  <c r="L226" i="1" s="1"/>
  <c r="G226" i="1"/>
  <c r="F226" i="1"/>
  <c r="E226" i="1"/>
  <c r="D226" i="1"/>
  <c r="C226" i="1"/>
  <c r="B226" i="1"/>
  <c r="K225" i="1"/>
  <c r="L225" i="1" s="1"/>
  <c r="G225" i="1"/>
  <c r="F225" i="1"/>
  <c r="E225" i="1"/>
  <c r="D225" i="1"/>
  <c r="C225" i="1"/>
  <c r="B225" i="1"/>
  <c r="L224" i="1"/>
  <c r="G224" i="1"/>
  <c r="F224" i="1"/>
  <c r="E224" i="1"/>
  <c r="D224" i="1"/>
  <c r="C224" i="1"/>
  <c r="B224" i="1"/>
  <c r="L223" i="1"/>
  <c r="G223" i="1"/>
  <c r="F223" i="1"/>
  <c r="E223" i="1"/>
  <c r="D223" i="1"/>
  <c r="C223" i="1"/>
  <c r="B223" i="1"/>
  <c r="L222" i="1"/>
  <c r="G222" i="1"/>
  <c r="F222" i="1"/>
  <c r="E222" i="1"/>
  <c r="D222" i="1"/>
  <c r="C222" i="1"/>
  <c r="B222" i="1"/>
  <c r="L221" i="1"/>
  <c r="K221" i="1"/>
  <c r="G221" i="1"/>
  <c r="F221" i="1"/>
  <c r="E221" i="1"/>
  <c r="D221" i="1"/>
  <c r="C221" i="1"/>
  <c r="B221" i="1"/>
  <c r="K220" i="1"/>
  <c r="L220" i="1" s="1"/>
  <c r="G220" i="1"/>
  <c r="F220" i="1"/>
  <c r="E220" i="1"/>
  <c r="D220" i="1"/>
  <c r="C220" i="1"/>
  <c r="B220" i="1"/>
  <c r="L219" i="1"/>
  <c r="K219" i="1"/>
  <c r="G219" i="1"/>
  <c r="F219" i="1"/>
  <c r="E219" i="1"/>
  <c r="D219" i="1"/>
  <c r="C219" i="1"/>
  <c r="B219" i="1"/>
  <c r="L218" i="1"/>
  <c r="G218" i="1"/>
  <c r="F218" i="1"/>
  <c r="E218" i="1"/>
  <c r="D218" i="1"/>
  <c r="C218" i="1"/>
  <c r="B218" i="1"/>
  <c r="L217" i="1"/>
  <c r="G217" i="1"/>
  <c r="F217" i="1"/>
  <c r="E217" i="1"/>
  <c r="D217" i="1"/>
  <c r="C217" i="1"/>
  <c r="B217" i="1"/>
  <c r="L216" i="1"/>
  <c r="G216" i="1"/>
  <c r="F216" i="1"/>
  <c r="E216" i="1"/>
  <c r="D216" i="1"/>
  <c r="C216" i="1"/>
  <c r="B216" i="1"/>
  <c r="K215" i="1"/>
  <c r="L215" i="1" s="1"/>
  <c r="G215" i="1"/>
  <c r="F215" i="1"/>
  <c r="E215" i="1"/>
  <c r="D215" i="1"/>
  <c r="C215" i="1"/>
  <c r="B215" i="1"/>
  <c r="K214" i="1"/>
  <c r="L214" i="1" s="1"/>
  <c r="G214" i="1"/>
  <c r="F214" i="1"/>
  <c r="E214" i="1"/>
  <c r="D214" i="1"/>
  <c r="C214" i="1"/>
  <c r="B214" i="1"/>
  <c r="L213" i="1"/>
  <c r="G213" i="1"/>
  <c r="F213" i="1"/>
  <c r="E213" i="1"/>
  <c r="D213" i="1"/>
  <c r="C213" i="1"/>
  <c r="B213" i="1"/>
  <c r="L212" i="1"/>
  <c r="G212" i="1"/>
  <c r="F212" i="1"/>
  <c r="E212" i="1"/>
  <c r="D212" i="1"/>
  <c r="C212" i="1"/>
  <c r="B212" i="1"/>
  <c r="L211" i="1"/>
  <c r="G211" i="1"/>
  <c r="F211" i="1"/>
  <c r="E211" i="1"/>
  <c r="D211" i="1"/>
  <c r="C211" i="1"/>
  <c r="B211" i="1"/>
  <c r="K210" i="1"/>
  <c r="L210" i="1" s="1"/>
  <c r="G210" i="1"/>
  <c r="F210" i="1"/>
  <c r="E210" i="1"/>
  <c r="D210" i="1"/>
  <c r="C210" i="1"/>
  <c r="B210" i="1"/>
  <c r="K209" i="1"/>
  <c r="L209" i="1" s="1"/>
  <c r="G209" i="1"/>
  <c r="F209" i="1"/>
  <c r="E209" i="1"/>
  <c r="D209" i="1"/>
  <c r="C209" i="1"/>
  <c r="B209" i="1"/>
  <c r="L208" i="1"/>
  <c r="G208" i="1"/>
  <c r="F208" i="1"/>
  <c r="E208" i="1"/>
  <c r="D208" i="1"/>
  <c r="C208" i="1"/>
  <c r="B208" i="1"/>
  <c r="L207" i="1"/>
  <c r="G207" i="1"/>
  <c r="F207" i="1"/>
  <c r="E207" i="1"/>
  <c r="D207" i="1"/>
  <c r="C207" i="1"/>
  <c r="B207" i="1"/>
  <c r="L206" i="1"/>
  <c r="G206" i="1"/>
  <c r="F206" i="1"/>
  <c r="E206" i="1"/>
  <c r="D206" i="1"/>
  <c r="C206" i="1"/>
  <c r="B206" i="1"/>
  <c r="L205" i="1"/>
  <c r="G205" i="1"/>
  <c r="F205" i="1"/>
  <c r="E205" i="1"/>
  <c r="D205" i="1"/>
  <c r="C205" i="1"/>
  <c r="B205" i="1"/>
  <c r="L204" i="1"/>
  <c r="G204" i="1"/>
  <c r="F204" i="1"/>
  <c r="E204" i="1"/>
  <c r="D204" i="1"/>
  <c r="C204" i="1"/>
  <c r="B204" i="1"/>
  <c r="L203" i="1"/>
  <c r="G203" i="1"/>
  <c r="F203" i="1"/>
  <c r="E203" i="1"/>
  <c r="D203" i="1"/>
  <c r="C203" i="1"/>
  <c r="B203" i="1"/>
  <c r="L202" i="1"/>
  <c r="G202" i="1"/>
  <c r="F202" i="1"/>
  <c r="E202" i="1"/>
  <c r="D202" i="1"/>
  <c r="C202" i="1"/>
  <c r="B202" i="1"/>
  <c r="L201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L199" i="1"/>
  <c r="G199" i="1"/>
  <c r="F199" i="1"/>
  <c r="E199" i="1"/>
  <c r="D199" i="1"/>
  <c r="C199" i="1"/>
  <c r="B199" i="1"/>
  <c r="L198" i="1"/>
  <c r="G198" i="1"/>
  <c r="F198" i="1"/>
  <c r="E198" i="1"/>
  <c r="D198" i="1"/>
  <c r="C198" i="1"/>
  <c r="B198" i="1"/>
  <c r="L197" i="1"/>
  <c r="G197" i="1"/>
  <c r="F197" i="1"/>
  <c r="E197" i="1"/>
  <c r="D197" i="1"/>
  <c r="C197" i="1"/>
  <c r="B197" i="1"/>
  <c r="K196" i="1"/>
  <c r="L196" i="1" s="1"/>
  <c r="G196" i="1"/>
  <c r="F196" i="1"/>
  <c r="E196" i="1"/>
  <c r="D196" i="1"/>
  <c r="C196" i="1"/>
  <c r="B196" i="1"/>
  <c r="L195" i="1"/>
  <c r="G195" i="1"/>
  <c r="F195" i="1"/>
  <c r="E195" i="1"/>
  <c r="D195" i="1"/>
  <c r="C195" i="1"/>
  <c r="B195" i="1"/>
  <c r="L194" i="1"/>
  <c r="G194" i="1"/>
  <c r="F194" i="1"/>
  <c r="E194" i="1"/>
  <c r="D194" i="1"/>
  <c r="C194" i="1"/>
  <c r="B194" i="1"/>
  <c r="L193" i="1"/>
  <c r="G193" i="1"/>
  <c r="F193" i="1"/>
  <c r="E193" i="1"/>
  <c r="D193" i="1"/>
  <c r="C193" i="1"/>
  <c r="B193" i="1"/>
  <c r="L192" i="1"/>
  <c r="G192" i="1"/>
  <c r="F192" i="1"/>
  <c r="E192" i="1"/>
  <c r="D192" i="1"/>
  <c r="C192" i="1"/>
  <c r="B192" i="1"/>
  <c r="L191" i="1"/>
  <c r="G191" i="1"/>
  <c r="F191" i="1"/>
  <c r="E191" i="1"/>
  <c r="D191" i="1"/>
  <c r="C191" i="1"/>
  <c r="B191" i="1"/>
  <c r="K190" i="1"/>
  <c r="L190" i="1" s="1"/>
  <c r="G190" i="1"/>
  <c r="F190" i="1"/>
  <c r="E190" i="1"/>
  <c r="D190" i="1"/>
  <c r="C190" i="1"/>
  <c r="B190" i="1"/>
  <c r="L189" i="1"/>
  <c r="G189" i="1"/>
  <c r="F189" i="1"/>
  <c r="E189" i="1"/>
  <c r="D189" i="1"/>
  <c r="C189" i="1"/>
  <c r="B189" i="1"/>
  <c r="K188" i="1"/>
  <c r="L188" i="1" s="1"/>
  <c r="G188" i="1"/>
  <c r="F188" i="1"/>
  <c r="E188" i="1"/>
  <c r="D188" i="1"/>
  <c r="C188" i="1"/>
  <c r="B188" i="1"/>
  <c r="L187" i="1"/>
  <c r="G187" i="1"/>
  <c r="F187" i="1"/>
  <c r="E187" i="1"/>
  <c r="D187" i="1"/>
  <c r="C187" i="1"/>
  <c r="B187" i="1"/>
  <c r="L186" i="1"/>
  <c r="G186" i="1"/>
  <c r="F186" i="1"/>
  <c r="E186" i="1"/>
  <c r="D186" i="1"/>
  <c r="C186" i="1"/>
  <c r="B186" i="1"/>
  <c r="L185" i="1"/>
  <c r="G185" i="1"/>
  <c r="F185" i="1"/>
  <c r="E185" i="1"/>
  <c r="D185" i="1"/>
  <c r="C185" i="1"/>
  <c r="B185" i="1"/>
  <c r="L184" i="1"/>
  <c r="G184" i="1"/>
  <c r="F184" i="1"/>
  <c r="E184" i="1"/>
  <c r="D184" i="1"/>
  <c r="C184" i="1"/>
  <c r="B184" i="1"/>
  <c r="L183" i="1"/>
  <c r="G183" i="1"/>
  <c r="F183" i="1"/>
  <c r="E183" i="1"/>
  <c r="D183" i="1"/>
  <c r="C183" i="1"/>
  <c r="B183" i="1"/>
  <c r="L182" i="1"/>
  <c r="G182" i="1"/>
  <c r="F182" i="1"/>
  <c r="E182" i="1"/>
  <c r="D182" i="1"/>
  <c r="C182" i="1"/>
  <c r="B182" i="1"/>
  <c r="L181" i="1"/>
  <c r="G181" i="1"/>
  <c r="F181" i="1"/>
  <c r="E181" i="1"/>
  <c r="D181" i="1"/>
  <c r="C181" i="1"/>
  <c r="B181" i="1"/>
  <c r="L180" i="1"/>
  <c r="G180" i="1"/>
  <c r="F180" i="1"/>
  <c r="E180" i="1"/>
  <c r="D180" i="1"/>
  <c r="C180" i="1"/>
  <c r="B180" i="1"/>
  <c r="L179" i="1"/>
  <c r="G179" i="1"/>
  <c r="F179" i="1"/>
  <c r="E179" i="1"/>
  <c r="D179" i="1"/>
  <c r="C179" i="1"/>
  <c r="B179" i="1"/>
  <c r="L178" i="1"/>
  <c r="G178" i="1"/>
  <c r="F178" i="1"/>
  <c r="E178" i="1"/>
  <c r="D178" i="1"/>
  <c r="C178" i="1"/>
  <c r="B178" i="1"/>
  <c r="L177" i="1"/>
  <c r="G177" i="1"/>
  <c r="F177" i="1"/>
  <c r="E177" i="1"/>
  <c r="D177" i="1"/>
  <c r="C177" i="1"/>
  <c r="B177" i="1"/>
  <c r="L176" i="1"/>
  <c r="G176" i="1"/>
  <c r="F176" i="1"/>
  <c r="E176" i="1"/>
  <c r="D176" i="1"/>
  <c r="C176" i="1"/>
  <c r="B176" i="1"/>
  <c r="L175" i="1"/>
  <c r="G175" i="1"/>
  <c r="F175" i="1"/>
  <c r="E175" i="1"/>
  <c r="D175" i="1"/>
  <c r="C175" i="1"/>
  <c r="B175" i="1"/>
  <c r="L174" i="1"/>
  <c r="G174" i="1"/>
  <c r="F174" i="1"/>
  <c r="E174" i="1"/>
  <c r="D174" i="1"/>
  <c r="C174" i="1"/>
  <c r="B174" i="1"/>
  <c r="L173" i="1"/>
  <c r="G173" i="1"/>
  <c r="F173" i="1"/>
  <c r="E173" i="1"/>
  <c r="D173" i="1"/>
  <c r="C173" i="1"/>
  <c r="B173" i="1"/>
  <c r="L172" i="1"/>
  <c r="G172" i="1"/>
  <c r="F172" i="1"/>
  <c r="E172" i="1"/>
  <c r="D172" i="1"/>
  <c r="C172" i="1"/>
  <c r="B172" i="1"/>
  <c r="K171" i="1"/>
  <c r="L171" i="1" s="1"/>
  <c r="G171" i="1"/>
  <c r="F171" i="1"/>
  <c r="E171" i="1"/>
  <c r="D171" i="1"/>
  <c r="C171" i="1"/>
  <c r="B171" i="1"/>
  <c r="K170" i="1"/>
  <c r="L170" i="1" s="1"/>
  <c r="G170" i="1"/>
  <c r="F170" i="1"/>
  <c r="E170" i="1"/>
  <c r="D170" i="1"/>
  <c r="C170" i="1"/>
  <c r="B170" i="1"/>
  <c r="L169" i="1"/>
  <c r="G169" i="1"/>
  <c r="F169" i="1"/>
  <c r="E169" i="1"/>
  <c r="D169" i="1"/>
  <c r="C169" i="1"/>
  <c r="B169" i="1"/>
  <c r="L168" i="1"/>
  <c r="G168" i="1"/>
  <c r="F168" i="1"/>
  <c r="E168" i="1"/>
  <c r="D168" i="1"/>
  <c r="C168" i="1"/>
  <c r="B168" i="1"/>
  <c r="K167" i="1"/>
  <c r="L167" i="1" s="1"/>
  <c r="G167" i="1"/>
  <c r="F167" i="1"/>
  <c r="E167" i="1"/>
  <c r="D167" i="1"/>
  <c r="C167" i="1"/>
  <c r="B167" i="1"/>
  <c r="K166" i="1"/>
  <c r="L166" i="1" s="1"/>
  <c r="G166" i="1"/>
  <c r="F166" i="1"/>
  <c r="E166" i="1"/>
  <c r="D166" i="1"/>
  <c r="C166" i="1"/>
  <c r="B166" i="1"/>
  <c r="K165" i="1"/>
  <c r="L165" i="1" s="1"/>
  <c r="G165" i="1"/>
  <c r="F165" i="1"/>
  <c r="E165" i="1"/>
  <c r="D165" i="1"/>
  <c r="C165" i="1"/>
  <c r="B165" i="1"/>
  <c r="L164" i="1"/>
  <c r="G164" i="1"/>
  <c r="F164" i="1"/>
  <c r="E164" i="1"/>
  <c r="D164" i="1"/>
  <c r="C164" i="1"/>
  <c r="B164" i="1"/>
  <c r="L163" i="1"/>
  <c r="G163" i="1"/>
  <c r="F163" i="1"/>
  <c r="E163" i="1"/>
  <c r="D163" i="1"/>
  <c r="C163" i="1"/>
  <c r="B163" i="1"/>
  <c r="L162" i="1"/>
  <c r="G162" i="1"/>
  <c r="F162" i="1"/>
  <c r="E162" i="1"/>
  <c r="D162" i="1"/>
  <c r="C162" i="1"/>
  <c r="B162" i="1"/>
  <c r="L161" i="1"/>
  <c r="G161" i="1"/>
  <c r="F161" i="1"/>
  <c r="E161" i="1"/>
  <c r="D161" i="1"/>
  <c r="C161" i="1"/>
  <c r="B161" i="1"/>
  <c r="L160" i="1"/>
  <c r="G160" i="1"/>
  <c r="F160" i="1"/>
  <c r="E160" i="1"/>
  <c r="D160" i="1"/>
  <c r="C160" i="1"/>
  <c r="B160" i="1"/>
  <c r="L159" i="1"/>
  <c r="G159" i="1"/>
  <c r="F159" i="1"/>
  <c r="E159" i="1"/>
  <c r="D159" i="1"/>
  <c r="C159" i="1"/>
  <c r="B159" i="1"/>
  <c r="L158" i="1"/>
  <c r="G158" i="1"/>
  <c r="F158" i="1"/>
  <c r="E158" i="1"/>
  <c r="D158" i="1"/>
  <c r="C158" i="1"/>
  <c r="B158" i="1"/>
  <c r="L157" i="1"/>
  <c r="G157" i="1"/>
  <c r="F157" i="1"/>
  <c r="E157" i="1"/>
  <c r="D157" i="1"/>
  <c r="C157" i="1"/>
  <c r="B157" i="1"/>
  <c r="K156" i="1"/>
  <c r="L156" i="1" s="1"/>
  <c r="G156" i="1"/>
  <c r="F156" i="1"/>
  <c r="E156" i="1"/>
  <c r="D156" i="1"/>
  <c r="C156" i="1"/>
  <c r="B156" i="1"/>
  <c r="K155" i="1"/>
  <c r="L155" i="1" s="1"/>
  <c r="G155" i="1"/>
  <c r="F155" i="1"/>
  <c r="E155" i="1"/>
  <c r="D155" i="1"/>
  <c r="C155" i="1"/>
  <c r="B155" i="1"/>
  <c r="K154" i="1"/>
  <c r="L154" i="1" s="1"/>
  <c r="G154" i="1"/>
  <c r="F154" i="1"/>
  <c r="E154" i="1"/>
  <c r="D154" i="1"/>
  <c r="C154" i="1"/>
  <c r="B154" i="1"/>
  <c r="K153" i="1"/>
  <c r="L153" i="1" s="1"/>
  <c r="G153" i="1"/>
  <c r="F153" i="1"/>
  <c r="E153" i="1"/>
  <c r="D153" i="1"/>
  <c r="C153" i="1"/>
  <c r="B153" i="1"/>
  <c r="L152" i="1"/>
  <c r="G152" i="1"/>
  <c r="F152" i="1"/>
  <c r="E152" i="1"/>
  <c r="D152" i="1"/>
  <c r="C152" i="1"/>
  <c r="B152" i="1"/>
  <c r="L151" i="1"/>
  <c r="G151" i="1"/>
  <c r="F151" i="1"/>
  <c r="E151" i="1"/>
  <c r="D151" i="1"/>
  <c r="C151" i="1"/>
  <c r="B151" i="1"/>
  <c r="L150" i="1"/>
  <c r="G150" i="1"/>
  <c r="F150" i="1"/>
  <c r="E150" i="1"/>
  <c r="D150" i="1"/>
  <c r="C150" i="1"/>
  <c r="B150" i="1"/>
  <c r="L149" i="1"/>
  <c r="G149" i="1"/>
  <c r="F149" i="1"/>
  <c r="E149" i="1"/>
  <c r="D149" i="1"/>
  <c r="C149" i="1"/>
  <c r="B149" i="1"/>
  <c r="L148" i="1"/>
  <c r="G148" i="1"/>
  <c r="F148" i="1"/>
  <c r="E148" i="1"/>
  <c r="D148" i="1"/>
  <c r="C148" i="1"/>
  <c r="B148" i="1"/>
  <c r="K147" i="1"/>
  <c r="L147" i="1" s="1"/>
  <c r="G147" i="1"/>
  <c r="F147" i="1"/>
  <c r="E147" i="1"/>
  <c r="D147" i="1"/>
  <c r="C147" i="1"/>
  <c r="B147" i="1"/>
  <c r="L146" i="1"/>
  <c r="K146" i="1"/>
  <c r="G146" i="1"/>
  <c r="F146" i="1"/>
  <c r="E146" i="1"/>
  <c r="D146" i="1"/>
  <c r="C146" i="1"/>
  <c r="B146" i="1"/>
  <c r="L145" i="1"/>
  <c r="G145" i="1"/>
  <c r="F145" i="1"/>
  <c r="E145" i="1"/>
  <c r="D145" i="1"/>
  <c r="C145" i="1"/>
  <c r="B145" i="1"/>
  <c r="K144" i="1"/>
  <c r="L144" i="1" s="1"/>
  <c r="G144" i="1"/>
  <c r="F144" i="1"/>
  <c r="E144" i="1"/>
  <c r="D144" i="1"/>
  <c r="C144" i="1"/>
  <c r="B144" i="1"/>
  <c r="L143" i="1"/>
  <c r="K143" i="1"/>
  <c r="G143" i="1"/>
  <c r="F143" i="1"/>
  <c r="E143" i="1"/>
  <c r="D143" i="1"/>
  <c r="C143" i="1"/>
  <c r="B143" i="1"/>
  <c r="K142" i="1"/>
  <c r="L142" i="1" s="1"/>
  <c r="G142" i="1"/>
  <c r="F142" i="1"/>
  <c r="E142" i="1"/>
  <c r="D142" i="1"/>
  <c r="C142" i="1"/>
  <c r="B142" i="1"/>
  <c r="K141" i="1"/>
  <c r="L141" i="1" s="1"/>
  <c r="G141" i="1"/>
  <c r="F141" i="1"/>
  <c r="E141" i="1"/>
  <c r="D141" i="1"/>
  <c r="C141" i="1"/>
  <c r="B141" i="1"/>
  <c r="L140" i="1"/>
  <c r="K140" i="1"/>
  <c r="G140" i="1"/>
  <c r="F140" i="1"/>
  <c r="E140" i="1"/>
  <c r="D140" i="1"/>
  <c r="C140" i="1"/>
  <c r="B140" i="1"/>
  <c r="K139" i="1"/>
  <c r="L139" i="1" s="1"/>
  <c r="G139" i="1"/>
  <c r="F139" i="1"/>
  <c r="E139" i="1"/>
  <c r="D139" i="1"/>
  <c r="C139" i="1"/>
  <c r="B139" i="1"/>
  <c r="K138" i="1"/>
  <c r="L138" i="1" s="1"/>
  <c r="G138" i="1"/>
  <c r="F138" i="1"/>
  <c r="E138" i="1"/>
  <c r="D138" i="1"/>
  <c r="C138" i="1"/>
  <c r="B138" i="1"/>
  <c r="L137" i="1"/>
  <c r="K137" i="1"/>
  <c r="G137" i="1"/>
  <c r="F137" i="1"/>
  <c r="E137" i="1"/>
  <c r="D137" i="1"/>
  <c r="C137" i="1"/>
  <c r="B137" i="1"/>
  <c r="K136" i="1"/>
  <c r="L136" i="1" s="1"/>
  <c r="G136" i="1"/>
  <c r="F136" i="1"/>
  <c r="E136" i="1"/>
  <c r="D136" i="1"/>
  <c r="C136" i="1"/>
  <c r="B136" i="1"/>
  <c r="K135" i="1"/>
  <c r="L135" i="1" s="1"/>
  <c r="G135" i="1"/>
  <c r="F135" i="1"/>
  <c r="E135" i="1"/>
  <c r="D135" i="1"/>
  <c r="C135" i="1"/>
  <c r="B135" i="1"/>
  <c r="L134" i="1"/>
  <c r="G134" i="1"/>
  <c r="F134" i="1"/>
  <c r="E134" i="1"/>
  <c r="D134" i="1"/>
  <c r="C134" i="1"/>
  <c r="B134" i="1"/>
  <c r="L133" i="1"/>
  <c r="G133" i="1"/>
  <c r="F133" i="1"/>
  <c r="E133" i="1"/>
  <c r="D133" i="1"/>
  <c r="C133" i="1"/>
  <c r="B133" i="1"/>
  <c r="L132" i="1"/>
  <c r="G132" i="1"/>
  <c r="F132" i="1"/>
  <c r="E132" i="1"/>
  <c r="D132" i="1"/>
  <c r="C132" i="1"/>
  <c r="B132" i="1"/>
  <c r="L131" i="1"/>
  <c r="G131" i="1"/>
  <c r="F131" i="1"/>
  <c r="E131" i="1"/>
  <c r="D131" i="1"/>
  <c r="C131" i="1"/>
  <c r="B131" i="1"/>
  <c r="I130" i="1"/>
  <c r="L130" i="1" s="1"/>
  <c r="G130" i="1"/>
  <c r="F130" i="1"/>
  <c r="E130" i="1"/>
  <c r="D130" i="1"/>
  <c r="C130" i="1"/>
  <c r="B130" i="1"/>
  <c r="L129" i="1"/>
  <c r="I129" i="1"/>
  <c r="G129" i="1"/>
  <c r="F129" i="1"/>
  <c r="E129" i="1"/>
  <c r="D129" i="1"/>
  <c r="C129" i="1"/>
  <c r="B129" i="1"/>
  <c r="I128" i="1"/>
  <c r="L128" i="1" s="1"/>
  <c r="G128" i="1"/>
  <c r="F128" i="1"/>
  <c r="E128" i="1"/>
  <c r="D128" i="1"/>
  <c r="C128" i="1"/>
  <c r="B128" i="1"/>
  <c r="I127" i="1"/>
  <c r="L127" i="1" s="1"/>
  <c r="G127" i="1"/>
  <c r="F127" i="1"/>
  <c r="E127" i="1"/>
  <c r="D127" i="1"/>
  <c r="C127" i="1"/>
  <c r="B127" i="1"/>
  <c r="L126" i="1"/>
  <c r="J126" i="1"/>
  <c r="G126" i="1"/>
  <c r="F126" i="1"/>
  <c r="E126" i="1"/>
  <c r="D126" i="1"/>
  <c r="C126" i="1"/>
  <c r="B126" i="1"/>
  <c r="J125" i="1"/>
  <c r="L125" i="1" s="1"/>
  <c r="G125" i="1"/>
  <c r="F125" i="1"/>
  <c r="E125" i="1"/>
  <c r="D125" i="1"/>
  <c r="C125" i="1"/>
  <c r="B125" i="1"/>
  <c r="I124" i="1"/>
  <c r="L124" i="1" s="1"/>
  <c r="G124" i="1"/>
  <c r="F124" i="1"/>
  <c r="E124" i="1"/>
  <c r="D124" i="1"/>
  <c r="C124" i="1"/>
  <c r="B124" i="1"/>
  <c r="L123" i="1"/>
  <c r="I123" i="1"/>
  <c r="G123" i="1"/>
  <c r="F123" i="1"/>
  <c r="E123" i="1"/>
  <c r="D123" i="1"/>
  <c r="C123" i="1"/>
  <c r="B123" i="1"/>
  <c r="L122" i="1"/>
  <c r="G122" i="1"/>
  <c r="F122" i="1"/>
  <c r="E122" i="1"/>
  <c r="D122" i="1"/>
  <c r="C122" i="1"/>
  <c r="B122" i="1"/>
  <c r="L121" i="1"/>
  <c r="G121" i="1"/>
  <c r="F121" i="1"/>
  <c r="E121" i="1"/>
  <c r="D121" i="1"/>
  <c r="C121" i="1"/>
  <c r="B121" i="1"/>
  <c r="L120" i="1"/>
  <c r="G120" i="1"/>
  <c r="F120" i="1"/>
  <c r="E120" i="1"/>
  <c r="D120" i="1"/>
  <c r="C120" i="1"/>
  <c r="B120" i="1"/>
  <c r="L119" i="1"/>
  <c r="G119" i="1"/>
  <c r="F119" i="1"/>
  <c r="E119" i="1"/>
  <c r="D119" i="1"/>
  <c r="C119" i="1"/>
  <c r="B119" i="1"/>
  <c r="L118" i="1"/>
  <c r="G118" i="1"/>
  <c r="F118" i="1"/>
  <c r="E118" i="1"/>
  <c r="D118" i="1"/>
  <c r="C118" i="1"/>
  <c r="B118" i="1"/>
  <c r="L117" i="1"/>
  <c r="G117" i="1"/>
  <c r="F117" i="1"/>
  <c r="E117" i="1"/>
  <c r="D117" i="1"/>
  <c r="C117" i="1"/>
  <c r="B117" i="1"/>
  <c r="L116" i="1"/>
  <c r="G116" i="1"/>
  <c r="F116" i="1"/>
  <c r="E116" i="1"/>
  <c r="D116" i="1"/>
  <c r="C116" i="1"/>
  <c r="B116" i="1"/>
  <c r="L115" i="1"/>
  <c r="G115" i="1"/>
  <c r="F115" i="1"/>
  <c r="E115" i="1"/>
  <c r="D115" i="1"/>
  <c r="C115" i="1"/>
  <c r="B115" i="1"/>
  <c r="L114" i="1"/>
  <c r="G114" i="1"/>
  <c r="F114" i="1"/>
  <c r="E114" i="1"/>
  <c r="D114" i="1"/>
  <c r="C114" i="1"/>
  <c r="B114" i="1"/>
  <c r="L113" i="1"/>
  <c r="G113" i="1"/>
  <c r="F113" i="1"/>
  <c r="E113" i="1"/>
  <c r="D113" i="1"/>
  <c r="C113" i="1"/>
  <c r="B113" i="1"/>
  <c r="L112" i="1"/>
  <c r="G112" i="1"/>
  <c r="F112" i="1"/>
  <c r="E112" i="1"/>
  <c r="D112" i="1"/>
  <c r="C112" i="1"/>
  <c r="B112" i="1"/>
  <c r="L111" i="1"/>
  <c r="G111" i="1"/>
  <c r="F111" i="1"/>
  <c r="E111" i="1"/>
  <c r="D111" i="1"/>
  <c r="C111" i="1"/>
  <c r="B111" i="1"/>
  <c r="L110" i="1"/>
  <c r="G110" i="1"/>
  <c r="F110" i="1"/>
  <c r="E110" i="1"/>
  <c r="D110" i="1"/>
  <c r="C110" i="1"/>
  <c r="B110" i="1"/>
  <c r="L109" i="1"/>
  <c r="G109" i="1"/>
  <c r="F109" i="1"/>
  <c r="E109" i="1"/>
  <c r="D109" i="1"/>
  <c r="C109" i="1"/>
  <c r="B109" i="1"/>
  <c r="L108" i="1"/>
  <c r="G108" i="1"/>
  <c r="F108" i="1"/>
  <c r="E108" i="1"/>
  <c r="D108" i="1"/>
  <c r="C108" i="1"/>
  <c r="B108" i="1"/>
  <c r="L107" i="1"/>
  <c r="G107" i="1"/>
  <c r="F107" i="1"/>
  <c r="E107" i="1"/>
  <c r="D107" i="1"/>
  <c r="C107" i="1"/>
  <c r="B107" i="1"/>
  <c r="L106" i="1"/>
  <c r="G106" i="1"/>
  <c r="F106" i="1"/>
  <c r="E106" i="1"/>
  <c r="D106" i="1"/>
  <c r="C106" i="1"/>
  <c r="B106" i="1"/>
  <c r="L105" i="1"/>
  <c r="G105" i="1"/>
  <c r="F105" i="1"/>
  <c r="E105" i="1"/>
  <c r="D105" i="1"/>
  <c r="C105" i="1"/>
  <c r="B105" i="1"/>
  <c r="L104" i="1"/>
  <c r="G104" i="1"/>
  <c r="F104" i="1"/>
  <c r="E104" i="1"/>
  <c r="D104" i="1"/>
  <c r="C104" i="1"/>
  <c r="B104" i="1"/>
  <c r="L103" i="1"/>
  <c r="G103" i="1"/>
  <c r="F103" i="1"/>
  <c r="E103" i="1"/>
  <c r="D103" i="1"/>
  <c r="C103" i="1"/>
  <c r="B103" i="1"/>
  <c r="L102" i="1"/>
  <c r="G102" i="1"/>
  <c r="F102" i="1"/>
  <c r="E102" i="1"/>
  <c r="D102" i="1"/>
  <c r="C102" i="1"/>
  <c r="B102" i="1"/>
  <c r="L101" i="1"/>
  <c r="G101" i="1"/>
  <c r="F101" i="1"/>
  <c r="E101" i="1"/>
  <c r="D101" i="1"/>
  <c r="C101" i="1"/>
  <c r="B101" i="1"/>
  <c r="L100" i="1"/>
  <c r="G100" i="1"/>
  <c r="F100" i="1"/>
  <c r="E100" i="1"/>
  <c r="D100" i="1"/>
  <c r="C100" i="1"/>
  <c r="B100" i="1"/>
  <c r="L99" i="1"/>
  <c r="G99" i="1"/>
  <c r="F99" i="1"/>
  <c r="E99" i="1"/>
  <c r="D99" i="1"/>
  <c r="C99" i="1"/>
  <c r="B99" i="1"/>
  <c r="L98" i="1"/>
  <c r="G98" i="1"/>
  <c r="F98" i="1"/>
  <c r="E98" i="1"/>
  <c r="D98" i="1"/>
  <c r="C98" i="1"/>
  <c r="B98" i="1"/>
  <c r="L97" i="1"/>
  <c r="G97" i="1"/>
  <c r="F97" i="1"/>
  <c r="E97" i="1"/>
  <c r="D97" i="1"/>
  <c r="C97" i="1"/>
  <c r="B97" i="1"/>
  <c r="L96" i="1"/>
  <c r="G96" i="1"/>
  <c r="F96" i="1"/>
  <c r="E96" i="1"/>
  <c r="D96" i="1"/>
  <c r="C96" i="1"/>
  <c r="B96" i="1"/>
  <c r="L95" i="1"/>
  <c r="G95" i="1"/>
  <c r="F95" i="1"/>
  <c r="E95" i="1"/>
  <c r="D95" i="1"/>
  <c r="C95" i="1"/>
  <c r="B95" i="1"/>
  <c r="L94" i="1"/>
  <c r="G94" i="1"/>
  <c r="F94" i="1"/>
  <c r="E94" i="1"/>
  <c r="D94" i="1"/>
  <c r="C94" i="1"/>
  <c r="B94" i="1"/>
  <c r="L93" i="1"/>
  <c r="G93" i="1"/>
  <c r="F93" i="1"/>
  <c r="E93" i="1"/>
  <c r="D93" i="1"/>
  <c r="C93" i="1"/>
  <c r="B93" i="1"/>
  <c r="L92" i="1"/>
  <c r="G92" i="1"/>
  <c r="F92" i="1"/>
  <c r="E92" i="1"/>
  <c r="D92" i="1"/>
  <c r="C92" i="1"/>
  <c r="B92" i="1"/>
  <c r="L91" i="1"/>
  <c r="G91" i="1"/>
  <c r="F91" i="1"/>
  <c r="E91" i="1"/>
  <c r="D91" i="1"/>
  <c r="C91" i="1"/>
  <c r="B91" i="1"/>
  <c r="L90" i="1"/>
  <c r="G90" i="1"/>
  <c r="F90" i="1"/>
  <c r="E90" i="1"/>
  <c r="D90" i="1"/>
  <c r="C90" i="1"/>
  <c r="B90" i="1"/>
  <c r="L89" i="1"/>
  <c r="G89" i="1"/>
  <c r="F89" i="1"/>
  <c r="E89" i="1"/>
  <c r="D89" i="1"/>
  <c r="C89" i="1"/>
  <c r="B89" i="1"/>
  <c r="L88" i="1"/>
  <c r="G88" i="1"/>
  <c r="F88" i="1"/>
  <c r="E88" i="1"/>
  <c r="D88" i="1"/>
  <c r="C88" i="1"/>
  <c r="B88" i="1"/>
  <c r="L87" i="1"/>
  <c r="G87" i="1"/>
  <c r="F87" i="1"/>
  <c r="E87" i="1"/>
  <c r="D87" i="1"/>
  <c r="C87" i="1"/>
  <c r="B87" i="1"/>
  <c r="L86" i="1"/>
  <c r="G86" i="1"/>
  <c r="F86" i="1"/>
  <c r="E86" i="1"/>
  <c r="D86" i="1"/>
  <c r="C86" i="1"/>
  <c r="B86" i="1"/>
  <c r="L85" i="1"/>
  <c r="G85" i="1"/>
  <c r="F85" i="1"/>
  <c r="E85" i="1"/>
  <c r="D85" i="1"/>
  <c r="C85" i="1"/>
  <c r="B85" i="1"/>
  <c r="L84" i="1"/>
  <c r="G84" i="1"/>
  <c r="F84" i="1"/>
  <c r="E84" i="1"/>
  <c r="D84" i="1"/>
  <c r="C84" i="1"/>
  <c r="B84" i="1"/>
  <c r="L83" i="1"/>
  <c r="G83" i="1"/>
  <c r="F83" i="1"/>
  <c r="E83" i="1"/>
  <c r="D83" i="1"/>
  <c r="C83" i="1"/>
  <c r="B83" i="1"/>
  <c r="L82" i="1"/>
  <c r="G82" i="1"/>
  <c r="F82" i="1"/>
  <c r="E82" i="1"/>
  <c r="D82" i="1"/>
  <c r="C82" i="1"/>
  <c r="B82" i="1"/>
  <c r="L81" i="1"/>
  <c r="G81" i="1"/>
  <c r="F81" i="1"/>
  <c r="E81" i="1"/>
  <c r="D81" i="1"/>
  <c r="C81" i="1"/>
  <c r="B81" i="1"/>
  <c r="L80" i="1"/>
  <c r="G80" i="1"/>
  <c r="F80" i="1"/>
  <c r="E80" i="1"/>
  <c r="D80" i="1"/>
  <c r="C80" i="1"/>
  <c r="B80" i="1"/>
  <c r="L79" i="1"/>
  <c r="G79" i="1"/>
  <c r="F79" i="1"/>
  <c r="E79" i="1"/>
  <c r="D79" i="1"/>
  <c r="C79" i="1"/>
  <c r="B79" i="1"/>
  <c r="L78" i="1"/>
  <c r="G78" i="1"/>
  <c r="F78" i="1"/>
  <c r="E78" i="1"/>
  <c r="D78" i="1"/>
  <c r="C78" i="1"/>
  <c r="B78" i="1"/>
  <c r="L77" i="1"/>
  <c r="G77" i="1"/>
  <c r="F77" i="1"/>
  <c r="E77" i="1"/>
  <c r="D77" i="1"/>
  <c r="C77" i="1"/>
  <c r="B77" i="1"/>
  <c r="L76" i="1"/>
  <c r="G76" i="1"/>
  <c r="F76" i="1"/>
  <c r="E76" i="1"/>
  <c r="D76" i="1"/>
  <c r="C76" i="1"/>
  <c r="B76" i="1"/>
  <c r="L75" i="1"/>
  <c r="G75" i="1"/>
  <c r="F75" i="1"/>
  <c r="E75" i="1"/>
  <c r="D75" i="1"/>
  <c r="C75" i="1"/>
  <c r="B75" i="1"/>
  <c r="L74" i="1"/>
  <c r="G74" i="1"/>
  <c r="F74" i="1"/>
  <c r="E74" i="1"/>
  <c r="D74" i="1"/>
  <c r="C74" i="1"/>
  <c r="B74" i="1"/>
  <c r="L73" i="1"/>
  <c r="G73" i="1"/>
  <c r="F73" i="1"/>
  <c r="E73" i="1"/>
  <c r="D73" i="1"/>
  <c r="C73" i="1"/>
  <c r="B73" i="1"/>
  <c r="L72" i="1"/>
  <c r="G72" i="1"/>
  <c r="F72" i="1"/>
  <c r="E72" i="1"/>
  <c r="D72" i="1"/>
  <c r="C72" i="1"/>
  <c r="B72" i="1"/>
  <c r="L71" i="1"/>
  <c r="G71" i="1"/>
  <c r="F71" i="1"/>
  <c r="E71" i="1"/>
  <c r="D71" i="1"/>
  <c r="C71" i="1"/>
  <c r="B71" i="1"/>
  <c r="L70" i="1"/>
  <c r="G70" i="1"/>
  <c r="F70" i="1"/>
  <c r="E70" i="1"/>
  <c r="D70" i="1"/>
  <c r="C70" i="1"/>
  <c r="B70" i="1"/>
  <c r="L69" i="1"/>
  <c r="G69" i="1"/>
  <c r="F69" i="1"/>
  <c r="E69" i="1"/>
  <c r="D69" i="1"/>
  <c r="C69" i="1"/>
  <c r="B69" i="1"/>
  <c r="L68" i="1"/>
  <c r="G68" i="1"/>
  <c r="F68" i="1"/>
  <c r="E68" i="1"/>
  <c r="D68" i="1"/>
  <c r="C68" i="1"/>
  <c r="B68" i="1"/>
  <c r="L67" i="1"/>
  <c r="G67" i="1"/>
  <c r="F67" i="1"/>
  <c r="E67" i="1"/>
  <c r="D67" i="1"/>
  <c r="C67" i="1"/>
  <c r="B67" i="1"/>
  <c r="L66" i="1"/>
  <c r="G66" i="1"/>
  <c r="F66" i="1"/>
  <c r="E66" i="1"/>
  <c r="D66" i="1"/>
  <c r="C66" i="1"/>
  <c r="B66" i="1"/>
  <c r="L65" i="1"/>
  <c r="G65" i="1"/>
  <c r="F65" i="1"/>
  <c r="E65" i="1"/>
  <c r="D65" i="1"/>
  <c r="C65" i="1"/>
  <c r="B65" i="1"/>
  <c r="L64" i="1"/>
  <c r="G64" i="1"/>
  <c r="F64" i="1"/>
  <c r="E64" i="1"/>
  <c r="D64" i="1"/>
  <c r="C64" i="1"/>
  <c r="B64" i="1"/>
  <c r="L63" i="1"/>
  <c r="G63" i="1"/>
  <c r="F63" i="1"/>
  <c r="E63" i="1"/>
  <c r="D63" i="1"/>
  <c r="C63" i="1"/>
  <c r="B63" i="1"/>
  <c r="L62" i="1"/>
  <c r="G62" i="1"/>
  <c r="F62" i="1"/>
  <c r="E62" i="1"/>
  <c r="D62" i="1"/>
  <c r="C62" i="1"/>
  <c r="B62" i="1"/>
  <c r="L61" i="1"/>
  <c r="G61" i="1"/>
  <c r="F61" i="1"/>
  <c r="E61" i="1"/>
  <c r="D61" i="1"/>
  <c r="C61" i="1"/>
  <c r="B61" i="1"/>
  <c r="L60" i="1"/>
  <c r="G60" i="1"/>
  <c r="F60" i="1"/>
  <c r="E60" i="1"/>
  <c r="D60" i="1"/>
  <c r="C60" i="1"/>
  <c r="B60" i="1"/>
  <c r="L59" i="1"/>
  <c r="G59" i="1"/>
  <c r="F59" i="1"/>
  <c r="E59" i="1"/>
  <c r="D59" i="1"/>
  <c r="C59" i="1"/>
  <c r="B59" i="1"/>
  <c r="L58" i="1"/>
  <c r="G58" i="1"/>
  <c r="F58" i="1"/>
  <c r="E58" i="1"/>
  <c r="D58" i="1"/>
  <c r="C58" i="1"/>
  <c r="B58" i="1"/>
  <c r="L57" i="1"/>
  <c r="G57" i="1"/>
  <c r="F57" i="1"/>
  <c r="E57" i="1"/>
  <c r="D57" i="1"/>
  <c r="C57" i="1"/>
  <c r="B57" i="1"/>
  <c r="L56" i="1"/>
  <c r="G56" i="1"/>
  <c r="F56" i="1"/>
  <c r="E56" i="1"/>
  <c r="D56" i="1"/>
  <c r="C56" i="1"/>
  <c r="B56" i="1"/>
  <c r="L55" i="1"/>
  <c r="G55" i="1"/>
  <c r="F55" i="1"/>
  <c r="E55" i="1"/>
  <c r="D55" i="1"/>
  <c r="C55" i="1"/>
  <c r="B55" i="1"/>
  <c r="L54" i="1"/>
  <c r="G54" i="1"/>
  <c r="F54" i="1"/>
  <c r="E54" i="1"/>
  <c r="D54" i="1"/>
  <c r="C54" i="1"/>
  <c r="B54" i="1"/>
  <c r="L53" i="1"/>
  <c r="G53" i="1"/>
  <c r="F53" i="1"/>
  <c r="E53" i="1"/>
  <c r="D53" i="1"/>
  <c r="C53" i="1"/>
  <c r="B53" i="1"/>
  <c r="L52" i="1"/>
  <c r="G52" i="1"/>
  <c r="F52" i="1"/>
  <c r="E52" i="1"/>
  <c r="D52" i="1"/>
  <c r="C52" i="1"/>
  <c r="B52" i="1"/>
  <c r="L51" i="1"/>
  <c r="G51" i="1"/>
  <c r="F51" i="1"/>
  <c r="E51" i="1"/>
  <c r="D51" i="1"/>
  <c r="C51" i="1"/>
  <c r="B51" i="1"/>
  <c r="L50" i="1"/>
  <c r="G50" i="1"/>
  <c r="F50" i="1"/>
  <c r="E50" i="1"/>
  <c r="D50" i="1"/>
  <c r="C50" i="1"/>
  <c r="B50" i="1"/>
  <c r="L49" i="1"/>
  <c r="G49" i="1"/>
  <c r="F49" i="1"/>
  <c r="E49" i="1"/>
  <c r="D49" i="1"/>
  <c r="C49" i="1"/>
  <c r="B49" i="1"/>
  <c r="L48" i="1"/>
  <c r="G48" i="1"/>
  <c r="F48" i="1"/>
  <c r="E48" i="1"/>
  <c r="D48" i="1"/>
  <c r="C48" i="1"/>
  <c r="B48" i="1"/>
  <c r="L47" i="1"/>
  <c r="G47" i="1"/>
  <c r="F47" i="1"/>
  <c r="E47" i="1"/>
  <c r="D47" i="1"/>
  <c r="C47" i="1"/>
  <c r="B47" i="1"/>
  <c r="L46" i="1"/>
  <c r="G46" i="1"/>
  <c r="F46" i="1"/>
  <c r="E46" i="1"/>
  <c r="D46" i="1"/>
  <c r="C46" i="1"/>
  <c r="B46" i="1"/>
  <c r="L45" i="1"/>
  <c r="G45" i="1"/>
  <c r="F45" i="1"/>
  <c r="E45" i="1"/>
  <c r="D45" i="1"/>
  <c r="C45" i="1"/>
  <c r="B45" i="1"/>
  <c r="L44" i="1"/>
  <c r="G44" i="1"/>
  <c r="F44" i="1"/>
  <c r="E44" i="1"/>
  <c r="D44" i="1"/>
  <c r="C44" i="1"/>
  <c r="B44" i="1"/>
  <c r="L43" i="1"/>
  <c r="G43" i="1"/>
  <c r="F43" i="1"/>
  <c r="E43" i="1"/>
  <c r="D43" i="1"/>
  <c r="C43" i="1"/>
  <c r="B43" i="1"/>
  <c r="L42" i="1"/>
  <c r="G42" i="1"/>
  <c r="F42" i="1"/>
  <c r="E42" i="1"/>
  <c r="D42" i="1"/>
  <c r="C42" i="1"/>
  <c r="B42" i="1"/>
  <c r="L41" i="1"/>
  <c r="G41" i="1"/>
  <c r="F41" i="1"/>
  <c r="E41" i="1"/>
  <c r="D41" i="1"/>
  <c r="C41" i="1"/>
  <c r="B41" i="1"/>
  <c r="L40" i="1"/>
  <c r="G40" i="1"/>
  <c r="F40" i="1"/>
  <c r="E40" i="1"/>
  <c r="D40" i="1"/>
  <c r="C40" i="1"/>
  <c r="B40" i="1"/>
  <c r="L39" i="1"/>
  <c r="G39" i="1"/>
  <c r="F39" i="1"/>
  <c r="E39" i="1"/>
  <c r="D39" i="1"/>
  <c r="C39" i="1"/>
  <c r="B39" i="1"/>
  <c r="L38" i="1"/>
  <c r="G38" i="1"/>
  <c r="F38" i="1"/>
  <c r="E38" i="1"/>
  <c r="D38" i="1"/>
  <c r="C38" i="1"/>
  <c r="B38" i="1"/>
  <c r="L37" i="1"/>
  <c r="G37" i="1"/>
  <c r="F37" i="1"/>
  <c r="E37" i="1"/>
  <c r="D37" i="1"/>
  <c r="C37" i="1"/>
  <c r="B37" i="1"/>
  <c r="L36" i="1"/>
  <c r="G36" i="1"/>
  <c r="F36" i="1"/>
  <c r="E36" i="1"/>
  <c r="D36" i="1"/>
  <c r="C36" i="1"/>
  <c r="B36" i="1"/>
  <c r="L35" i="1"/>
  <c r="G35" i="1"/>
  <c r="F35" i="1"/>
  <c r="E35" i="1"/>
  <c r="D35" i="1"/>
  <c r="C35" i="1"/>
  <c r="B35" i="1"/>
  <c r="L34" i="1"/>
  <c r="G34" i="1"/>
  <c r="F34" i="1"/>
  <c r="E34" i="1"/>
  <c r="D34" i="1"/>
  <c r="C34" i="1"/>
  <c r="B34" i="1"/>
  <c r="L33" i="1"/>
  <c r="G33" i="1"/>
  <c r="F33" i="1"/>
  <c r="E33" i="1"/>
  <c r="D33" i="1"/>
  <c r="C33" i="1"/>
  <c r="B33" i="1"/>
  <c r="L32" i="1"/>
  <c r="G32" i="1"/>
  <c r="F32" i="1"/>
  <c r="E32" i="1"/>
  <c r="D32" i="1"/>
  <c r="C32" i="1"/>
  <c r="B32" i="1"/>
  <c r="L31" i="1"/>
  <c r="G31" i="1"/>
  <c r="F31" i="1"/>
  <c r="E31" i="1"/>
  <c r="D31" i="1"/>
  <c r="C31" i="1"/>
  <c r="B31" i="1"/>
  <c r="L30" i="1"/>
  <c r="G30" i="1"/>
  <c r="F30" i="1"/>
  <c r="E30" i="1"/>
  <c r="D30" i="1"/>
  <c r="C30" i="1"/>
  <c r="B30" i="1"/>
  <c r="L29" i="1"/>
  <c r="G29" i="1"/>
  <c r="F29" i="1"/>
  <c r="E29" i="1"/>
  <c r="D29" i="1"/>
  <c r="C29" i="1"/>
  <c r="B29" i="1"/>
  <c r="L28" i="1"/>
  <c r="G28" i="1"/>
  <c r="F28" i="1"/>
  <c r="E28" i="1"/>
  <c r="D28" i="1"/>
  <c r="C28" i="1"/>
  <c r="B28" i="1"/>
  <c r="L27" i="1"/>
  <c r="G27" i="1"/>
  <c r="F27" i="1"/>
  <c r="E27" i="1"/>
  <c r="D27" i="1"/>
  <c r="C27" i="1"/>
  <c r="B27" i="1"/>
  <c r="L26" i="1"/>
  <c r="G26" i="1"/>
  <c r="F26" i="1"/>
  <c r="E26" i="1"/>
  <c r="D26" i="1"/>
  <c r="C26" i="1"/>
  <c r="B26" i="1"/>
  <c r="L25" i="1"/>
  <c r="G25" i="1"/>
  <c r="F25" i="1"/>
  <c r="E25" i="1"/>
  <c r="D25" i="1"/>
  <c r="C25" i="1"/>
  <c r="B25" i="1"/>
  <c r="L24" i="1"/>
  <c r="G24" i="1"/>
  <c r="F24" i="1"/>
  <c r="E24" i="1"/>
  <c r="D24" i="1"/>
  <c r="C24" i="1"/>
  <c r="B24" i="1"/>
  <c r="L23" i="1"/>
  <c r="G23" i="1"/>
  <c r="F23" i="1"/>
  <c r="E23" i="1"/>
  <c r="D23" i="1"/>
  <c r="C23" i="1"/>
  <c r="B23" i="1"/>
  <c r="L22" i="1"/>
  <c r="G22" i="1"/>
  <c r="F22" i="1"/>
  <c r="E22" i="1"/>
  <c r="D22" i="1"/>
  <c r="C22" i="1"/>
  <c r="B22" i="1"/>
  <c r="L21" i="1"/>
  <c r="G21" i="1"/>
  <c r="F21" i="1"/>
  <c r="E21" i="1"/>
  <c r="D21" i="1"/>
  <c r="C21" i="1"/>
  <c r="B21" i="1"/>
  <c r="L20" i="1"/>
  <c r="G20" i="1"/>
  <c r="F20" i="1"/>
  <c r="E20" i="1"/>
  <c r="D20" i="1"/>
  <c r="C20" i="1"/>
  <c r="B20" i="1"/>
  <c r="L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G16" i="1"/>
  <c r="F16" i="1"/>
  <c r="E16" i="1"/>
  <c r="D16" i="1"/>
  <c r="C16" i="1"/>
  <c r="B16" i="1"/>
  <c r="L15" i="1"/>
  <c r="G15" i="1"/>
  <c r="F15" i="1"/>
  <c r="E15" i="1"/>
  <c r="D15" i="1"/>
  <c r="C15" i="1"/>
  <c r="B15" i="1"/>
  <c r="L14" i="1"/>
  <c r="G14" i="1"/>
  <c r="F14" i="1"/>
  <c r="E14" i="1"/>
  <c r="D14" i="1"/>
  <c r="C14" i="1"/>
  <c r="B14" i="1"/>
  <c r="L13" i="1"/>
  <c r="G13" i="1"/>
  <c r="F13" i="1"/>
  <c r="E13" i="1"/>
  <c r="D13" i="1"/>
  <c r="C13" i="1"/>
  <c r="B13" i="1"/>
  <c r="L12" i="1"/>
  <c r="G12" i="1"/>
  <c r="F12" i="1"/>
  <c r="E12" i="1"/>
  <c r="D12" i="1"/>
  <c r="C12" i="1"/>
  <c r="B12" i="1"/>
  <c r="L11" i="1"/>
  <c r="G11" i="1"/>
  <c r="F11" i="1"/>
  <c r="E11" i="1"/>
  <c r="D11" i="1"/>
  <c r="C11" i="1"/>
  <c r="B11" i="1"/>
  <c r="L10" i="1"/>
  <c r="G10" i="1"/>
  <c r="F10" i="1"/>
  <c r="E10" i="1"/>
  <c r="D10" i="1"/>
  <c r="C10" i="1"/>
  <c r="B10" i="1"/>
  <c r="L9" i="1"/>
  <c r="G9" i="1"/>
  <c r="F9" i="1"/>
  <c r="E9" i="1"/>
  <c r="D9" i="1"/>
  <c r="C9" i="1"/>
  <c r="B9" i="1"/>
  <c r="L8" i="1"/>
  <c r="G8" i="1"/>
  <c r="F8" i="1"/>
  <c r="E8" i="1"/>
  <c r="D8" i="1"/>
  <c r="C8" i="1"/>
  <c r="B8" i="1"/>
  <c r="L7" i="1"/>
  <c r="G7" i="1"/>
  <c r="F7" i="1"/>
  <c r="E7" i="1"/>
  <c r="D7" i="1"/>
  <c r="C7" i="1"/>
  <c r="B7" i="1"/>
  <c r="L6" i="1"/>
  <c r="G6" i="1"/>
  <c r="F6" i="1"/>
  <c r="E6" i="1"/>
  <c r="D6" i="1"/>
  <c r="C6" i="1"/>
  <c r="B6" i="1"/>
  <c r="L5" i="1"/>
  <c r="G5" i="1"/>
  <c r="F5" i="1"/>
  <c r="E5" i="1"/>
  <c r="D5" i="1"/>
  <c r="C5" i="1"/>
  <c r="B5" i="1"/>
  <c r="L4" i="1"/>
  <c r="G4" i="1"/>
  <c r="F4" i="1"/>
  <c r="E4" i="1"/>
  <c r="D4" i="1"/>
  <c r="C4" i="1"/>
  <c r="B4" i="1"/>
  <c r="L3" i="1"/>
  <c r="G3" i="1"/>
  <c r="F3" i="1"/>
  <c r="E3" i="1"/>
  <c r="D3" i="1"/>
  <c r="C3" i="1"/>
  <c r="B3" i="1"/>
  <c r="L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<sst xmlns="http://schemas.openxmlformats.org/spreadsheetml/2006/main" count="6525" uniqueCount="1995">
  <si>
    <t>FECHA</t>
  </si>
  <si>
    <t>NO. DÍA</t>
  </si>
  <si>
    <t>DÍA</t>
  </si>
  <si>
    <t>NO. MES</t>
  </si>
  <si>
    <t>MES</t>
  </si>
  <si>
    <t>AÑO</t>
  </si>
  <si>
    <t>SEMANA</t>
  </si>
  <si>
    <t>RUBRO</t>
  </si>
  <si>
    <t>EFECTIVO</t>
  </si>
  <si>
    <t>PAGO TDC</t>
  </si>
  <si>
    <t>TRANSFERENCIA</t>
  </si>
  <si>
    <t>TOTAL_GASTOS</t>
  </si>
  <si>
    <t>COMENTARIOS</t>
  </si>
  <si>
    <t>ESPECIALISTA</t>
  </si>
  <si>
    <t>LABORATORIO</t>
  </si>
  <si>
    <t xml:space="preserve">Guarda </t>
  </si>
  <si>
    <t>MATERIAL (BLANQUEAMIENTO)</t>
  </si>
  <si>
    <t>NOMINA</t>
  </si>
  <si>
    <t>PUBLICIDAD</t>
  </si>
  <si>
    <t>Rosario</t>
  </si>
  <si>
    <t xml:space="preserve">Ernestina </t>
  </si>
  <si>
    <t>COMISIONES</t>
  </si>
  <si>
    <t xml:space="preserve">MATERIAL </t>
  </si>
  <si>
    <t>OFICINA</t>
  </si>
  <si>
    <t>Ernestina</t>
  </si>
  <si>
    <t>MATERIAL</t>
  </si>
  <si>
    <t>Judith</t>
  </si>
  <si>
    <t>Consulta de valoración de ortodoncia</t>
  </si>
  <si>
    <t>2 Terceras Molares</t>
  </si>
  <si>
    <t>Consulta de seguimiento</t>
  </si>
  <si>
    <t>Arreglo de lámparas mas 8 de copias</t>
  </si>
  <si>
    <t>Endodoncia multi</t>
  </si>
  <si>
    <t xml:space="preserve">Endodoncia </t>
  </si>
  <si>
    <t>CHAPA</t>
  </si>
  <si>
    <t>Colocación de chapa</t>
  </si>
  <si>
    <t>SUELDO DANI</t>
  </si>
  <si>
    <t>FACEBOOK</t>
  </si>
  <si>
    <t>PULPOTOMÍA</t>
  </si>
  <si>
    <t>sra Gaona</t>
  </si>
  <si>
    <t>Karen miranda</t>
  </si>
  <si>
    <t xml:space="preserve">ESPECIALISTA </t>
  </si>
  <si>
    <t>Cepillo dental</t>
  </si>
  <si>
    <t>NÓMINA</t>
  </si>
  <si>
    <t>COMISIONES DE BANCO}</t>
  </si>
  <si>
    <t>PAQUETERÍA</t>
  </si>
  <si>
    <t>px Jose Luis</t>
  </si>
  <si>
    <t xml:space="preserve">PX DAGMAR </t>
  </si>
  <si>
    <t>CARGA DE CEOL</t>
  </si>
  <si>
    <t>GAONA</t>
  </si>
  <si>
    <t>Poncho</t>
  </si>
  <si>
    <t>Revisiones de ortodoncia</t>
  </si>
  <si>
    <t>PX GAONA LIQUIDADO</t>
  </si>
  <si>
    <t>DANIEL SEGURA</t>
  </si>
  <si>
    <t>MARGARITA</t>
  </si>
  <si>
    <t>DAGMAR</t>
  </si>
  <si>
    <t>BLANQUEAMIENTO</t>
  </si>
  <si>
    <t>DANI</t>
  </si>
  <si>
    <t>COPIAS</t>
  </si>
  <si>
    <t>Laboratorio sr jose luis</t>
  </si>
  <si>
    <t>Viaje a cuautla</t>
  </si>
  <si>
    <t>Consultas de revisión de ortodoncia</t>
  </si>
  <si>
    <t xml:space="preserve">LABORATORIO </t>
  </si>
  <si>
    <t xml:space="preserve">TRABAJO MARGARITA ORTIZ </t>
  </si>
  <si>
    <t xml:space="preserve">VIAJE </t>
  </si>
  <si>
    <t>Pago Sr. Jose Luis</t>
  </si>
  <si>
    <t>COMPLETO DE CORONAS SR. JOSE LUIS</t>
  </si>
  <si>
    <t>Daniela</t>
  </si>
  <si>
    <t>ENDOPOSTES</t>
  </si>
  <si>
    <t>VIAJE</t>
  </si>
  <si>
    <t>CLORO</t>
  </si>
  <si>
    <t>CHECAR NOTA DE KEIKO</t>
  </si>
  <si>
    <t>SE CUBREN VIATICOS DE DANI</t>
  </si>
  <si>
    <t>Ernestina graciela nuñez</t>
  </si>
  <si>
    <t>ernestina</t>
  </si>
  <si>
    <t>fernando alfaro</t>
  </si>
  <si>
    <t>Ma de los angeles</t>
  </si>
  <si>
    <t>Cx Edin</t>
  </si>
  <si>
    <t>Cx Nancy Arely</t>
  </si>
  <si>
    <t>Cx shanti</t>
  </si>
  <si>
    <t>Natalia</t>
  </si>
  <si>
    <t>Sury</t>
  </si>
  <si>
    <t>Dra. María</t>
  </si>
  <si>
    <t>ESPECIALISTA CX</t>
  </si>
  <si>
    <t>Fernando</t>
  </si>
  <si>
    <t>ESPECIALISTA ORTO</t>
  </si>
  <si>
    <t>Ricardo</t>
  </si>
  <si>
    <t>ESPECIALISTA DRA.</t>
  </si>
  <si>
    <t>Px ClaudiaGiles</t>
  </si>
  <si>
    <t xml:space="preserve">Px Dagmar </t>
  </si>
  <si>
    <t>Px Edi Herlin</t>
  </si>
  <si>
    <t>Px Hugo Javier</t>
  </si>
  <si>
    <t>Px Ma. Del Rosario</t>
  </si>
  <si>
    <t>Px Javier Marín, verifica información</t>
  </si>
  <si>
    <t>Px Jessica Guadalupe Gutierrez</t>
  </si>
  <si>
    <t>Px Ma. De los Angeles</t>
  </si>
  <si>
    <t>Reparación de lavabo</t>
  </si>
  <si>
    <t>MA DE LOS ANGELES GAONA OCHOA</t>
  </si>
  <si>
    <t>DAGMAR DEEKE WIENKEL</t>
  </si>
  <si>
    <t>GRISELLE VILLEGAS SANCHEZ</t>
  </si>
  <si>
    <t>EVA GALINDO MUÑOZ</t>
  </si>
  <si>
    <t>MARIA TERESA BENITEZ PEREZ</t>
  </si>
  <si>
    <t>HUGO JAVIER RIVERA CABALLERO</t>
  </si>
  <si>
    <t>Adamaris Perez</t>
  </si>
  <si>
    <t>Diane García</t>
  </si>
  <si>
    <t>Enrique Villalobos</t>
  </si>
  <si>
    <t>Mahonry Bravo</t>
  </si>
  <si>
    <t>Ruth Arrambide</t>
  </si>
  <si>
    <t>Sury Mendez</t>
  </si>
  <si>
    <t>GEORGINA GONZALEZ LINARES</t>
  </si>
  <si>
    <t>PAGO INICIAL PX XIAMEN</t>
  </si>
  <si>
    <t>SERVICIOS</t>
  </si>
  <si>
    <t>JOSE LUIS GARCIA VAZQUEZ</t>
  </si>
  <si>
    <t>UNIFORMES</t>
  </si>
  <si>
    <t xml:space="preserve">  </t>
  </si>
  <si>
    <t>COPIAS DE FEBRERO</t>
  </si>
  <si>
    <t>SERVICIOS FEBRERO</t>
  </si>
  <si>
    <t>SERVICIOS ENERO</t>
  </si>
  <si>
    <t>SR. JOSE LUIS</t>
  </si>
  <si>
    <t>ICON</t>
  </si>
  <si>
    <t>PAGO DE RENTA, TRANSFERENCIA GRUPO</t>
  </si>
  <si>
    <t>Viaje</t>
  </si>
  <si>
    <t>LUIS ENRIQUE, MAHONRY, SURY</t>
  </si>
  <si>
    <t>MA. DE LOS ÁNGLES GAONA</t>
  </si>
  <si>
    <t>RUTH AMAIRANI ARRAMBIDE SANCHEZ</t>
  </si>
  <si>
    <t>EVA GALINDO MUÑOZ INCRUSTACIÓN</t>
  </si>
  <si>
    <t>Autobus</t>
  </si>
  <si>
    <t>DANIELA</t>
  </si>
  <si>
    <t>AUTOCLAVE</t>
  </si>
  <si>
    <t>KEIKO</t>
  </si>
  <si>
    <t>XIAMEN</t>
  </si>
  <si>
    <t>MARCADOR</t>
  </si>
  <si>
    <t>PAGO DE CONSULTAS DE L 14 DE MAYO Y PAGOS DE INICIO DE TRATAMIENTO PX RUTH, RICHARD</t>
  </si>
  <si>
    <t>NÓMINA DANI</t>
  </si>
  <si>
    <t>PAGO A LABORATORIO PX HUGO REMO</t>
  </si>
  <si>
    <t>ALEJANDRO LOZOYA GLORIA</t>
  </si>
  <si>
    <t>CLAUDIA GROSSO</t>
  </si>
  <si>
    <t>REMOVIBLE JOSE LUIS</t>
  </si>
  <si>
    <t xml:space="preserve">HUGO </t>
  </si>
  <si>
    <t>RENTA</t>
  </si>
  <si>
    <t>Renta</t>
  </si>
  <si>
    <t>ELVIA ROSA AMARO CHAVEZ</t>
  </si>
  <si>
    <t>GABRIELA CRUZ BARRAGAN</t>
  </si>
  <si>
    <t>ZUEMI ESTUDILLO FLORES</t>
  </si>
  <si>
    <t xml:space="preserve">OFICINA </t>
  </si>
  <si>
    <t>BONO DOMINGO</t>
  </si>
  <si>
    <t>ERNESTINA GRACIELA NUÑEZ CHAVEZ</t>
  </si>
  <si>
    <t>Xiamen</t>
  </si>
  <si>
    <t>Richard</t>
  </si>
  <si>
    <t>Ruth</t>
  </si>
  <si>
    <t>SALDO CELULAR</t>
  </si>
  <si>
    <t>MARIA DE ASUNCION ORTEGA ZAMORA</t>
  </si>
  <si>
    <t>FERNANDO</t>
  </si>
  <si>
    <t>ANASTASIA MERCADO VILLEGAS</t>
  </si>
  <si>
    <t>MARIA CRISTINA REYES OSNAYA</t>
  </si>
  <si>
    <t>AGUEDA SANTANA MONTAÑO</t>
  </si>
  <si>
    <t>MATERIAL STOCK para el semestre</t>
  </si>
  <si>
    <t>Servicios</t>
  </si>
  <si>
    <t>POSTE</t>
  </si>
  <si>
    <t>IONÓMERO DE VIDRIO</t>
  </si>
  <si>
    <t>FERNANDO TRUJILLO</t>
  </si>
  <si>
    <t>LUIS ENRIQUE VILLALOBOS FLORES</t>
  </si>
  <si>
    <t>MAHONRY ELIU BRAVO BARRAGAN</t>
  </si>
  <si>
    <t>RICHARD ENRIQUE AVILA ACOSTA</t>
  </si>
  <si>
    <t>SURY MENDEZ JIMENEZ</t>
  </si>
  <si>
    <t>PRIMA DOMINICAL</t>
  </si>
  <si>
    <t>ELVIA AMARO</t>
  </si>
  <si>
    <t>ELEUTERIA GONZALEZ</t>
  </si>
  <si>
    <t>CRISTINA REYES</t>
  </si>
  <si>
    <t>NÓMINA MÁS DOMINGO</t>
  </si>
  <si>
    <t xml:space="preserve">IMPUESTOS </t>
  </si>
  <si>
    <t xml:space="preserve">Garrafones </t>
  </si>
  <si>
    <t>IMPRESIONES</t>
  </si>
  <si>
    <t>RECOLECTA BASURA</t>
  </si>
  <si>
    <t>SANITAS</t>
  </si>
  <si>
    <t>RECIBOS TELEFONOS</t>
  </si>
  <si>
    <t>GARRAFON</t>
  </si>
  <si>
    <t>Row Labels</t>
  </si>
  <si>
    <t>Grand Total</t>
  </si>
  <si>
    <t>SEPTIEMBRE</t>
  </si>
  <si>
    <t>NOMBRE</t>
  </si>
  <si>
    <t>INGRESOS</t>
  </si>
  <si>
    <t>TX</t>
  </si>
  <si>
    <t>EDAD</t>
  </si>
  <si>
    <t>SEXO</t>
  </si>
  <si>
    <t>TIPO_PX</t>
  </si>
  <si>
    <t>MEDIO</t>
  </si>
  <si>
    <t>José Consuelo Calderón</t>
  </si>
  <si>
    <t>Se realizó valoración y presupuesto, entrego rx panorámica. Consulta</t>
  </si>
  <si>
    <t>SUBSECUENTE</t>
  </si>
  <si>
    <t>David Romero (niño)</t>
  </si>
  <si>
    <t>Se realizó HC, valoración, odontograma.</t>
  </si>
  <si>
    <t>PRIMERA VEZ</t>
  </si>
  <si>
    <t>RECOMENDACIÓN</t>
  </si>
  <si>
    <t>Ricarda Zavaleta Loaeza.</t>
  </si>
  <si>
    <t>Se realizó valoración, HC, curación od 47, se deja en observación.</t>
  </si>
  <si>
    <t>DOCTORALIA</t>
  </si>
  <si>
    <t>Virginia Sotelo Terán</t>
  </si>
  <si>
    <t>Se realizó exo de restos radiculares 35 y36.</t>
  </si>
  <si>
    <t>Luis Enrique Villalobos Flores.</t>
  </si>
  <si>
    <t>Se realizó resina od 25. Plan de pagos fijos</t>
  </si>
  <si>
    <t>Xochitl Yuliana Martinez</t>
  </si>
  <si>
    <t>Se realizó resina od 45y44. Plan de pagos fijos.</t>
  </si>
  <si>
    <t>Julia López reyes</t>
  </si>
  <si>
    <t>Se realizó HC, valoración,odontograma. Se realizó profilaxis.</t>
  </si>
  <si>
    <t>MOSTRADOR</t>
  </si>
  <si>
    <t>Justina Santibáñez</t>
  </si>
  <si>
    <t>Se realizó HC, valoración, odontograma. Se inició profilaxis.</t>
  </si>
  <si>
    <t>Ma. Eusebia Luna Buenos Aires</t>
  </si>
  <si>
    <t>Se realizó resina od 25.</t>
  </si>
  <si>
    <t>Dagmar Deeke Wienkel</t>
  </si>
  <si>
    <t>Se realizó preparación para corona y se colocó provisional od 25.</t>
  </si>
  <si>
    <t>Luis Enrique Villalobos Flores</t>
  </si>
  <si>
    <t>Se realizó resina od 26. Plan de pagos fijos</t>
  </si>
  <si>
    <t>Isabel Cruz Salgero</t>
  </si>
  <si>
    <t>Se realizó consulta de valoración para continuar tratamiento.</t>
  </si>
  <si>
    <t>Ana María Pliego León</t>
  </si>
  <si>
    <t>Se realizó resina od 46 y 47.</t>
  </si>
  <si>
    <t>Alexis Hernández</t>
  </si>
  <si>
    <t>Se realizó HC, valoración odontograma. Plan de tratamiento. Resina od 44 incipiente, para iniciar TX.</t>
  </si>
  <si>
    <t>Ricarda Zavaleta Loaeza</t>
  </si>
  <si>
    <t>Se realizó exo od 47.</t>
  </si>
  <si>
    <t>José Luis García Vázquez</t>
  </si>
  <si>
    <t>Se realizó endodoncia od 13</t>
  </si>
  <si>
    <t>Luisa Espíndola Rodríguez</t>
  </si>
  <si>
    <t>Se realizó extracción de dos restos radiculares 13 y 23.</t>
  </si>
  <si>
    <t>Nahomi Ninel Naranjo Bravo</t>
  </si>
  <si>
    <t>Se realizó valoración, HC, se inició TX con profilaxis</t>
  </si>
  <si>
    <t>Lucia Godínez</t>
  </si>
  <si>
    <t>Se realizó HC, valoración. Acude a consulta por dolor post extracción de un mes de evolución, sin indicios de proceso infeccioso. Se envía medicación y se deja en observación.</t>
  </si>
  <si>
    <t>José Luis García Chávez.</t>
  </si>
  <si>
    <t>Se realizó revisión post endodoncia.</t>
  </si>
  <si>
    <t>Se tomó impresión para corona de zirconia, color A3.</t>
  </si>
  <si>
    <t>Se realizó revisión post exo</t>
  </si>
  <si>
    <t>Irving Tornes León</t>
  </si>
  <si>
    <t>Se realizó HC, valoración, odontograma. Se realizó limpieza más retiro de ortopedia 1*4, se piden estudios de ortodoncia para valoración.</t>
  </si>
  <si>
    <t>Alan Tornes León</t>
  </si>
  <si>
    <t>Contactaron a tu celular para hacer cita.Se realizó HC, valoración, odontograma. Se realizó limpieza y retiro de ortopedia suoerior 1*4, se piden estudios de ortodoncia para valoración.valoración, odontograma. Se realizó limpieza y retiro de ortopedia suoerior 1*4, se piden estudios de ortodoncia para valoración.</t>
  </si>
  <si>
    <t>Carlos Jiménez Alonso</t>
  </si>
  <si>
    <t>Se realizó extracción de od 18.</t>
  </si>
  <si>
    <t>Se realizó profilaxis.</t>
  </si>
  <si>
    <t>José Araiza Martinez</t>
  </si>
  <si>
    <t>Se realizó exo od 28.</t>
  </si>
  <si>
    <t>Judith González Arcadio.</t>
  </si>
  <si>
    <t>Se realizó endodoncias od 11 y 21. (Ya habia cubierto el costo de estos tratamientos y dejo a cuenta para el resto de los tratamientos posteriores)</t>
  </si>
  <si>
    <t>Enrique lira Ugalde</t>
  </si>
  <si>
    <t>Se inició endodoncia, no se terminó por presentar conductos mesiales obliterados, se deja dta y se da cita en una semana para concluir tratamiento.</t>
  </si>
  <si>
    <t>Lina Chávez</t>
  </si>
  <si>
    <t>Se realizó endodoncia od 15. (Anteriormente ya había dejado $500 a/c de endodoncia)</t>
  </si>
  <si>
    <t>José Luis García Chávez</t>
  </si>
  <si>
    <t>Se realizó endodoncia od 23.</t>
  </si>
  <si>
    <t>Natalia García Rojas</t>
  </si>
  <si>
    <t>Se realizó ionomero od 65.</t>
  </si>
  <si>
    <t>Se realizó resina od 17. Toma el plan anual y se le deja en dos pagos (8 resinas, 2 limpiezas, 1 blanqueamiento)</t>
  </si>
  <si>
    <t>Se cemento provisional</t>
  </si>
  <si>
    <t>Se realizó extracción de od 18 y 48.</t>
  </si>
  <si>
    <t>Diana Jiménez Alonso</t>
  </si>
  <si>
    <t>vDeja a cuenta de cirugía.</t>
  </si>
  <si>
    <t>Se realizó dos SFF</t>
  </si>
  <si>
    <t>Noemí Rojas</t>
  </si>
  <si>
    <t>Se realizó profilaxis. A cuenta de plan anual.</t>
  </si>
  <si>
    <t>Se cemento coronas od 24 y 27, incrustación od 14.</t>
  </si>
  <si>
    <t>Se realizó 2a sesión de profilaxis.</t>
  </si>
  <si>
    <t>Se sello endodoncia con resina od 13.</t>
  </si>
  <si>
    <t>Judith González Arcadio</t>
  </si>
  <si>
    <t>Se colocó endopostes od 11 y 21. Ya había dejado a cuenta del tratamiento.</t>
  </si>
  <si>
    <t>Se realizó resina. A cuenta de plan anual.</t>
  </si>
  <si>
    <t>Se realizó resina od 47. A cuenta de plan anual</t>
  </si>
  <si>
    <t>José Araiza Martinez.</t>
  </si>
  <si>
    <t>Revisión post extracción</t>
  </si>
  <si>
    <t>Guadalupe Colin</t>
  </si>
  <si>
    <t>Revisión, HC valoración. Consulta</t>
  </si>
  <si>
    <t>Enrique Cruz Guzmán</t>
  </si>
  <si>
    <t>Deja a cuenta de cirugía</t>
  </si>
  <si>
    <t>Se realizó resina od 48, Omar de pagos fijos</t>
  </si>
  <si>
    <t>Se realizo cirugía od 38.</t>
  </si>
  <si>
    <t>Se realizó cirugía de tercer molar od 48</t>
  </si>
  <si>
    <t>Isabel Cruz Salgero.</t>
  </si>
  <si>
    <t>Enrique Lira Ugalde</t>
  </si>
  <si>
    <t>Se terminó endodoncia od 37</t>
  </si>
  <si>
    <t>Se realizó endodoncia od 35.</t>
  </si>
  <si>
    <t>Edali Guadalupe Espino</t>
  </si>
  <si>
    <t>Se realizó exo od 46.</t>
  </si>
  <si>
    <t>Ruperto Rivera Balbuena</t>
  </si>
  <si>
    <t>Recomendado de otra paciente</t>
  </si>
  <si>
    <t>Se tomó impresión para guarda de acetato.</t>
  </si>
  <si>
    <t>Matilde Ayala</t>
  </si>
  <si>
    <t>Se realizó reparación de prótesis..</t>
  </si>
  <si>
    <t>Verónica Cortés Estrada</t>
  </si>
  <si>
    <t>Se realizó HC, valoración. Od 36 indicado para Endo, se tomó rx periapical. Deja a cuenta para Endo</t>
  </si>
  <si>
    <t>Se realizó sellado de endodoncia od 35, reconstrucción con resina od 45 y provisional.</t>
  </si>
  <si>
    <t>Maricruz Barrera Castañeda</t>
  </si>
  <si>
    <t>Se realizó valoración, HC. Presupuesto. consulta.</t>
  </si>
  <si>
    <t>Se realizó sellado de endodoncia con resina od 37. Y toma de impresión para corona.</t>
  </si>
  <si>
    <t>Marco Antonio Ayala Velázquez</t>
  </si>
  <si>
    <t>Se realizó HC, valoración. Consulta.</t>
  </si>
  <si>
    <t>Alan Gamaliel Tornes</t>
  </si>
  <si>
    <t>Se realizó exo od 65.</t>
  </si>
  <si>
    <t>Ali Noemí Valdez Aguilar</t>
  </si>
  <si>
    <t>Se realizó HC, valoración. Se realizó profilaxis.</t>
  </si>
  <si>
    <t>Miguel Ángel Breceda Solano</t>
  </si>
  <si>
    <t>Se realizó HC, valoración. Porfilaxis.</t>
  </si>
  <si>
    <t>Alison Kira Orozco Flores</t>
  </si>
  <si>
    <t>Se realizó HC, valoración. Extraccion od 71 y 81</t>
  </si>
  <si>
    <t>Isabel Castañeda Hernández</t>
  </si>
  <si>
    <t>Se realizó HC, valoración. Profilaxis.</t>
  </si>
  <si>
    <t>Revisión post exo</t>
  </si>
  <si>
    <t>Fabiola Sánchez Morales.</t>
  </si>
  <si>
    <t>Se realizó HC, valoración odontograma. Presupues</t>
  </si>
  <si>
    <t>Se realizó exo od 38 y 28</t>
  </si>
  <si>
    <t>Esperanza Eugenia Zorrilla</t>
  </si>
  <si>
    <t>Miguel Ángel Breceda Solano.</t>
  </si>
  <si>
    <t>Se realizó 1 curetaje y colocación de férula de resina.</t>
  </si>
  <si>
    <t>Se dió presupuesto y plan de tratamiento. Consulta</t>
  </si>
  <si>
    <t>Luis Ángel García Vázquez</t>
  </si>
  <si>
    <t>Se realizó HC, valoración, odontograma. Se inició tratamiento con profilaxis.</t>
  </si>
  <si>
    <t>Se realizó exo de restos radiculares od 31,32,41 y 42. Deja a cuenta</t>
  </si>
  <si>
    <t>Gloria Herrera.</t>
  </si>
  <si>
    <t>Se realizó HC, valoración, exo de resto radicular od 46.</t>
  </si>
  <si>
    <t>Juana Lidia Liebre</t>
  </si>
  <si>
    <t>Se realizó exo od 13 y 15.</t>
  </si>
  <si>
    <t>Se colocó endoposte od 23.</t>
  </si>
  <si>
    <t>Se realizó prueba de corona de zirconia.</t>
  </si>
  <si>
    <t>Griselle Villegas González</t>
  </si>
  <si>
    <t>Recomendado de otro paciente (nuera de la sra Dagmar). Se realizó, HC valoración. Plan de tratamiento y presupuesto, se quedó en plan de pagos fijos de $800. Se inició tratamiento con profilaxis.</t>
  </si>
  <si>
    <t>Gael Báez Portillo</t>
  </si>
  <si>
    <t>Deja a cuenta de tratamiento.</t>
  </si>
  <si>
    <t>Se realizó exo od 38, deja a cuenta.</t>
  </si>
  <si>
    <t>Se realizó resina od 17 y 16.</t>
  </si>
  <si>
    <t>Luisa Espinola Rodríguez</t>
  </si>
  <si>
    <t>Se realizó resina od 14. Y deja a cuenta de tratamiento anterior (nos debía $200 pesos de las extracciones del día 1 de febrero)</t>
  </si>
  <si>
    <t>Se realizó dos curetajes, y profilaxis.</t>
  </si>
  <si>
    <t>Se inició plan de tratamiento a pagos fijos mensuales de $5000, presupuesto total de $37,200. Se inició retirando amalgama en od 15, indicado para retratamiento de endodoncia.</t>
  </si>
  <si>
    <t>Daniel Ruiz Barrón</t>
  </si>
  <si>
    <t>Se realizó HC, valoración odontograma. Se inició tratamiento con limpieza.</t>
  </si>
  <si>
    <t>Rodrigo Ruiz Barrón</t>
  </si>
  <si>
    <t>Se realizó HC, valoración, odontograma, se inició tratamiento con limpieza.</t>
  </si>
  <si>
    <t>Se entregó Guarda oclusal.</t>
  </si>
  <si>
    <t>Araceli Hurtado</t>
  </si>
  <si>
    <t>Se realizo HC, valoración, odontograma. Se inició tratamiento con profilaxis.</t>
  </si>
  <si>
    <t>Se realizó revisión post exo, deja lo que faltó de la exo en la cita pasada.</t>
  </si>
  <si>
    <t>Se realizó 2 resinas od 26 y 27</t>
  </si>
  <si>
    <t>Se realizó 2 resinas od 33 y 34</t>
  </si>
  <si>
    <t>Se realizó dos resinas od 34 y 44.</t>
  </si>
  <si>
    <t>Se cemento corona de zirconia y se colocó resina en od 23</t>
  </si>
  <si>
    <t>Se realizó 2 exos od 17 y 27+ a/c provisional.</t>
  </si>
  <si>
    <t>Se realizó Profilaxis</t>
  </si>
  <si>
    <t>Se realizó valoración de ortodoncia. Consulta de ortodoncia.</t>
  </si>
  <si>
    <t>Se realizó consulta de ortodoncia.</t>
  </si>
  <si>
    <t>Alan Tornes León.</t>
  </si>
  <si>
    <t>Consulta de ortodoncia.</t>
  </si>
  <si>
    <t>Consulta de ortodoncia</t>
  </si>
  <si>
    <t>Se realizó prueba de metal para corona.</t>
  </si>
  <si>
    <t>Se realizó resina od 37 y 36. Deja a cuenta de cirugía</t>
  </si>
  <si>
    <t>Camila Báez Portillo</t>
  </si>
  <si>
    <t>Se realizó cuatro pulpec (od 51,52,61 y62)</t>
  </si>
  <si>
    <t>Carlos Pérez Ramales</t>
  </si>
  <si>
    <t>e realizó Profilaxis</t>
  </si>
  <si>
    <t>Se realizó una exo y dejo a cuenta de provisional</t>
  </si>
  <si>
    <t>Reynaldo Leobardo Torres.</t>
  </si>
  <si>
    <t>Se realizó HC valoración. Se pide rx panorámica, indicado para biopsia. Consulta</t>
  </si>
  <si>
    <t>Miguel Ángel Breceda.</t>
  </si>
  <si>
    <t>Se realizó dos resinas od 14 y 15.</t>
  </si>
  <si>
    <t>Alicia Rodríguez Gutiérrez</t>
  </si>
  <si>
    <t>Se realizó profilaxis y deja a cuenta de su Endo.</t>
  </si>
  <si>
    <t>Se realizó resina od 37, 11 y 21.</t>
  </si>
  <si>
    <t>Se realizó dos resinas od 11 y 12</t>
  </si>
  <si>
    <t>Se realizó resina od 16</t>
  </si>
  <si>
    <t>Noemy Rojas</t>
  </si>
  <si>
    <t>Se realizo resina od 17 y 16</t>
  </si>
  <si>
    <t>Reynaldo</t>
  </si>
  <si>
    <t>Se realizó resina od 46 y 47</t>
  </si>
  <si>
    <t>Se realizó resina od 36 y 37, plan de pagos fijos.</t>
  </si>
  <si>
    <t>Se colocaron coronas od 51,52,61 y 62.</t>
  </si>
  <si>
    <t>Reynaldo Leobardo Torres</t>
  </si>
  <si>
    <t>Se realizó biopsia.</t>
  </si>
  <si>
    <t>Ines Vargas Neri</t>
  </si>
  <si>
    <t>Se realizó cirugía de tercer molar y exos.</t>
  </si>
  <si>
    <t>Isabel Castañeda</t>
  </si>
  <si>
    <t>Se realizó Curetaje od 16 y 17</t>
  </si>
  <si>
    <t>Carlos Pérez Ramale</t>
  </si>
  <si>
    <t>Entrego radiografía panorámica</t>
  </si>
  <si>
    <t>Se realizó resina od 46</t>
  </si>
  <si>
    <t>Se realizó resina od 26</t>
  </si>
  <si>
    <t>Edith González Hernández</t>
  </si>
  <si>
    <t>Se realizó HC, valoración, odontograma. Se tomó rx periapical od 36, presenta dolor en molar con Endo. Se envía orden para rx panorámica. Consulta.</t>
  </si>
  <si>
    <t>Se realizó dos resinas od 44 y 45</t>
  </si>
  <si>
    <t>Noemy Adriana Rojas</t>
  </si>
  <si>
    <t>Se realizó resina od 43. Pago la segunda parte del plan anual (esposa del sr José Luis García Chávez, hijo del señor José Luis)</t>
  </si>
  <si>
    <t>Se recolocó provisional od 23.</t>
  </si>
  <si>
    <t>Se realizó resinas od 22 y 21.</t>
  </si>
  <si>
    <t>Se realizo resina od 26.</t>
  </si>
  <si>
    <t>Se realizó resinas od 41,42 y 31.</t>
  </si>
  <si>
    <t>Se realizó revisión post qx. Y retiro de punto de sutura</t>
  </si>
  <si>
    <t>Se realizó resinas od 34,35 y 32</t>
  </si>
  <si>
    <t>María Asunción Pérez</t>
  </si>
  <si>
    <t>Se realizó HC, valoración. Se pide rx panorámica, consulta</t>
  </si>
  <si>
    <t>Deja a cuenta para injerto óseo y exo.</t>
  </si>
  <si>
    <t>Yesenia Torres Flores</t>
  </si>
  <si>
    <t>Se realizó HC, valoración. Se inicia primera sesión de</t>
  </si>
  <si>
    <t>Se tomó impresión para removible sup e inf.</t>
  </si>
  <si>
    <t>Axel Emiliano Cortines Molina</t>
  </si>
  <si>
    <t>Se realizó Profilaxis más rx periapical (paciente pediátrico)</t>
  </si>
  <si>
    <t>Entrego rx panorámica, se le da presupuesto para TX de od 36. Consulta</t>
  </si>
  <si>
    <t>Angel Corrales Tamariz</t>
  </si>
  <si>
    <t>Se realizó HC, valoración. Consulta</t>
  </si>
  <si>
    <t>Antonio Román Peñaloza</t>
  </si>
  <si>
    <t>Se realizó HC, valoración. Presenta mesiodens, se pide rx panorámica para valoración.. consulta</t>
  </si>
  <si>
    <t>María Asunción Pérez Martínez</t>
  </si>
  <si>
    <t>Curación od 36, indicado para endodoncia.</t>
  </si>
  <si>
    <t>Se realizó resina od 24 y 25. Plan anual.</t>
  </si>
  <si>
    <t>Se colocó endoposte od 24</t>
  </si>
  <si>
    <t>Se tomaron modelos de estudio</t>
  </si>
  <si>
    <t>Se realizó exo od 47, y colocación de injerto</t>
  </si>
  <si>
    <t>Se realizó extracción od 38</t>
  </si>
  <si>
    <t>Se realizó resina od 16.</t>
  </si>
  <si>
    <t>Se realizó revisión.</t>
  </si>
  <si>
    <t>Rufina Sotelo</t>
  </si>
  <si>
    <t>Se realizó resina od 46 y 47. Plan de pagos fijos.</t>
  </si>
  <si>
    <t>Eduardo Espino Deeke</t>
  </si>
  <si>
    <t>Recomendado de otro paciente (hijo de la sra Dagmar) Se realizó HC, valoración odontograma. Plan de pagos fijos. Se inició tratamiento con Profilaxis.</t>
  </si>
  <si>
    <t>Se cemento corona met/por.</t>
  </si>
  <si>
    <t>Sé tomó impresión para removibles..</t>
  </si>
  <si>
    <t>Melani Mejia Vargas</t>
  </si>
  <si>
    <t>Se realizó HC, valoración odontograma. Plan de pagos fijos. Se inició tratamiento con profilaxis.</t>
  </si>
  <si>
    <t>Revisión, presentaba absceso y se envia antibiótico.</t>
  </si>
  <si>
    <t>Pago inicial ortodoncia sistema Damon Q.</t>
  </si>
  <si>
    <t>María Asunción</t>
  </si>
  <si>
    <t>ANGEL PARRA GUTIERREZ</t>
  </si>
  <si>
    <t>HC, VALORACIÓN, PROFILAXIS</t>
  </si>
  <si>
    <t>MARÍA ASUNCIÓN PEREZ</t>
  </si>
  <si>
    <t>ENDODONCIA OD36 EFECTIVO</t>
  </si>
  <si>
    <t>ANTONIO ROMÁN PEÑALOZA</t>
  </si>
  <si>
    <t>CONSULTA</t>
  </si>
  <si>
    <t>CAMILA BAEZ PORTILLO</t>
  </si>
  <si>
    <t>DEJA A CUENTA DE SU TRATAMIENTO</t>
  </si>
  <si>
    <t>YOSELIN MENDEZ MORALES</t>
  </si>
  <si>
    <t>CURACIÓN</t>
  </si>
  <si>
    <t>PATRICIA HERNÁNDEZ ARCIGUE</t>
  </si>
  <si>
    <t>CEMENTACIÓN DE PROVISIONAL</t>
  </si>
  <si>
    <t>RESINA OD 11 Y 12</t>
  </si>
  <si>
    <t>REVISIÓN Y COLOCACIÓN DE APOSITO EFECTIVO</t>
  </si>
  <si>
    <t>EXTRACCIÓN OD 41,31 EFECTIVO</t>
  </si>
  <si>
    <t>REVISIÓN EFECTIVO</t>
  </si>
  <si>
    <t>Araceli Hurtado Molinero</t>
  </si>
  <si>
    <t>PRUEBA DE ESQUELETO EFECTIVO</t>
  </si>
  <si>
    <t>Genaro Velázquez García</t>
  </si>
  <si>
    <t>HC, VALORACIÓN, CURACIÓN OD 46 EFECTIVO</t>
  </si>
  <si>
    <t>Diana Ariza</t>
  </si>
  <si>
    <t>HC, VALORACIÓN, PROFILAXIS EFECTIVO</t>
  </si>
  <si>
    <t>REPARACIÓN DE PROVISIONAL</t>
  </si>
  <si>
    <t>ENDODONCIA OD 36(PAGO A ENDODONCISTA $2000)</t>
  </si>
  <si>
    <t>Maleni Mejia Neri</t>
  </si>
  <si>
    <t>RESINA OD 36 Y 37</t>
  </si>
  <si>
    <t>Yoselin Mendez Morales</t>
  </si>
  <si>
    <t>Reconstrucción OD 21 Efectivo</t>
  </si>
  <si>
    <t>Luisa Espindola</t>
  </si>
  <si>
    <t>Impresión primaria total Efectivo</t>
  </si>
  <si>
    <t>Valoración Post-operatoria</t>
  </si>
  <si>
    <t>Sharon Guerrero Ameneyro</t>
  </si>
  <si>
    <t>Historia clinica, valoración, consulta Efectivo</t>
  </si>
  <si>
    <t>Resina OD 48 PCT</t>
  </si>
  <si>
    <t>Griselle Villegas Gónzalez</t>
  </si>
  <si>
    <t>Resina OD16-17 PCT</t>
  </si>
  <si>
    <t>Resina OD 46-47</t>
  </si>
  <si>
    <t>Exodoncia 0D 32 Efectivo</t>
  </si>
  <si>
    <t>Luis Enrique Villalobos</t>
  </si>
  <si>
    <t>Inicio de ortodoncia</t>
  </si>
  <si>
    <t>Resina OD 26 Efectivo</t>
  </si>
  <si>
    <t>Prueba de cera Efectivo</t>
  </si>
  <si>
    <t>Impresión para protesis total fisiologica</t>
  </si>
  <si>
    <t>Cita de seguimiento</t>
  </si>
  <si>
    <t>Se realizó desgaste para carillas de od 34 a 44, y se colocó resina bisacrilica.</t>
  </si>
  <si>
    <t>Sury Mendez Jiménez</t>
  </si>
  <si>
    <t>Se realizó HC, valoración odontograma. Plan de tratamiento. Se inició con Profilaxis. PCT</t>
  </si>
  <si>
    <t>Resina od 26 y 27. Plan de pagos fijos.PCT</t>
  </si>
  <si>
    <t>sellado de endodoncia con resina od 36. Efectivo</t>
  </si>
  <si>
    <t>Clementina Fermín Quirino</t>
  </si>
  <si>
    <t>HC, valoración. Consulta Efectivo</t>
  </si>
  <si>
    <t>Endodoncia Efectivo</t>
  </si>
  <si>
    <t>Salvador Molotla Tirado</t>
  </si>
  <si>
    <t>HC, valoración. Exo od 55 y 65. Efectivo</t>
  </si>
  <si>
    <t>Se inició tratamiento, od 32 indicado para Endo, se retira corona que traía tras un tratamiento previo y se coloca provisional, deja a cuenta de endodoncia. PCT</t>
  </si>
  <si>
    <t>Refiere que no podrá seguir pagando de forma mensual, que prefiere pagar por tratamiento. Se realizó Curetaje od 46 y 47. Deja a cuenta</t>
  </si>
  <si>
    <t>Se colocó provisional y resina od 35. Efectivo</t>
  </si>
  <si>
    <t>Se tomaron fotografías intraorales</t>
  </si>
  <si>
    <t>Se colocaron resinas bisacrilicas en zona anterior sup.</t>
  </si>
  <si>
    <t>Ramona Borrego</t>
  </si>
  <si>
    <t>Se realizó exo od 28, Pla de pagos fijos. Efectivo</t>
  </si>
  <si>
    <t>Revisión y retiro de puntos de sutura</t>
  </si>
  <si>
    <t>José Luis García Vázquez (hijo)</t>
  </si>
  <si>
    <t>Se realizó Profilaxis (plan anual pagado)</t>
  </si>
  <si>
    <t>Ángel Munguía</t>
  </si>
  <si>
    <t>Se realizó HC valoración, se pide rx panorámica para hacer plan de tratamiento. Se inició con Profilaxis. Efectivo</t>
  </si>
  <si>
    <t>Alfonsa Salazar</t>
  </si>
  <si>
    <t>Se realizó HC valoración, consulta y plan de tratamiento. Efectivo</t>
  </si>
  <si>
    <t>Se realizó resina od 46 y 47. Plan pagos fijos PCT</t>
  </si>
  <si>
    <t>Se inició tratamiento con profilaxis más exo de rr od 13. Plan de pagos fijos. Efectivo</t>
  </si>
  <si>
    <t>Se realizó provisional</t>
  </si>
  <si>
    <t>Francisco Orozco Ortega</t>
  </si>
  <si>
    <t>Se realizó HC valoración. Od 37 y 38 indicados para exo Efectivo</t>
  </si>
  <si>
    <t>Verónica Yesenia Lucas</t>
  </si>
  <si>
    <t>Profilaxis. PCT</t>
  </si>
  <si>
    <t>Ingrid portillo</t>
  </si>
  <si>
    <t>Helen Aragón García</t>
  </si>
  <si>
    <t>Se realizó HC, valoración. Se pide rx panorámica para realizar plan de tratamiento, profilaxis. Efectivo</t>
  </si>
  <si>
    <t>Giselle Villegas</t>
  </si>
  <si>
    <t>Se realizó resina od 14 y 15. Plan de pagos fijos PCT</t>
  </si>
  <si>
    <t>Se realizó resina od 26 y 27. Plan de pagos fijos PCT</t>
  </si>
  <si>
    <t>Se realizó resina od 44. PCT</t>
  </si>
  <si>
    <t>Se tomó impresión para corona metálica. A/c. Efectivo</t>
  </si>
  <si>
    <t>Se realizó extracción od 42, y resto radicular od 44. Efectivo</t>
  </si>
  <si>
    <t>Se dió plan de tratamiento con implantes.</t>
  </si>
  <si>
    <t>Se colocaron resinas bisacrilicas en dientes ant sup</t>
  </si>
  <si>
    <t>Se realizó resina oclusal y cervical od 15 Efectivo</t>
  </si>
  <si>
    <t>Ailin García y mamá de Ailin</t>
  </si>
  <si>
    <t>Se realizó HC, valoración odontograma. Consulta (2) Efectivo</t>
  </si>
  <si>
    <t>Se realizó resina od 47 Efectivo</t>
  </si>
  <si>
    <t>Yutzil de la Luna</t>
  </si>
  <si>
    <t>HC, Valoración, Consulta Efectivo</t>
  </si>
  <si>
    <t>Se coloco protesis removible superior e inferior. Ajuste Oclusal. Pago 1800 en efectivo, 1200 PCT</t>
  </si>
  <si>
    <t>Endodoncia OD36-37 PCT</t>
  </si>
  <si>
    <t>Endodoncia OD31 PCT</t>
  </si>
  <si>
    <t>Isabel Castañeda Hernandez</t>
  </si>
  <si>
    <t>Retratamiento de endodoncia OD15</t>
  </si>
  <si>
    <t>Resinas, plan de pago fijos PCT</t>
  </si>
  <si>
    <t>2 exodoncias de restos radiculares Efectivo</t>
  </si>
  <si>
    <t>Revisión post inserción de prótesis Ya habia dejado a cuenta</t>
  </si>
  <si>
    <t>Curetaje OD 26-27 Ya habia dejado a cuenta</t>
  </si>
  <si>
    <t>Uriel Luna</t>
  </si>
  <si>
    <t>HC, Odontograma, consulta Efectivo</t>
  </si>
  <si>
    <t>Francisco Ortega Orozco</t>
  </si>
  <si>
    <t>Exodoncia OD 38 Y 37 Efectivo</t>
  </si>
  <si>
    <t>Diana Jimenez Alonso</t>
  </si>
  <si>
    <t>Resina OD 46 Efectivo Personal grupo médico AG</t>
  </si>
  <si>
    <t>Luisa Espindola Rodriguez</t>
  </si>
  <si>
    <t>Se realizo prueba de rollidos en cera deja A/C Efectivo</t>
  </si>
  <si>
    <t>José Daniel Ramirez</t>
  </si>
  <si>
    <t>Deja a cuenta para pulpectomía</t>
  </si>
  <si>
    <t>Nereo Olivares Martinez</t>
  </si>
  <si>
    <t>HC, Valoración, Odontograma Efectivo</t>
  </si>
  <si>
    <t>Resina OD 14 Efectivo</t>
  </si>
  <si>
    <t>Resina OD36 Efectivo</t>
  </si>
  <si>
    <t>Fernanda Espinoza</t>
  </si>
  <si>
    <t>HC, valoración, odontograma</t>
  </si>
  <si>
    <t>Revisión post inserción de prótesis removible</t>
  </si>
  <si>
    <t>Sellado de endodoncia con resina. Efectivo</t>
  </si>
  <si>
    <t>Melani Mejia Neri</t>
  </si>
  <si>
    <t>Resinas Plan de pagos fijos PCT</t>
  </si>
  <si>
    <t>Se realizaron 3 resinas PCT</t>
  </si>
  <si>
    <t>Baruch Bravo</t>
  </si>
  <si>
    <t>Se realizó HC, valoración, profilaxis Efectivo</t>
  </si>
  <si>
    <t>Africa Bravo Rojas</t>
  </si>
  <si>
    <t>Se realizó HC, valoración, infantil profilaxis Efectivo</t>
  </si>
  <si>
    <t>Maria Regalado</t>
  </si>
  <si>
    <t>Se realizó HC, odontograma. Se inició tratamiento con profilaxis Efectivo</t>
  </si>
  <si>
    <t>Se tomó nuevamente impresión para corona</t>
  </si>
  <si>
    <t>Se realizó revisión post extracción</t>
  </si>
  <si>
    <t>Resina OD45 PCT</t>
  </si>
  <si>
    <t>Flor Jimenez</t>
  </si>
  <si>
    <t>HC, valoración, Odontograma Efectivo</t>
  </si>
  <si>
    <t>Aylin García</t>
  </si>
  <si>
    <t>Profilaxis Efectivo</t>
  </si>
  <si>
    <t>Se realizo resina od 34 y 35. Plan de pagos fijos. PCT</t>
  </si>
  <si>
    <t>Griselle Villegas</t>
  </si>
  <si>
    <t>Se reparo provisional.</t>
  </si>
  <si>
    <t>Se colocó endoposte de fibra de vidrio od 15. Ya había dejado a cuenta.</t>
  </si>
  <si>
    <t>Yesenia Lucas Acosta</t>
  </si>
  <si>
    <t>Se realizó curación od 44 y45.</t>
  </si>
  <si>
    <t>Michel Lechuga</t>
  </si>
  <si>
    <t>Se realizó consulta, se realizo corte de alambre de ortodoncia que estaba lacerando el carrillo. Efectivo</t>
  </si>
  <si>
    <t>Se realizó resina od 44 y 45. PCT</t>
  </si>
  <si>
    <t>Se realizó resina od 34 y 35 incipientes. Efectivo</t>
  </si>
  <si>
    <t>Se realizó revisión post quirúrgica. Consulta Efectivo</t>
  </si>
  <si>
    <t>Se realizó revisión post inserción de protesis removible</t>
  </si>
  <si>
    <t>Sr Jose Luis</t>
  </si>
  <si>
    <t>envio de trasferencia para implantes</t>
  </si>
  <si>
    <t>Se realizó reconstrucción de muñón od 12. Efectivo</t>
  </si>
  <si>
    <t>Se realizó resina od 45. Efectivo</t>
  </si>
  <si>
    <t>Se realizó resina od 15. Dos caras</t>
  </si>
  <si>
    <t>María Ojeda García</t>
  </si>
  <si>
    <t>Se realizo valoración, consulta. Se inició tratamiento con Profilaxis. Efectivo</t>
  </si>
  <si>
    <t>Alice Mariel Velázquez Nava</t>
  </si>
  <si>
    <t>Se realizó exo od 64. Efectivo</t>
  </si>
  <si>
    <t>Se realizo carilla de resina inyectada od 11 y 21.</t>
  </si>
  <si>
    <t>Se realizó provisional od 15. Ya había dejado a cuenta de su tratamiento.</t>
  </si>
  <si>
    <t>Dayeli Alicia Rodríguez</t>
  </si>
  <si>
    <t>Se realizó curación od 17 Efectivo</t>
  </si>
  <si>
    <t>Se realizó resina od 34 y 35. Plan de pagos fijos.</t>
  </si>
  <si>
    <t>Nelly Alvea Sánchez</t>
  </si>
  <si>
    <t>Se realizó HC, valoración, Odontograma Efectivo</t>
  </si>
  <si>
    <t>Resina OD 45 Efectivo</t>
  </si>
  <si>
    <t>Carilla OD 23,24</t>
  </si>
  <si>
    <t>Enrique Lira Liebre</t>
  </si>
  <si>
    <t>Carilla OD 14</t>
  </si>
  <si>
    <t>Resina OD 44 Efectivo</t>
  </si>
  <si>
    <t>Resina OD 44 PCT</t>
  </si>
  <si>
    <t>Griselle Villegas Gonzalez</t>
  </si>
  <si>
    <t>Resina OD 26 Y 27 PCT. Plan de pagos</t>
  </si>
  <si>
    <t>Resina OD 26 y 27. Plan de pagos fijos PCT</t>
  </si>
  <si>
    <t>Resina OD26 y 27 Plan anual</t>
  </si>
  <si>
    <t>María Asunción Perez</t>
  </si>
  <si>
    <t>Se cemento corona OD 36 Efectivo</t>
  </si>
  <si>
    <t>Jose Luis García Chavez</t>
  </si>
  <si>
    <t>Resina OD 26. Plan Anual</t>
  </si>
  <si>
    <t>Estrella Sánchez Rosas</t>
  </si>
  <si>
    <t>Se realizó valoración, odontograma, Deja a cuenta para cita de Ortodoncia. Efectivo</t>
  </si>
  <si>
    <t>Carilla OD 43 Y 44</t>
  </si>
  <si>
    <t>Se realizó prueba de dientes en cera</t>
  </si>
  <si>
    <t>Ortencia Mejía</t>
  </si>
  <si>
    <t>Se realizó HC, valoración, odontograma, se inició profilaxis. Efectivo</t>
  </si>
  <si>
    <t>Abel Cano Valdez</t>
  </si>
  <si>
    <t>Se realizó HC, valoración odontograma</t>
  </si>
  <si>
    <t>Juan José Gonzalez Hita</t>
  </si>
  <si>
    <t>Se colocó endoposte de fibra de vidrio OD 24 PCT</t>
  </si>
  <si>
    <t>Adriana Huerta Martínez</t>
  </si>
  <si>
    <t>Se realizó resina OD16 Efectivo</t>
  </si>
  <si>
    <t>Se tomó impresión para corona de zirconia OD 31Color A2. Transferencia</t>
  </si>
  <si>
    <t>Dejó rx panorámica para valoración de cx de terceros molares</t>
  </si>
  <si>
    <t>Profilaxis cupón de profilaxis gratis</t>
  </si>
  <si>
    <t>Osvaldo Cruz Guzmán</t>
  </si>
  <si>
    <t>Se realizó resina OD 11 más rx periapical Efectivo</t>
  </si>
  <si>
    <t>-</t>
  </si>
  <si>
    <t>Se colocaron 2 implantes arcada sup</t>
  </si>
  <si>
    <t>Se realizó limpieza, se le respeto el "descuento" en limpieza por venir a valoración en abril. Efectivo</t>
  </si>
  <si>
    <t>Ortencia Galeana Mejía</t>
  </si>
  <si>
    <t>Se realizó extracción od 25. Efectivo</t>
  </si>
  <si>
    <t>Se realizó resina od 16 y 17, ya había dejado a cuenta para su tratamiento.</t>
  </si>
  <si>
    <t>José Cupertino Felipe Torres</t>
  </si>
  <si>
    <t>Se realizó HC valoración odontograma. Consulta y receta. Efectivo</t>
  </si>
  <si>
    <t>Noemí Chávez Hernández</t>
  </si>
  <si>
    <t>Se realizó HC valoración, odontograma. Exo od 46. Efectivo</t>
  </si>
  <si>
    <t>Se realizó reconstrucción con resina od 14 (indicado para corona) Efectivo</t>
  </si>
  <si>
    <t>Se colocó implantes en zona de premolar superior derecho, y zona de primer molar inf derecho.</t>
  </si>
  <si>
    <t>Se realizó prueba de dientes en cera, y se envía a terminar.</t>
  </si>
  <si>
    <t>Nohemí Chávez Hernández</t>
  </si>
  <si>
    <t>Se realizó extracción de resto radicular od 36. Efectivo</t>
  </si>
  <si>
    <t>Se realizó toma de impresión para corona metálica od 14. Deja a cuenta</t>
  </si>
  <si>
    <t>sury</t>
  </si>
  <si>
    <t>pago brackets</t>
  </si>
  <si>
    <t>Julio Ramos García</t>
  </si>
  <si>
    <t>Se realizó exodoncia OD16, deja a cuenta para agregar un diente a su placa total. Efectivo</t>
  </si>
  <si>
    <t>Jose Luis Casuales Espinal</t>
  </si>
  <si>
    <t>Se realizó revisión post extracción. Efectivo</t>
  </si>
  <si>
    <t>Yiviola Vega</t>
  </si>
  <si>
    <t>Se realizó HC valoración odontograma. Se inició tratamiento con profilaxis. Promoción mes de mamá. PCT</t>
  </si>
  <si>
    <t>Mario Antonio Soriano</t>
  </si>
  <si>
    <t>Se realizó HC, valoración, odontograma. Se inició tratamiento con profilaxis y curación OD46</t>
  </si>
  <si>
    <t>Norma Ceballos Millan</t>
  </si>
  <si>
    <t>Se inició tratamiento con profilaxis. Deja a cuenta de tratamiento. Efectivo</t>
  </si>
  <si>
    <t>Ivonne Cortés</t>
  </si>
  <si>
    <t>Se realizó HC valoración odontograma. Se realizó extracción od 47.Efectivo</t>
  </si>
  <si>
    <t>Se realizo revisión post exo y entrego rx panorámica.</t>
  </si>
  <si>
    <t>Se realizó carillas od 34,33</t>
  </si>
  <si>
    <t>Se realizó resina od 26 y 27</t>
  </si>
  <si>
    <t>Nayeli García Bailon</t>
  </si>
  <si>
    <t>Se realizó HC valoración odontograma. Consulta gratis, Promoción mes de las madres.</t>
  </si>
  <si>
    <t>José Luis García Vazquez</t>
  </si>
  <si>
    <t>Se realizó revisión y retiro de puntos de sutura</t>
  </si>
  <si>
    <t>Se tomó impresión para corona metálica. Efectivo</t>
  </si>
  <si>
    <t>Se realizaron 2 resinas. Efectivo</t>
  </si>
  <si>
    <t>Se cemento corona de zirconia OD31. Transferencia</t>
  </si>
  <si>
    <t>Se realizó revisión post operatoria.</t>
  </si>
  <si>
    <t>Se realizó revisión y se colocó porvisonales od 38 y 35</t>
  </si>
  <si>
    <t>Se tomó impresión para corona de zirconia.</t>
  </si>
  <si>
    <t>Se realizó resina od 35</t>
  </si>
  <si>
    <t>Amada Ramirez Hilario</t>
  </si>
  <si>
    <t>Se realizó HC, valoración, odontograma. Deja a cuenta del tratamiento.Efectivo</t>
  </si>
  <si>
    <t>Resina OD 45 PCT</t>
  </si>
  <si>
    <t>Se realizó resina od 45 PCT</t>
  </si>
  <si>
    <t>Se realizo resina od 24 y 25, plan de pagos fijos. PCT</t>
  </si>
  <si>
    <t>Izan Torres Flores</t>
  </si>
  <si>
    <t>Se realizó revisión</t>
  </si>
  <si>
    <t>Esperanza Cedeño</t>
  </si>
  <si>
    <t>Se realizó HC valoración odontograma. Receta. Efectivo</t>
  </si>
  <si>
    <t>Se realizó extracción OD 16. PCT</t>
  </si>
  <si>
    <t>Se tomó impresión para guarda de acetato</t>
  </si>
  <si>
    <t>Se realizó resinaOD 14 Y 15. Plan de pagos fijos, concluido. PCT</t>
  </si>
  <si>
    <t>Se realizó resina en OD 26, 25 y 27. Dejó saldo a favor la cita pasada. Deja solo ajuste de lo que se realizó en esta cita</t>
  </si>
  <si>
    <t>Se entregó placa a la cual se le adicionó un diente de acrílico. Efectivo</t>
  </si>
  <si>
    <t>Mónica Rojas Galarza</t>
  </si>
  <si>
    <t>Se realizó HC valoración odontograma. Consulta gratis, promoción mes de las madres.</t>
  </si>
  <si>
    <t>Se tomó impresión para removible sup e inf</t>
  </si>
  <si>
    <t>Amada Ramírez Hilario</t>
  </si>
  <si>
    <t>Se realizó resinas, deja a cuenta de tratamiento. Efectivo</t>
  </si>
  <si>
    <t>Nohemy Adriana Rojas</t>
  </si>
  <si>
    <t>Se realizó resina od 22 PCT</t>
  </si>
  <si>
    <t>Se realizó carilla od 32,31 y 41.</t>
  </si>
  <si>
    <t>Abono a cuenta de su puente fijo de tres unidades. Efectivo 15000</t>
  </si>
  <si>
    <t>Se realizo revisión</t>
  </si>
  <si>
    <t>Micaela González</t>
  </si>
  <si>
    <t>Consulta de valoración gratis por el mes de mayo.</t>
  </si>
  <si>
    <t>José Luis Casales Espinal</t>
  </si>
  <si>
    <t>Se realizó HC valoración odontograma. Se realizó extracción od 47 y 48. Efectivo</t>
  </si>
  <si>
    <t>Se realizó resina od 11,12,21 y 22 (incipiente)</t>
  </si>
  <si>
    <t>Se realizó HC valoración odontograma. Plan de tratamiento. Consulta. Efectivo</t>
  </si>
  <si>
    <t>Se realizó resina od 37 Efectivo</t>
  </si>
  <si>
    <t>Osvaldo Hernández</t>
  </si>
  <si>
    <t>Se realizó HC valoración odontograma. Extracción tercer molar od 18. Efectivo</t>
  </si>
  <si>
    <t>Marisol Luviano</t>
  </si>
  <si>
    <t>Se realizó HC valoración odontograma. Consulta (promoción mes de mamá)</t>
  </si>
  <si>
    <t>Se realizó revisión post exo. Efectivo</t>
  </si>
  <si>
    <t>María Itzel Gallardo</t>
  </si>
  <si>
    <t>Se realizó HC valoración odontograma. Efectivo</t>
  </si>
  <si>
    <t>Se inició tratamiento con profilaxis. Promoción de descuento por mes de las madres. Efectivo</t>
  </si>
  <si>
    <t>Mari Carmen Fuentes Cabrera</t>
  </si>
  <si>
    <t>Se realizó HC, valoración odontograma, se realizó extracción de resto radicular od 36. Descuento por el mes de las madres. Efectivo</t>
  </si>
  <si>
    <t>Se realizó revisión y se cemento provisional.</t>
  </si>
  <si>
    <t>Se tomó impresión para prótesis sup total y prótesis removible inf. Efectivo</t>
  </si>
  <si>
    <t>Timotea Ayala</t>
  </si>
  <si>
    <t>Se realizó HC valoración odontograma. Consulta. Efectivo</t>
  </si>
  <si>
    <t>Se realizó resina od 26,25 y 24 PCT</t>
  </si>
  <si>
    <t>Izan Torres</t>
  </si>
  <si>
    <t>Se realizó HC valoración odontograma. Exo od 55. Efectivo</t>
  </si>
  <si>
    <t>Se realizó exo de dos terceros molares od 18 y 48 PCT</t>
  </si>
  <si>
    <t>Se realizó resina od 27, 26, 24 y 25. PCT</t>
  </si>
  <si>
    <t>Se realizó revisión de tx de ortodoncia. Efectivo</t>
  </si>
  <si>
    <t>Sury Mendez Morales</t>
  </si>
  <si>
    <t>Se realizó valoración de ortodoncia. PCT</t>
  </si>
  <si>
    <t>Estrella Sánchez</t>
  </si>
  <si>
    <t>Se realizó valoración de ortodoncia. Efectivo</t>
  </si>
  <si>
    <t>Se cemento corona metálica. Efectivo</t>
  </si>
  <si>
    <t>Acudió a consulta para revisión, se da cita para retirar puntos.</t>
  </si>
  <si>
    <t>Paola González</t>
  </si>
  <si>
    <t>Sabina Aparicio Ramirez</t>
  </si>
  <si>
    <t>Se realizó HC valoración odontograma. Receta</t>
  </si>
  <si>
    <t>José Cachó</t>
  </si>
  <si>
    <t>Se realizó HC valoración odontograma. Se inició tratamiento con limpieza</t>
  </si>
  <si>
    <t>Maricarmen Uribe</t>
  </si>
  <si>
    <t>Se realizó HC valoración odontograma. Exo od 35. Efectivo</t>
  </si>
  <si>
    <t>Se realizó prueba de metales de removible sup e inf.</t>
  </si>
  <si>
    <t>Luisa Espindola Rodríguez</t>
  </si>
  <si>
    <t>Se entregó prótesis total sup e inf. Efectivo</t>
  </si>
  <si>
    <t>Eleazar Sánchez</t>
  </si>
  <si>
    <t>Se realizó HC valoración odontograma. Consulta, se pide rx panorámica para hacer presupuesto. Efectivo</t>
  </si>
  <si>
    <t>Se realizó 3 resinas. Efectivo</t>
  </si>
  <si>
    <t>Acude a revisión post inserción de protesis</t>
  </si>
  <si>
    <t>Alma Delia Anzures</t>
  </si>
  <si>
    <t>Se realizó HC valoración odontograma. Inicia tx con profi. Efectivo</t>
  </si>
  <si>
    <t>Isabel Gil Bolaños</t>
  </si>
  <si>
    <t>Se realizó resina od 24. Efectivo</t>
  </si>
  <si>
    <t>Susana Cielo Coatzin</t>
  </si>
  <si>
    <t>Se realizo resina od 11. Efectivo</t>
  </si>
  <si>
    <t>De realizó resina od 45</t>
  </si>
  <si>
    <t>Se realizó revisión post inserción de protesis.</t>
  </si>
  <si>
    <t>Jesus Espindola Rodríguez</t>
  </si>
  <si>
    <t>Se realizó HC, valoración odontograma. Se realizó resina od 47. Efectivo</t>
  </si>
  <si>
    <t>Se realizó resina od 24,25 y 17, más toma de impresión para guarda. Efectivo</t>
  </si>
  <si>
    <t>Norma Ceballos.</t>
  </si>
  <si>
    <t>Se realizó exo resto radicular od 22 y 37</t>
  </si>
  <si>
    <t>Se realizó revisión post exo.</t>
  </si>
  <si>
    <t>Se entregó guarda oclusal de acetato.PCT</t>
  </si>
  <si>
    <t>Se cemento corona de zirconia od 15. Efectivo</t>
  </si>
  <si>
    <t>Israel Bravo López</t>
  </si>
  <si>
    <t>Se realizó HC valoración odontograma. Interesado en tratamiento de brakets, se manda a tomar rx panorámica. Efectivo</t>
  </si>
  <si>
    <t>Se realizó resina od 12,21,14</t>
  </si>
  <si>
    <t>Se tomó impresión para prótesis sup e inf.</t>
  </si>
  <si>
    <t>Se retiró corona od 14, y se colocó provisional.PCT</t>
  </si>
  <si>
    <t>Miriam Márquez</t>
  </si>
  <si>
    <t>Se realizó HC valoración odontograma. Consulta.Efectivo</t>
  </si>
  <si>
    <t>Se realizó profilaxis. Efectivo</t>
  </si>
  <si>
    <t>Manuel Castañeda</t>
  </si>
  <si>
    <t>Se realizó HC valoración odontograma. Presupuesto, consulta.</t>
  </si>
  <si>
    <t>Se realizó prueba de dientes en cera para removible.</t>
  </si>
  <si>
    <t>Norma Ceballos</t>
  </si>
  <si>
    <t>Se realizó resina od 35. Y deja a cuenta para endoposte . Efectivo</t>
  </si>
  <si>
    <t>Juan liebre</t>
  </si>
  <si>
    <t>Se realizó resina od 45 y 47. Efectivo</t>
  </si>
  <si>
    <t>Se realizó extracción od 16. Efectivo</t>
  </si>
  <si>
    <t>Se realizó toma de impresión para corona od 14 zirconia. Deja a cuenta. PCT</t>
  </si>
  <si>
    <t>Revisión post inserción de guarda.</t>
  </si>
  <si>
    <t>Se reparo pequeña fisura en resina od 11. Efectivo</t>
  </si>
  <si>
    <t>Se realizó revisión, presenta absceso en implante sup derecho, y supuración en implante inf izquierda.</t>
  </si>
  <si>
    <t>Se realizó resina od 17, y valoración od 11, posible endodoncia.</t>
  </si>
  <si>
    <t>Se realizó prueba de rodillos.</t>
  </si>
  <si>
    <t>Juan José González Hita</t>
  </si>
  <si>
    <t>Se entregó provisional od 46. PCT</t>
  </si>
  <si>
    <t>Se realizó resina od 26 y 24.</t>
  </si>
  <si>
    <t>Se realizó resina od 35 y 36. Efectivo</t>
  </si>
  <si>
    <t>Elisa Pérez Chávez</t>
  </si>
  <si>
    <t>Se realizó HC valoración odontograma. Consulta</t>
  </si>
  <si>
    <t>Acudió a revisión por molestia post brakeo</t>
  </si>
  <si>
    <t>Lizeth Vallejo</t>
  </si>
  <si>
    <t>Se realizó HC valoración odontograma. Profilaxis. Efectivo</t>
  </si>
  <si>
    <t>Se realizó endodoncia od 26. Efectivo</t>
  </si>
  <si>
    <t>Se realizó endodoncia od 11. Efectivo</t>
  </si>
  <si>
    <t>Se realizó ajuste de provisional, rebaje con freson. PCT</t>
  </si>
  <si>
    <t>Priscila Esmeralda Moreno</t>
  </si>
  <si>
    <t>Se realizó consulta.</t>
  </si>
  <si>
    <t>Se realizó control de ortodoncia</t>
  </si>
  <si>
    <t>Se colocaron brackets.</t>
  </si>
  <si>
    <t>Jorge Luis Valentín Hernández</t>
  </si>
  <si>
    <t>Se realizó HC valoración odontograma. Se realizó resina od 25, y od 26 indicado para Endo, deja apartada su cita para Endo $1200 efec (700 resina, 500 apartado para Endo)</t>
  </si>
  <si>
    <t>Se colocó endoposte od 11. Ya había dejado pagado el tratamiento en su cita anterior a esta.</t>
  </si>
  <si>
    <t>Priscila Esmeralda Martinez Moreno</t>
  </si>
  <si>
    <t>Se realizó resina od 61. Efectivo</t>
  </si>
  <si>
    <t>Lourdes Palmer Flores</t>
  </si>
  <si>
    <t>Se realizó HC valoración odontograma. Se inició tratamiento con profilaxis. Efectivo</t>
  </si>
  <si>
    <t>Sabina Aparicio</t>
  </si>
  <si>
    <t>Se realizó profilaxis</t>
  </si>
  <si>
    <t>Alberto Soriano</t>
  </si>
  <si>
    <t>Se realizó HC valoración, consulta. Exo od 46</t>
  </si>
  <si>
    <t>María del Carmen Uribe</t>
  </si>
  <si>
    <t>Jennifer</t>
  </si>
  <si>
    <t>urgencia efec</t>
  </si>
  <si>
    <t>Marisela Ponce</t>
  </si>
  <si>
    <t>Se terminó limpieza. Efectivo</t>
  </si>
  <si>
    <t>Jennifer Ramírez</t>
  </si>
  <si>
    <t>Se inició endodoncia. PCT</t>
  </si>
  <si>
    <t>Claudia Groso</t>
  </si>
  <si>
    <t>Limpieza Efectivo</t>
  </si>
  <si>
    <t>Ma. De los Ángeles Gaona</t>
  </si>
  <si>
    <t>Revisión con la periodoncista. Efectivo</t>
  </si>
  <si>
    <t>Ana Paola Perez</t>
  </si>
  <si>
    <t>Se inició endodoncia.Efectivo</t>
  </si>
  <si>
    <t>Se cemento corona od 24.</t>
  </si>
  <si>
    <t>Abraham Vivar</t>
  </si>
  <si>
    <t>Se realizó HC valoración, se inició tratamiento con profilaxis.</t>
  </si>
  <si>
    <t>sebastian fernandez</t>
  </si>
  <si>
    <t>consulta</t>
  </si>
  <si>
    <t>Revisión. Efectivo</t>
  </si>
  <si>
    <t>Profilaxis. Efectivo</t>
  </si>
  <si>
    <t>Revisión de prótesis</t>
  </si>
  <si>
    <t>Arturo Hernández</t>
  </si>
  <si>
    <t>Revisión y extracción de 3er molar.Efectivo $59 + $1020 x descuento del 15%</t>
  </si>
  <si>
    <t>Sabina Aparicio Ramírez</t>
  </si>
  <si>
    <t>Resina. Efectivo $ 484.50 x descuento de 15%</t>
  </si>
  <si>
    <t>Marisela Ponce Aparicio</t>
  </si>
  <si>
    <t>Verónica Muñíz González</t>
  </si>
  <si>
    <t>Se realizo revisión post extracción.efectivo</t>
  </si>
  <si>
    <t>Manuel Castañeda Hernández</t>
  </si>
  <si>
    <t>Se realizó profilaxis. efectivo</t>
  </si>
  <si>
    <t>Eduardo Daniel Cruz</t>
  </si>
  <si>
    <t>Se realizó HC valoración. Consulta. efectivo</t>
  </si>
  <si>
    <t>Rocío Ramírez Salinas</t>
  </si>
  <si>
    <t>Se realizó HC valoración. Se inició tratamiento con profilaxis. efectivo</t>
  </si>
  <si>
    <t>Se entregó removible, se realizó ajuste oclusal. transefrencia</t>
  </si>
  <si>
    <t>Javier Flores</t>
  </si>
  <si>
    <t>Obturación provisional. Efectivo</t>
  </si>
  <si>
    <t>Barueh Bravo</t>
  </si>
  <si>
    <t>Resina. Efectivo</t>
  </si>
  <si>
    <t>Rafaela Flores</t>
  </si>
  <si>
    <t>Javier Flores Sandoval</t>
  </si>
  <si>
    <t>Obturación temporal</t>
  </si>
  <si>
    <t>Continuar tx. Efectivo</t>
  </si>
  <si>
    <t>José Carlos Martínez</t>
  </si>
  <si>
    <t>Limpieza.Efectivo. Se aplico descuento</t>
  </si>
  <si>
    <t>María Isabel Carlón</t>
  </si>
  <si>
    <t>Andrés Camacho Cruz</t>
  </si>
  <si>
    <t>Se realizó revisión en zona de implante sup derecho, se adapto provisional nuevamente.</t>
  </si>
  <si>
    <t>Ernesto Merino</t>
  </si>
  <si>
    <t>Martha Elvia Sánchez. efectivo</t>
  </si>
  <si>
    <t>Entrega de prótesis. Efectivo</t>
  </si>
  <si>
    <t>Fernando Espino Jiménez</t>
  </si>
  <si>
    <t>Revisión.Efectivo</t>
  </si>
  <si>
    <t>José Enrique López Martínez</t>
  </si>
  <si>
    <t>Se realizó prueba de enfilado, listo para terminar.</t>
  </si>
  <si>
    <t>Magdalena Filguero</t>
  </si>
  <si>
    <t>Se realizó resina od 36 y 37, y se entregó guarda de acetato. Efectivo</t>
  </si>
  <si>
    <t>Se realizó revisión y ajuste de prótesis.</t>
  </si>
  <si>
    <t>Clara Herrera Rojas</t>
  </si>
  <si>
    <t>Limpieza</t>
  </si>
  <si>
    <t>Luis Ángel García Vazquez</t>
  </si>
  <si>
    <t>Limpieza y resina. Efectivo</t>
  </si>
  <si>
    <t>Silvia Vazquez Méndez</t>
  </si>
  <si>
    <t>Limpieza. Efectivo</t>
  </si>
  <si>
    <t>Silvia Vázquez Méndez</t>
  </si>
  <si>
    <t>Resina. Efectivo. Se aplico promoción</t>
  </si>
  <si>
    <t>Resina reconstrucción. Efectivo. Se aplico promoción</t>
  </si>
  <si>
    <t>Ana María Castillo</t>
  </si>
  <si>
    <t>Revisión . Efectivo</t>
  </si>
  <si>
    <t>Eva Esmeralda Nava</t>
  </si>
  <si>
    <t>Yeyetsi Marisol Prado</t>
  </si>
  <si>
    <t>Marco Antonio Morales</t>
  </si>
  <si>
    <t>Se realizó HC valoración odontograma. Resina incipiente od 11. PCT</t>
  </si>
  <si>
    <t>Jenni Guadalupe Gutiérrez</t>
  </si>
  <si>
    <t>Se realizó HC valoración, se da receta por presentar absceso. Efectivo</t>
  </si>
  <si>
    <t>Jorge valentín</t>
  </si>
  <si>
    <t>endo</t>
  </si>
  <si>
    <t>arturo zaragoza</t>
  </si>
  <si>
    <t>Jorge Valentin</t>
  </si>
  <si>
    <t>Reconstrucción resina. Efectivo. Promoción agosto</t>
  </si>
  <si>
    <t>Sury Méndez</t>
  </si>
  <si>
    <t>Revisión.</t>
  </si>
  <si>
    <t>Ana Paola Pérez</t>
  </si>
  <si>
    <t>rx y consulta</t>
  </si>
  <si>
    <t>Martín Alatorre García</t>
  </si>
  <si>
    <t>1ra prueba de enfilado</t>
  </si>
  <si>
    <t>Israel Romero Alanis</t>
  </si>
  <si>
    <t>Limpieza,efectivo, se aplico promocion</t>
  </si>
  <si>
    <t>Rx, efectivo</t>
  </si>
  <si>
    <t>Magdalena Filguera</t>
  </si>
  <si>
    <t>Extrcción, efectivo, promoción</t>
  </si>
  <si>
    <t>Consulta de Ortodoncia</t>
  </si>
  <si>
    <t>Enrique</t>
  </si>
  <si>
    <t>Lázaro Paredes Baez</t>
  </si>
  <si>
    <t>Olivia Estefanía Muñoz</t>
  </si>
  <si>
    <t>Extracción. Restante</t>
  </si>
  <si>
    <t>Matilde Colin Ramos</t>
  </si>
  <si>
    <t>Limpieza dental. Efectivo</t>
  </si>
  <si>
    <t>Resina.Efectivo</t>
  </si>
  <si>
    <t>Norberto Sánchez Fierros</t>
  </si>
  <si>
    <t>Revisión y rx. Efectivo</t>
  </si>
  <si>
    <t>Sofía Silva Guzmán</t>
  </si>
  <si>
    <t>Aida Gómez</t>
  </si>
  <si>
    <t>Juan Trujillo</t>
  </si>
  <si>
    <t>Obturación temporal. Efectivo</t>
  </si>
  <si>
    <t>Lesly Hernández</t>
  </si>
  <si>
    <t>Karla Vélez</t>
  </si>
  <si>
    <t>Limpieza. Tarjeta</t>
  </si>
  <si>
    <t>Erika Cabrera</t>
  </si>
  <si>
    <t>Resina.Tarjeta</t>
  </si>
  <si>
    <t>Cementación de corona.PCT</t>
  </si>
  <si>
    <t>Ajuste de prótesis.</t>
  </si>
  <si>
    <t>Prueba de rodillos</t>
  </si>
  <si>
    <t>Francisco García</t>
  </si>
  <si>
    <t>Consulta.Efectivo</t>
  </si>
  <si>
    <t>Adrián Isabel Díaz</t>
  </si>
  <si>
    <t>Resinas. Efectivo</t>
  </si>
  <si>
    <t>Francisco Manuel García</t>
  </si>
  <si>
    <t>Barush Bravo</t>
  </si>
  <si>
    <t>Frinilectomía lingual. Efectivo</t>
  </si>
  <si>
    <t>Ana Paola Perez Chavez</t>
  </si>
  <si>
    <t>Endodoncia terminada. Efectivo</t>
  </si>
  <si>
    <t>Ma. de los Angeles Gaona</t>
  </si>
  <si>
    <t>Consulta. No se le cobró ya que iniciará tratamiento</t>
  </si>
  <si>
    <t>Jennifer Ramirez</t>
  </si>
  <si>
    <t>Endodoncia terminada. PCT</t>
  </si>
  <si>
    <t>Ma. de los Ángeles Gaona</t>
  </si>
  <si>
    <t>Curetaje cerrado. PCT</t>
  </si>
  <si>
    <t>Ma. del Rosario Enríquez</t>
  </si>
  <si>
    <t>Revisión especialista. Efectivo</t>
  </si>
  <si>
    <t>Prueba de enfilado. A/C</t>
  </si>
  <si>
    <t>José Luis García</t>
  </si>
  <si>
    <t>Ma.de los Ángeles Gaona</t>
  </si>
  <si>
    <t>Revisión e inicio de limpieza. Tarjeta</t>
  </si>
  <si>
    <t>Ma.del Rosario Enríquez</t>
  </si>
  <si>
    <t>Endodoncia. Efectivo</t>
  </si>
  <si>
    <t>Juana Liebre</t>
  </si>
  <si>
    <t>Entrega de protesis. Efectivo</t>
  </si>
  <si>
    <t>Karla Velez</t>
  </si>
  <si>
    <t>Marco Aparicio</t>
  </si>
  <si>
    <t>Ruth Estefanía García</t>
  </si>
  <si>
    <t>Consulta. Efectivo</t>
  </si>
  <si>
    <t>Extracción 3er molar, efectivo , promocion</t>
  </si>
  <si>
    <t>Revisión,Efectivo $59 + $25 pendientes</t>
  </si>
  <si>
    <t>Paula Villanueva</t>
  </si>
  <si>
    <t>Revision. efectivo</t>
  </si>
  <si>
    <t>Revisión prótesis</t>
  </si>
  <si>
    <t>Leonor Sánchez</t>
  </si>
  <si>
    <t>Ana Laura Franco</t>
  </si>
  <si>
    <t>Revisión protesis</t>
  </si>
  <si>
    <t>Yeyetsi Prado Mejía</t>
  </si>
  <si>
    <t>Limpieza y quitar brackets. Efectivo</t>
  </si>
  <si>
    <t>Celedonio Ramírez Herrera</t>
  </si>
  <si>
    <t>Extracción. Efectivo(descuento de promoción de agosto)</t>
  </si>
  <si>
    <t>Maricela Galindo</t>
  </si>
  <si>
    <t>María Isabel Aragón</t>
  </si>
  <si>
    <t>Ramiro Figueroa Bello</t>
  </si>
  <si>
    <t>enrique</t>
  </si>
  <si>
    <t>px bandas</t>
  </si>
  <si>
    <t>Extración efe</t>
  </si>
  <si>
    <t>Olinda Mancilla</t>
  </si>
  <si>
    <t>Revisión efe</t>
  </si>
  <si>
    <t>Guarda Desprogramadora efe</t>
  </si>
  <si>
    <t>Lucila Hernández</t>
  </si>
  <si>
    <t>Guadalupe Reyes</t>
  </si>
  <si>
    <t>Dulce Ramírez</t>
  </si>
  <si>
    <t>Limpieza Dental efe</t>
  </si>
  <si>
    <t>Miriam Montellano</t>
  </si>
  <si>
    <t>Matilde Estrada</t>
  </si>
  <si>
    <t>Revision efe</t>
  </si>
  <si>
    <t>María Gema Sandoval</t>
  </si>
  <si>
    <t>Limpieza dental efe</t>
  </si>
  <si>
    <t>Endoposte y resina</t>
  </si>
  <si>
    <t>Ernestina núñez</t>
  </si>
  <si>
    <t>Revisión</t>
  </si>
  <si>
    <t>Limpieza dental</t>
  </si>
  <si>
    <t>Endodoncia y resina</t>
  </si>
  <si>
    <t>Candelaria González</t>
  </si>
  <si>
    <t>2 extracciones extracciónes</t>
  </si>
  <si>
    <t>cementado de provisional</t>
  </si>
  <si>
    <t>Mahoney Eliu Bravo</t>
  </si>
  <si>
    <t>Arisbet Romero Cano</t>
  </si>
  <si>
    <t>Limpieza Dental. Efectivo</t>
  </si>
  <si>
    <t>Ana Franco</t>
  </si>
  <si>
    <t>registro de mordida</t>
  </si>
  <si>
    <t>Teresa Neri</t>
  </si>
  <si>
    <t>revision, efectivo</t>
  </si>
  <si>
    <t>Jessica Bistraín</t>
  </si>
  <si>
    <t>Revision, efectivo</t>
  </si>
  <si>
    <t>Ajuste de prótesis</t>
  </si>
  <si>
    <t>Cementación provisional</t>
  </si>
  <si>
    <t>Extracciones. Efectivo</t>
  </si>
  <si>
    <t>Juan Alberto Ramírez</t>
  </si>
  <si>
    <t>Yeyetsi Prado</t>
  </si>
  <si>
    <t>A cuenta de resinas. Efectivo</t>
  </si>
  <si>
    <t>Paula Carbajal Miranda</t>
  </si>
  <si>
    <t>Gaona Angeles</t>
  </si>
  <si>
    <t>Revision, dejo a acuenta cirugia , PCT</t>
  </si>
  <si>
    <t>F</t>
  </si>
  <si>
    <t>Ernestino Nuñez</t>
  </si>
  <si>
    <t>Curetaje cerrado, pago en efectivo</t>
  </si>
  <si>
    <t>M</t>
  </si>
  <si>
    <t>Ma. Rosario</t>
  </si>
  <si>
    <t>Curetaje y corona ,PCT</t>
  </si>
  <si>
    <t>Martha Luz Avila</t>
  </si>
  <si>
    <t>Roberto Daniel</t>
  </si>
  <si>
    <t>Urgencia, PCT</t>
  </si>
  <si>
    <t>Arturo Tola Chamorro</t>
  </si>
  <si>
    <t>Extracción. Efectivo</t>
  </si>
  <si>
    <t>Katerine Carmona</t>
  </si>
  <si>
    <t>Revision. Efectivo</t>
  </si>
  <si>
    <t>Ana Karla Martínez</t>
  </si>
  <si>
    <t>Abril Zayas</t>
  </si>
  <si>
    <t>Jose Luis Gracia</t>
  </si>
  <si>
    <t>Provisional</t>
  </si>
  <si>
    <t>Yeyetzi Prado</t>
  </si>
  <si>
    <t>Resina "pagado"</t>
  </si>
  <si>
    <t>Jorge Alfonso Martinez</t>
  </si>
  <si>
    <t>Limpieza y bichectomia, Efectivo, $500 y a/c $2500</t>
  </si>
  <si>
    <t>Lidia Barragan Ramos</t>
  </si>
  <si>
    <t>Lino Tiempos Vargas</t>
  </si>
  <si>
    <t>Agustin Patron Borja</t>
  </si>
  <si>
    <t>Limpieza Dental, efectico</t>
  </si>
  <si>
    <t>Mahonry Eliu Bravo</t>
  </si>
  <si>
    <t>Resina, efectivo</t>
  </si>
  <si>
    <t>Paty dela Rosa</t>
  </si>
  <si>
    <t>Virginia Sotelo</t>
  </si>
  <si>
    <t>Revisión post extracción,efectivo</t>
  </si>
  <si>
    <t>Resina, pagada</t>
  </si>
  <si>
    <t>Limpieza dental, efectivo</t>
  </si>
  <si>
    <t>Curetaje Abierto, efectivo</t>
  </si>
  <si>
    <t>Consulta, efectivo</t>
  </si>
  <si>
    <t>Ernestina Núñez</t>
  </si>
  <si>
    <t>3 Resinas, efectivo</t>
  </si>
  <si>
    <t>Cementado de corona M.P.</t>
  </si>
  <si>
    <t>Revision</t>
  </si>
  <si>
    <t>Martha Ávila</t>
  </si>
  <si>
    <t>Limpieza, Efectivo</t>
  </si>
  <si>
    <t>Gabriela Hernández</t>
  </si>
  <si>
    <t>Conulta de primer vez</t>
  </si>
  <si>
    <t>Jorge Alfonso Martínez</t>
  </si>
  <si>
    <t>Fotografía extraorales preoperatorias</t>
  </si>
  <si>
    <t>Revisión de implantes</t>
  </si>
  <si>
    <t>m</t>
  </si>
  <si>
    <t>Elsa Hernández</t>
  </si>
  <si>
    <t>Consulta de primer vez</t>
  </si>
  <si>
    <t>Grecia Manzano</t>
  </si>
  <si>
    <t>Eduardo Hernández</t>
  </si>
  <si>
    <t>Arturo Tola</t>
  </si>
  <si>
    <t>Provisionales</t>
  </si>
  <si>
    <t>Ortodoncia</t>
  </si>
  <si>
    <t>Ortodoncia 2 Cx Terceros</t>
  </si>
  <si>
    <t>Bichectomía</t>
  </si>
  <si>
    <t>Sinaí Ibarra García</t>
  </si>
  <si>
    <t>Resinas</t>
  </si>
  <si>
    <t>Rosalía Flores</t>
  </si>
  <si>
    <t>Cristina Rodríguez</t>
  </si>
  <si>
    <t>Elizabeth Herrera</t>
  </si>
  <si>
    <t>Roberto Segura</t>
  </si>
  <si>
    <t>Limpieza dental y flúor</t>
  </si>
  <si>
    <t>Retiro de sutura</t>
  </si>
  <si>
    <t>Revisión y cita en 6 meses y pagó cementado de incrustración}</t>
  </si>
  <si>
    <t>Blanqueamiento dental</t>
  </si>
  <si>
    <t>Proovisional</t>
  </si>
  <si>
    <t>Extracción od12</t>
  </si>
  <si>
    <t>Revisión de provisionales</t>
  </si>
  <si>
    <t>Adriana Pérez</t>
  </si>
  <si>
    <t>Revisión y rx OD 24</t>
  </si>
  <si>
    <t>Revisión post cx</t>
  </si>
  <si>
    <t>Ingrid Guzmán Salazar</t>
  </si>
  <si>
    <t>Resinas OD 14, 15 y 25</t>
  </si>
  <si>
    <t>Cristina Reyes</t>
  </si>
  <si>
    <t>Victorina Mondragón</t>
  </si>
  <si>
    <t>Extracción od 27</t>
  </si>
  <si>
    <t>Resina OD 24</t>
  </si>
  <si>
    <t>Lizbeth Maya</t>
  </si>
  <si>
    <t>Revisión consulta de primer vez</t>
  </si>
  <si>
    <t>Minerva Rivas</t>
  </si>
  <si>
    <t>OD 46 Obturación temporal</t>
  </si>
  <si>
    <t>Rosa María Antonio</t>
  </si>
  <si>
    <t>Resina OD 17</t>
  </si>
  <si>
    <t>guarda miorelajante</t>
  </si>
  <si>
    <t>Xiamen Galindo</t>
  </si>
  <si>
    <t>No hubo pacientes</t>
  </si>
  <si>
    <t>Jesús Hormiga</t>
  </si>
  <si>
    <t>Consulta de primer vez| profilaxis| receta</t>
  </si>
  <si>
    <t>Mirna Díaz</t>
  </si>
  <si>
    <t>José Luis Benítez</t>
  </si>
  <si>
    <t>Resina OD 37</t>
  </si>
  <si>
    <t>Endodoncia</t>
  </si>
  <si>
    <t>Revisión de curetaje abierto</t>
  </si>
  <si>
    <t>Blanqueamiento dental deja a cuenta de prótesis</t>
  </si>
  <si>
    <t>Rafael Maya</t>
  </si>
  <si>
    <t>Profilaxis</t>
  </si>
  <si>
    <t>María de los Ángeles Ramos</t>
  </si>
  <si>
    <t>Resina OD 32</t>
  </si>
  <si>
    <t>Sofía Silva</t>
  </si>
  <si>
    <t>Resina OD 44</t>
  </si>
  <si>
    <t>Luis Gerardo Flores</t>
  </si>
  <si>
    <t>Lizet Amaro Mejía</t>
  </si>
  <si>
    <t>Limpieza Dental</t>
  </si>
  <si>
    <t>Leodegario Jiménez</t>
  </si>
  <si>
    <t>Cx de 3eros molares OD 28 y 38,Transferencia $3,000 a/c</t>
  </si>
  <si>
    <t>Revisión, se liquida curetaje abierto. Tarjeta</t>
  </si>
  <si>
    <t>Yeimi Cruz</t>
  </si>
  <si>
    <t>Limpieza dental er fase</t>
  </si>
  <si>
    <t>Colocación de poste y provisoinal td</t>
  </si>
  <si>
    <t>Abigail Amaro</t>
  </si>
  <si>
    <t>Consulta 1er vez</t>
  </si>
  <si>
    <t>Jesús Abdiel García</t>
  </si>
  <si>
    <t>Consulta de 1er vez</t>
  </si>
  <si>
    <t>Genaro Velázquez</t>
  </si>
  <si>
    <t>Judith González</t>
  </si>
  <si>
    <t>Dejó dinero a/c de prótesis OD 11,12 y 21 Efectivo</t>
  </si>
  <si>
    <t>Claudia Ronces</t>
  </si>
  <si>
    <t>Consulta de primer vez efe</t>
  </si>
  <si>
    <t>Brayan Glodias Nopala</t>
  </si>
  <si>
    <t>Edna Pozos Talavera</t>
  </si>
  <si>
    <t>Valoración de ortodoncia</t>
  </si>
  <si>
    <t>Cx de 3eros molares tarjeta</t>
  </si>
  <si>
    <t>María Fernanda Lara</t>
  </si>
  <si>
    <t>Julio Ramos</t>
  </si>
  <si>
    <t>Antonio Cortés</t>
  </si>
  <si>
    <t>Extracción OD 47</t>
  </si>
  <si>
    <t>Aleydis Tolentino</t>
  </si>
  <si>
    <t>María Magdalena Puga</t>
  </si>
  <si>
    <t>Resina OD 27</t>
  </si>
  <si>
    <t>Endodoncia OD 36</t>
  </si>
  <si>
    <t>Blanqueamiento dental (PAGADO</t>
  </si>
  <si>
    <t>Endodoncia terminada 14</t>
  </si>
  <si>
    <t>Alondra Flores</t>
  </si>
  <si>
    <t>Karen Miranda</t>
  </si>
  <si>
    <t>Esther Abúndez</t>
  </si>
  <si>
    <t>Isuí González</t>
  </si>
  <si>
    <t>Iván Barreto</t>
  </si>
  <si>
    <t>Limpieza dental, consulta de primer vez</t>
  </si>
  <si>
    <t>Jatziri Villasaldo</t>
  </si>
  <si>
    <t>Consulta de primer vez, el cobro es cubierto por Jóse cristobal Hidalgo</t>
  </si>
  <si>
    <t>José Cristóbal</t>
  </si>
  <si>
    <t>Ángel Parra</t>
  </si>
  <si>
    <t>Limpieza dental curación temporal OD 26</t>
  </si>
  <si>
    <t>Frida Fuentes</t>
  </si>
  <si>
    <t>Roberto Daniel Segura</t>
  </si>
  <si>
    <t>Pulpectomía deja a cuenta</t>
  </si>
  <si>
    <t>Endodoncia 15</t>
  </si>
  <si>
    <t>Endoposte od 35</t>
  </si>
  <si>
    <t>Resina OD 46</t>
  </si>
  <si>
    <t>Se cortó corona metálica pero no se retiró</t>
  </si>
  <si>
    <t>María del Carmen Toriz</t>
  </si>
  <si>
    <t>Privisional, consulta</t>
  </si>
  <si>
    <t>Lázaro Ponce</t>
  </si>
  <si>
    <t>Limpieza dental cosnulta de primer vez</t>
  </si>
  <si>
    <t>Guadalupe Solis</t>
  </si>
  <si>
    <t>Aimee González</t>
  </si>
  <si>
    <t>Anayatzin González</t>
  </si>
  <si>
    <t>Amelia Martínez</t>
  </si>
  <si>
    <t>Cx OD 35 anquilosado Tarjeta</t>
  </si>
  <si>
    <t>Liquidación de tratamiento por tranferencia</t>
  </si>
  <si>
    <t>Retiro de corona y reconstrucción con resina OD 17 tarjeta</t>
  </si>
  <si>
    <t>OD 35 preparación para corona y OD 37 para sobreincrustación</t>
  </si>
  <si>
    <t>Ajuste de provisionales OD 14-16 y OD 24-27</t>
  </si>
  <si>
    <t>María Margarita Ortíz</t>
  </si>
  <si>
    <t>Limpieza dental y rx + cepillos</t>
  </si>
  <si>
    <t>Orlando Lozán</t>
  </si>
  <si>
    <t>Hoguer Portillo</t>
  </si>
  <si>
    <t>Edgar Rodríguez</t>
  </si>
  <si>
    <t>Ariadna Rodríguez</t>
  </si>
  <si>
    <t>Laura Yaneth Estudillo</t>
  </si>
  <si>
    <t>Resina niña pequeña</t>
  </si>
  <si>
    <t>Henry Estudillo</t>
  </si>
  <si>
    <t>Basilia Martínez</t>
  </si>
  <si>
    <t>Omar Ortíz</t>
  </si>
  <si>
    <t>Consulta de primer vez | Limpieza dental</t>
  </si>
  <si>
    <t>Cristóbal Santos</t>
  </si>
  <si>
    <t>Toma de impresión para coronas</t>
  </si>
  <si>
    <t>Pulpectomía OD. 52</t>
  </si>
  <si>
    <t>Toma de impresión corona zirconia OD. 17</t>
  </si>
  <si>
    <t>Colocación de provisional</t>
  </si>
  <si>
    <t>Ajuste de provisionales</t>
  </si>
  <si>
    <t>Bryan Rodríguez</t>
  </si>
  <si>
    <t>Daniela Zepeda</t>
  </si>
  <si>
    <t>Eydan Sarabia</t>
  </si>
  <si>
    <t>Resina OD 65</t>
  </si>
  <si>
    <t>María Margarita Ortiz</t>
  </si>
  <si>
    <t>Resina OD 16</t>
  </si>
  <si>
    <t>Rubí Sánchez</t>
  </si>
  <si>
    <t>Consulta de primera vez | Limpieza Dental</t>
  </si>
  <si>
    <t>Victor López</t>
  </si>
  <si>
    <t>Mario Zeniff García</t>
  </si>
  <si>
    <t>Margarita Ortíz</t>
  </si>
  <si>
    <t>Resina OD 26</t>
  </si>
  <si>
    <t>Alberto Tlaseca</t>
  </si>
  <si>
    <t>Karina Ramírez</t>
  </si>
  <si>
    <t>Carlos Manuel Dueñas</t>
  </si>
  <si>
    <t>Sergio García</t>
  </si>
  <si>
    <t>Karla Edith Alcantar</t>
  </si>
  <si>
    <t>Ma. Angélica Zavala</t>
  </si>
  <si>
    <t>Fernando Morales</t>
  </si>
  <si>
    <t>Consulta de ortodoncia y limpieza dental</t>
  </si>
  <si>
    <t>Judith Tamariz</t>
  </si>
  <si>
    <t>Teresa Guerrero</t>
  </si>
  <si>
    <t>José Luis Domínguez</t>
  </si>
  <si>
    <t>Consulta de primer vez limpieza dental</t>
  </si>
  <si>
    <t>Pulpectomía OD 61</t>
  </si>
  <si>
    <t>Impresión para coronas de zirconia 24, 25, 26, 27</t>
  </si>
  <si>
    <t>Impresión para coronas de zirconia 35, 36, 37</t>
  </si>
  <si>
    <t>Cementación de corona zirconia od 17</t>
  </si>
  <si>
    <t>María Guadalupe Aguirre</t>
  </si>
  <si>
    <t>Patricia de la Rosa</t>
  </si>
  <si>
    <t>Limpieza de cupón</t>
  </si>
  <si>
    <t>Angélica Zavala</t>
  </si>
  <si>
    <t>Curación temporal OD 47</t>
  </si>
  <si>
    <t>Alejandra Rincón</t>
  </si>
  <si>
    <t>Alejandra García</t>
  </si>
  <si>
    <t>Catalina Pérez</t>
  </si>
  <si>
    <t>Ricarda Campos</t>
  </si>
  <si>
    <t>Edith González</t>
  </si>
  <si>
    <t>Termino de pulpectomía</t>
  </si>
  <si>
    <t>Resina OD 36,37,46 y 47</t>
  </si>
  <si>
    <t>Guadalupe Barrios</t>
  </si>
  <si>
    <t>Hugo Paz Marín</t>
  </si>
  <si>
    <t>Resinas en cuellos de OD 13 y 23</t>
  </si>
  <si>
    <t>3 tornillos de cicatrización y prueba de coronas</t>
  </si>
  <si>
    <t>Resina OD 45</t>
  </si>
  <si>
    <t>Valeria Aguilar</t>
  </si>
  <si>
    <t>Francisco Martinez</t>
  </si>
  <si>
    <t>María del Carmen Rendón</t>
  </si>
  <si>
    <t>Consulta dental Limpieza</t>
  </si>
  <si>
    <t>Yazmín Sánchez</t>
  </si>
  <si>
    <t>Isolde Sánchez</t>
  </si>
  <si>
    <t>Consulta de primer vez/ Limpieza dental</t>
  </si>
  <si>
    <t>Ionómero de vidrio OD 54, 570 pendientes</t>
  </si>
  <si>
    <t>Cementación corona-póntico-sobreincrustación</t>
  </si>
  <si>
    <t>Cementación C. Zirconia (14-15-16) resina 17</t>
  </si>
  <si>
    <t>Resina OD 12, 13,43 y 45</t>
  </si>
  <si>
    <t>Claudia Giles</t>
  </si>
  <si>
    <t>Extracción OD 28</t>
  </si>
  <si>
    <t>Natalia Olivares</t>
  </si>
  <si>
    <t>Resinas en cuellos OD 22, 23 y 24</t>
  </si>
  <si>
    <t>Pagó sus coronas de zirconia</t>
  </si>
  <si>
    <t>Sandra Hernández</t>
  </si>
  <si>
    <t>José Daniel Tafoya</t>
  </si>
  <si>
    <t>Caries OD 74</t>
  </si>
  <si>
    <t>Renata Tafoya</t>
  </si>
  <si>
    <t>Resina OD 63</t>
  </si>
  <si>
    <t>Oswaldo Espinosa</t>
  </si>
  <si>
    <t>Consulta de primer vez| Limpieza dental</t>
  </si>
  <si>
    <t>Bianca Lizzeth Flores</t>
  </si>
  <si>
    <t>Resina OD 35</t>
  </si>
  <si>
    <t>Resina OD 47</t>
  </si>
  <si>
    <t>Gabriela Morales</t>
  </si>
  <si>
    <t>Paquete Básico (Limpieza dental)</t>
  </si>
  <si>
    <t>Maximiliano Enríquez</t>
  </si>
  <si>
    <t>Ulises Campos</t>
  </si>
  <si>
    <t>Silvia Vázquez</t>
  </si>
  <si>
    <t>Sulikey Toledo</t>
  </si>
  <si>
    <t>pago de valoracion de orto</t>
  </si>
  <si>
    <t>Retiro de puente de 3 unidades 21-22-23, se coloca provisional</t>
  </si>
  <si>
    <t>Prueba de coronas 24-27</t>
  </si>
  <si>
    <t>Retiro de coronas OD 11 y 21, provisionales</t>
  </si>
  <si>
    <t>Revisión post-extracción</t>
  </si>
  <si>
    <t>Cementación provisionales</t>
  </si>
  <si>
    <t>Paquete Básico (no dejó dinero) Resinas 45 y 46</t>
  </si>
  <si>
    <t>Resina OD 14</t>
  </si>
  <si>
    <t>Obturación temporal OD 47</t>
  </si>
  <si>
    <t>Elizabeth Flores</t>
  </si>
  <si>
    <t>Resina OD 11, 12 y 21</t>
  </si>
  <si>
    <t>Cita ortodoncia + reposición de arco</t>
  </si>
  <si>
    <t>Cita de ortodoncia</t>
  </si>
  <si>
    <t>Valoración de orto</t>
  </si>
  <si>
    <t>Rosaura Ortíz</t>
  </si>
  <si>
    <t>Limpieza dental | Consulta de primer vez</t>
  </si>
  <si>
    <t>Fernando Alfaro</t>
  </si>
  <si>
    <t>Zenaida de los Santos</t>
  </si>
  <si>
    <t>Limpieza dental + Cepillo + 3 cepillos interdentales</t>
  </si>
  <si>
    <t>Cementación coronas zirconia 24-27</t>
  </si>
  <si>
    <t>Impresión coronas 11 y 21</t>
  </si>
  <si>
    <t>Rosibel Cariño</t>
  </si>
  <si>
    <t>Consulta de primer vez Profilaxis</t>
  </si>
  <si>
    <t>Paquete Básico: resina OD 34</t>
  </si>
  <si>
    <t>Resina OD 36</t>
  </si>
  <si>
    <t>Resina OD 34 y 35</t>
  </si>
  <si>
    <t>Daniel Tafoya</t>
  </si>
  <si>
    <t>Ionómero de vidrio</t>
  </si>
  <si>
    <t>Arely Galindo</t>
  </si>
  <si>
    <t>a/c cx 3eros molares</t>
  </si>
  <si>
    <t>Rosalía Arias</t>
  </si>
  <si>
    <t>Gloria Ponce</t>
  </si>
  <si>
    <t>Obturación temporal OD 16</t>
  </si>
  <si>
    <t>Impresión definitiva coronas</t>
  </si>
  <si>
    <t>Se ajustan coronas</t>
  </si>
  <si>
    <t>Cementación puente fijo 13-23, coronas 25,35,45</t>
  </si>
  <si>
    <t>Inicio de endodoncia</t>
  </si>
  <si>
    <t>Álvaro Pastor</t>
  </si>
  <si>
    <t>Consulta de primer vez Limpieza dental</t>
  </si>
  <si>
    <t>Laura Toledano</t>
  </si>
  <si>
    <t>Ajuste de coronas definitivas 1 Revisión</t>
  </si>
  <si>
    <t>Evelyn Carretes</t>
  </si>
  <si>
    <t>Hugo Rolando</t>
  </si>
  <si>
    <t>Prueba prótesis removible</t>
  </si>
  <si>
    <t>María Teresa Saldaña</t>
  </si>
  <si>
    <t>Amador Grajales</t>
  </si>
  <si>
    <t>Receta | Consulta de primer vez</t>
  </si>
  <si>
    <t>Edi Herlin González</t>
  </si>
  <si>
    <t>Diana Castro</t>
  </si>
  <si>
    <t>Endodoncia OD 16</t>
  </si>
  <si>
    <t>Sobre-incrustación OD 47</t>
  </si>
  <si>
    <t>Cementación OD 11 y 21</t>
  </si>
  <si>
    <t>Repreparación de coronas OD 11,12 y 21</t>
  </si>
  <si>
    <t>Endodoncia OD 46</t>
  </si>
  <si>
    <t>Roberto Hernández</t>
  </si>
  <si>
    <t>Zuemic Estudillo</t>
  </si>
  <si>
    <t>Obturación temporal OD 14</t>
  </si>
  <si>
    <t>Carlos Juarez</t>
  </si>
  <si>
    <t>Tx pasado</t>
  </si>
  <si>
    <t>CARLOS JUAREZ</t>
  </si>
  <si>
    <t>EXO OD 48</t>
  </si>
  <si>
    <t>Subsecuente</t>
  </si>
  <si>
    <t>ROBERTO DANIEL SEGURA PEÑA</t>
  </si>
  <si>
    <t>DEJA DINERO a/c TX</t>
  </si>
  <si>
    <t>Facebook</t>
  </si>
  <si>
    <t>EDI HERLIN GONZÁLEZ AGUILAR</t>
  </si>
  <si>
    <t>LIMPIEZA DENTAL</t>
  </si>
  <si>
    <t>Primera Vez</t>
  </si>
  <si>
    <t>MARIA DEL ROCIO SANCHEZ RAMIREZ</t>
  </si>
  <si>
    <t>Rosibel Salomé Cariño Mancilla</t>
  </si>
  <si>
    <t>Endoposte OD 46</t>
  </si>
  <si>
    <t>LUIS ANGEL GARCIA VAZQUEZ</t>
  </si>
  <si>
    <t>ALMA DELIA SANCHEZ GARCIA</t>
  </si>
  <si>
    <t>PROVISIONAL</t>
  </si>
  <si>
    <t>FERNANDO ALFARO MENDOZA</t>
  </si>
  <si>
    <t>SE TERMINA ENDODONCIA OD 16</t>
  </si>
  <si>
    <t>SE TOMA RX OD 43</t>
  </si>
  <si>
    <t>HC FOTOS MODELOS DE ESTUDIO</t>
  </si>
  <si>
    <t>Recomendación</t>
  </si>
  <si>
    <t>PRUEBAS DE CORONAS, SE CEMENTAN PROVISIONALES</t>
  </si>
  <si>
    <t>IMPRESIÓN DEFINITIVA 14 24 46</t>
  </si>
  <si>
    <t>Doctoralia</t>
  </si>
  <si>
    <t>ALONDRA ESTEFANIA MUÑOZ</t>
  </si>
  <si>
    <t>Seguros</t>
  </si>
  <si>
    <t>ELIZABETH FLORES GONZALEZ</t>
  </si>
  <si>
    <t>SE AJUSTA Y ENTREGA GUARDA</t>
  </si>
  <si>
    <t>OFELIA SANCHEZ GODAY</t>
  </si>
  <si>
    <t>Mostrador</t>
  </si>
  <si>
    <t>TRINIDAD DE JESUS MARTINEZ OLEA</t>
  </si>
  <si>
    <t>RESINA OD.11</t>
  </si>
  <si>
    <t>Edin Herin Gonzalez Aguilar</t>
  </si>
  <si>
    <t>Cirugía de OD 48</t>
  </si>
  <si>
    <t xml:space="preserve">Natalia Olivares Nava </t>
  </si>
  <si>
    <t xml:space="preserve">Diagnóstico de Ortopedia </t>
  </si>
  <si>
    <t>Sury Mendez Jimenez</t>
  </si>
  <si>
    <t>Consulta de seguimiento de ortodoncia</t>
  </si>
  <si>
    <t xml:space="preserve">Nancy Arely Galindo </t>
  </si>
  <si>
    <t>Cirugía OD 48, 18</t>
  </si>
  <si>
    <t xml:space="preserve">Shanti Guzman </t>
  </si>
  <si>
    <t>Cirugía OD 38,48</t>
  </si>
  <si>
    <t>RAYMUNDO ALVAREZ PALMA</t>
  </si>
  <si>
    <t>CONSULTA 1ERA VEZ, FOTOS, ESTUDIOS PARA ORTO</t>
  </si>
  <si>
    <t>CARLOS ALBERTO FUENTES ALDANA</t>
  </si>
  <si>
    <t>CONSULTA 1ERA VEZ</t>
  </si>
  <si>
    <t>SE HACE PROVISIONAL OD 38 Y SE CEMENTA CON TEMP BOND</t>
  </si>
  <si>
    <t>GUADALUPE VALENCIA ALANIS</t>
  </si>
  <si>
    <t>JORGE MARIOC NEGRETE SILVA</t>
  </si>
  <si>
    <t>AIDEE LUNA PEREZ</t>
  </si>
  <si>
    <t>CONSULTA 1ERA VEZ, FX OD 15</t>
  </si>
  <si>
    <t>RAFAELA FLORES BECERRO</t>
  </si>
  <si>
    <t>CURACIÓN EN OD 46</t>
  </si>
  <si>
    <t>COLOCACION DE ENDOPOSTE OD 16</t>
  </si>
  <si>
    <t>ERNESTINA NÚÑEZ CHÁVEZ</t>
  </si>
  <si>
    <t>SE CEMENTA SOBREINCRUSTACIÓ OD 47</t>
  </si>
  <si>
    <t>RX OD 15, FX POR DEBAJO DE ENCIA. PRONÓSTICO RESERVADO</t>
  </si>
  <si>
    <t>ROSIBEL SALOMÉ CARIÑO MANCILLA</t>
  </si>
  <si>
    <t>RESINAS OD 14 Y 15. EL PAGO QUEDA PENDIENTE</t>
  </si>
  <si>
    <t>FRANCISCO MANUEL GARCÍA CASTAÑEDA</t>
  </si>
  <si>
    <t xml:space="preserve">RESINAS OD 14 Y 16. </t>
  </si>
  <si>
    <t>CEMENTACIÓN DE PROVISIONAL CON TEMP BOND</t>
  </si>
  <si>
    <t>HUGO PAZ MARIN</t>
  </si>
  <si>
    <t>SE AJUSTA Y SE ENTREGA PRÓTESIS REMOVIBLE</t>
  </si>
  <si>
    <t>JUAN LARA NAVA</t>
  </si>
  <si>
    <t>HC. ODONTOGRAMA</t>
  </si>
  <si>
    <t>HUMBERTO PORRAS ANZURES</t>
  </si>
  <si>
    <t>FX AMALGAMA OD 46 Y 47. SE COLOCAN RESINAS</t>
  </si>
  <si>
    <t>KATERINE YARELY SANCHEZ ZUÑIGA</t>
  </si>
  <si>
    <t>CONSULTA. HC. ODONTOGRAMA</t>
  </si>
  <si>
    <t>NANCY ARELY GALINDO PINEDA</t>
  </si>
  <si>
    <t>SE RETIRA LA SUTURA. CORRECTA CICATRIZACIÓN</t>
  </si>
  <si>
    <t>JOSE ARTURO ALEJOS RODRIGUEZ</t>
  </si>
  <si>
    <t>CONSULTA. HC CURACIÓN OD 17</t>
  </si>
  <si>
    <t>SILVIA VAZQUEZ MENDEZ</t>
  </si>
  <si>
    <t>PROVISIONAL REMOVIBLE OD 36</t>
  </si>
  <si>
    <t>JOSE ALFREDO ALEGRIA JACINTO</t>
  </si>
  <si>
    <t>CONSULTA.HC.ODONTOGRAMA</t>
  </si>
  <si>
    <t>QUEDA PAGADA LA CX 3EROS MOLARES</t>
  </si>
  <si>
    <t>SANTIAGO GOMEZ VIVAR</t>
  </si>
  <si>
    <t>REVISION</t>
  </si>
  <si>
    <t>GREGORIO ALVAREZ HERNANDEZ</t>
  </si>
  <si>
    <t>HC, ODONTOGRAMA, VALORACIÓN</t>
  </si>
  <si>
    <t>VERA PATRICIA VAZQUEZ OCAMPO</t>
  </si>
  <si>
    <t>CARLOS ASAEL MENDOZA CUEVAS</t>
  </si>
  <si>
    <t>H.C, ODONTOGRAMA, VALORACIÓN</t>
  </si>
  <si>
    <t>JUNNUE ALVARADO AMARO</t>
  </si>
  <si>
    <t>HC, ODONTOGRAMA, VALORACIÓN Y PRESUPUESTO</t>
  </si>
  <si>
    <t>ROSALINDA ORTEGA CASTRO</t>
  </si>
  <si>
    <t>JESSICA NAVA CAMACHO</t>
  </si>
  <si>
    <t>HC. ODONTOGRAMA, VALORACIÓN</t>
  </si>
  <si>
    <t>EMILIO SANCHEZ NAVA</t>
  </si>
  <si>
    <t>CEMENTACIÓN DE CORONAS ZIRCONIA OD 21-22-23</t>
  </si>
  <si>
    <t>CEMENTACIÓN DE INCRUSTACIÓN OD 47</t>
  </si>
  <si>
    <t>JUDITH GONZALEZ ARCADIO</t>
  </si>
  <si>
    <t>SE TOMAN IMPRESIONES DEFINITIVAS CORONAS ZIRCONIA OD 11,12 Y 21</t>
  </si>
  <si>
    <t>DARIELA ARACELI CHAVEZ GONZALEZ</t>
  </si>
  <si>
    <t xml:space="preserve">RESINAS OD 11 Y 21 </t>
  </si>
  <si>
    <t>DEMETRIO GARCÍA OCAMPO</t>
  </si>
  <si>
    <t>FX DE CORONA OD 46</t>
  </si>
  <si>
    <t>KARLA NICOL SANCHEZ VILLA</t>
  </si>
  <si>
    <t>RUBEN DARIO AGUILAR RAMOS</t>
  </si>
  <si>
    <t>HC, ODONTOGRAMA,VALORACIÓN</t>
  </si>
  <si>
    <t>GABRIELA MORALES CARMONA</t>
  </si>
  <si>
    <t>PAQUETE BÁSICO: RESINAS OD 14, 24 Y 26</t>
  </si>
  <si>
    <t>FX DE RESINA OD 36. SE RECONSTRUYE CON RESINA</t>
  </si>
  <si>
    <t>LUCERO VAZQUEZ DOMINGUEZ</t>
  </si>
  <si>
    <t>HC. VALORACIÓN ODONTOGRAMA</t>
  </si>
  <si>
    <t>SEFERINO MENDOZA VELAZQUEZ</t>
  </si>
  <si>
    <t>HC. VALORACIÓN. OD 37 CON FX DE RESINA</t>
  </si>
  <si>
    <t>RESINAS OD 35 Y 45</t>
  </si>
  <si>
    <t>SE COLOCA SYSTEM</t>
  </si>
  <si>
    <t>GRISEL HERNANDEZ ARAGON</t>
  </si>
  <si>
    <t>OD. 75 Y 85 CAVIDADES EXPUESTAS. CURACIÓN</t>
  </si>
  <si>
    <t>HUGO ROLANDO PAZ MARIN</t>
  </si>
  <si>
    <t>SE AJUSTA PRÓTESIS REMO</t>
  </si>
  <si>
    <t>ARELY YOLITZI JIMENEZ FLORES</t>
  </si>
  <si>
    <t>OD 84 CON CAVIDAD POR DISTAL, SE COLOCA IONOMERO DE VIDRIO</t>
  </si>
  <si>
    <t>SE LIMPIA Y REBASA PROVI OD 38 Y SE CEMENTA</t>
  </si>
  <si>
    <t>LAURA YANETH ESTUDILLO PANTALEON</t>
  </si>
  <si>
    <t>SE COLOCA CURACIÓN OD 74</t>
  </si>
  <si>
    <t>CANDELARIA GONZALEZ HERNANDEZ</t>
  </si>
  <si>
    <t>PROVISIONAL OD 13</t>
  </si>
  <si>
    <t>SE TERMINA LIMPIEZA DENTAL</t>
  </si>
  <si>
    <t>FRANCISCO MANUEL GARCIA CASTAÑEDA</t>
  </si>
  <si>
    <t>RESINAS EN CUELLOS DE OD 44,45 Y 46</t>
  </si>
  <si>
    <t>SE CEMNTA PROVI  OD 11 CON TEMP BOND</t>
  </si>
  <si>
    <t>LAURA TORRES FIGUEROA</t>
  </si>
  <si>
    <t>HC, VALORACION, FOTOS Y PRESUPUESTO</t>
  </si>
  <si>
    <t>RUBEN ALBERTO FELIPE SUAREZ</t>
  </si>
  <si>
    <t>OD 25 CON ENDODONCIA, RECONSTRUCCION CON RESINA</t>
  </si>
  <si>
    <t>LAURA CARRILLO FLORES</t>
  </si>
  <si>
    <t>CURACION TEMPORAL OD 35</t>
  </si>
  <si>
    <t>MAXIMILIANO ENRIQUEZ MORALES</t>
  </si>
  <si>
    <t>RESINA OD 24</t>
  </si>
  <si>
    <t>ROSIBEL SALOME CARIÑO MANCILLA</t>
  </si>
  <si>
    <t>DEJA 1140 DE RESINAS PASADAS</t>
  </si>
  <si>
    <t>ADA LILI PAZ MARIN</t>
  </si>
  <si>
    <t>OD 36 SIN CARIES, SE SOLICITA RX PANORAMICA</t>
  </si>
  <si>
    <t>RESINA OD 37</t>
  </si>
  <si>
    <t>JOSE LUIS SANCHEZ RAMIREZ</t>
  </si>
  <si>
    <t>VALORACIÓN / PRESUPUESTO</t>
  </si>
  <si>
    <t xml:space="preserve">SE OBSERVA UNA PEQUEÑA ULCERA </t>
  </si>
  <si>
    <t>CIRO BARRETO RAMOS</t>
  </si>
  <si>
    <t>VALORACIÓN Y DEJA a/c DE CX</t>
  </si>
  <si>
    <t>ALFREDO RENDON RODRIGUEZ</t>
  </si>
  <si>
    <t>FERULA LINGUAL CON RESINA</t>
  </si>
  <si>
    <t>EXO OD 38 Y 48</t>
  </si>
  <si>
    <t>MARICELA HERNANDEZ NIETO</t>
  </si>
  <si>
    <t>TOMA DE IMPRESIÓN PARA PROVI</t>
  </si>
  <si>
    <t>BERNABE ORDAZ ORTEGA</t>
  </si>
  <si>
    <t>VALORACION/PRESUPUESTO PROTESIS REMO</t>
  </si>
  <si>
    <t>JUAN JOSE GONZALEZ HITA</t>
  </si>
  <si>
    <t>SE ENTREGA RX PANORAMICA PORQUE SE ATIENDE EN LA CDMX</t>
  </si>
  <si>
    <t>CLAUDIA GILES TOLEDO</t>
  </si>
  <si>
    <t>LIMPIEZA DENTAL 2DA FASE</t>
  </si>
  <si>
    <t>RESINA FLUIDA OD 34 Y 44</t>
  </si>
  <si>
    <t>MA DEL ROSARIO ENRIQUEZ ARELLANO</t>
  </si>
  <si>
    <t>SE COLOCA RESINA OD 36</t>
  </si>
  <si>
    <t>EDI HERLIN GONZALEZ AGUILAR</t>
  </si>
  <si>
    <t xml:space="preserve">SE INICIA ENDO OD 21, SE COLOCA PROVISIONAL </t>
  </si>
  <si>
    <t>SE CEMENTA NUEVAMENTE INCRUSTACION OD 47</t>
  </si>
  <si>
    <t>RESINAS OD 11, 14, 15 Y 16</t>
  </si>
  <si>
    <t>CEMENTACION DE CORONAS ZIRCONIA OS 11,12 Y 21</t>
  </si>
  <si>
    <t>PULPOTOMIA OD 74, DEJA a/c</t>
  </si>
  <si>
    <t>FERNANDO ENRIQUE HERNANDEZ REYES</t>
  </si>
  <si>
    <t>XIAMEN GABRIELA GALINDO ZAVALA</t>
  </si>
  <si>
    <t>TRANSFERENCIA a/c DE CXS</t>
  </si>
  <si>
    <t>SILVIA TORRES ROJO</t>
  </si>
  <si>
    <t>RESINAS PASADAS PAGADAS</t>
  </si>
  <si>
    <t>SE AJUSTA Y SE ENTREGA PROVISIONAL</t>
  </si>
  <si>
    <t>JESSICA GUADALUPE GUTIERREZ GONZALEZ</t>
  </si>
  <si>
    <t>LIMPIEZA DENTAL 1ERA FASE</t>
  </si>
  <si>
    <t>SE SELLÓ CONDUCTO CON GUTAPERCHA OD 21</t>
  </si>
  <si>
    <t>BLANQUEAMIENTO OD 11 Y 21 QUE ESTABA PENDIENTE</t>
  </si>
  <si>
    <t xml:space="preserve">RESINAS OD 21, 23, 24, 25, 27 Y34 </t>
  </si>
  <si>
    <t>ISABEL LOPEZ HERNANDEZ</t>
  </si>
  <si>
    <t>EXO OD 26</t>
  </si>
  <si>
    <t>CONSUELO MONTIEL MARCELO</t>
  </si>
  <si>
    <t xml:space="preserve">CAVIDAD  OD 47 POR DISTAL, PROBABLE ENDO </t>
  </si>
  <si>
    <t>FABIOLA ARELLANO RIVERA</t>
  </si>
  <si>
    <t>MIGUEL ANGEL GALEANA</t>
  </si>
  <si>
    <t>JESSICA VIOLANTE PONCE</t>
  </si>
  <si>
    <t>RESINAS OD 11 Y 21</t>
  </si>
  <si>
    <t>TAVITA ARMENTA VILLA</t>
  </si>
  <si>
    <t>FX OD 24 POR DISTAL, CURACIÓN TEMPORAL</t>
  </si>
  <si>
    <t>BLANCA GALICIA GARCIA</t>
  </si>
  <si>
    <t>ARCO SUP .018 x .025 CUNITI ARCO INF .016 x .025 SL SS</t>
  </si>
  <si>
    <t>CX OD 18 Y 48</t>
  </si>
  <si>
    <t>VALORACION ORTO</t>
  </si>
  <si>
    <t>CARLOS ODIN DORANTES GONZALEZ</t>
  </si>
  <si>
    <t>MARIA FACENNI MARIACA MARTINEZ</t>
  </si>
  <si>
    <t>CRISTHIAN RINCON</t>
  </si>
  <si>
    <t>ARTURO HERNANDEZ</t>
  </si>
  <si>
    <t>VALORACIÓN</t>
  </si>
  <si>
    <t>RESINA OD 24 Y 26</t>
  </si>
  <si>
    <t xml:space="preserve">CURETAJE INFERIOR </t>
  </si>
  <si>
    <t>CONSULTA ESPECIALISTA Y PRESUPUESTO</t>
  </si>
  <si>
    <t xml:space="preserve"> EDI HERLIN GONZALEZ AGUILAR</t>
  </si>
  <si>
    <t>INICIO ENDO OD 22</t>
  </si>
  <si>
    <t>PULPECTOMÍA OD 84</t>
  </si>
  <si>
    <t>PAQUETE BÁSICO: RESINA OD 36</t>
  </si>
  <si>
    <t>SE RETIRAN CORONAS DE IMPLANTES</t>
  </si>
  <si>
    <t>RESINA OD 34 Y 35</t>
  </si>
  <si>
    <t>LIMPIEZA DENTAL Y PULIDO</t>
  </si>
  <si>
    <t>PABLO DE JESUS ROSAGEL ALVARADO</t>
  </si>
  <si>
    <t>SE TERMINA PULPECTOMIA Y SE COLOCA IONÓMERO DE VIDRIO OD 84</t>
  </si>
  <si>
    <t>EDZON PEREZ VILLAGOMEZ</t>
  </si>
  <si>
    <t xml:space="preserve"> ANA LAURA VIGIL NAJERA</t>
  </si>
  <si>
    <t>CURACIÓN TEMPORAL OD 46</t>
  </si>
  <si>
    <t>SE ENTREGA PROVISIONAL OD 26</t>
  </si>
  <si>
    <t>RESINA OD 26</t>
  </si>
  <si>
    <t>SE TOMAN IMPRESIONES FISIOLÓGICAS PPR</t>
  </si>
  <si>
    <t xml:space="preserve">CURETAJE SUP </t>
  </si>
  <si>
    <t>DANA YARELI LAZARO GONZALEZ</t>
  </si>
  <si>
    <t>OD 36 INDICADO PARA EXO POR FX DE CORONA</t>
  </si>
  <si>
    <t>MARIA ELENA VILLALBA PANTOJA</t>
  </si>
  <si>
    <t>GABRIELA RAMIREZ RIOS</t>
  </si>
  <si>
    <t xml:space="preserve">RECONSTRUCCIÓN OD 11 </t>
  </si>
  <si>
    <t xml:space="preserve">BLANCA GALICIA GARCIA </t>
  </si>
  <si>
    <t>RESINA OD 27</t>
  </si>
  <si>
    <t>OSMAN ERIT SANCHEZ RALDA</t>
  </si>
  <si>
    <t>CONSULTA Y PRESUPUESTO</t>
  </si>
  <si>
    <t>ALDO ZOE GALICIA MUÑOZ</t>
  </si>
  <si>
    <t>CONSULTA 1ERA VEZ / $300 a/c DE VALORACIÓN ORTO</t>
  </si>
  <si>
    <t>PAGADO: IONÓMERO DE VIDRIO OD 85</t>
  </si>
  <si>
    <t>PAGA RESINAS POR ADELANTADO</t>
  </si>
  <si>
    <t>RESINAS OD 12,13 Y 44</t>
  </si>
  <si>
    <t>ADAMARIS PEREZ CERVANTES</t>
  </si>
  <si>
    <t>ORTODONCIA</t>
  </si>
  <si>
    <t>ABONO RESINAS</t>
  </si>
  <si>
    <t>CONTINUAR TX</t>
  </si>
  <si>
    <t xml:space="preserve">MAHONRY ELIU BRAVO </t>
  </si>
  <si>
    <t>PAGO INICIAL ORTO</t>
  </si>
  <si>
    <t>ABONO</t>
  </si>
  <si>
    <t>MOLESTIA EN MOLAR</t>
  </si>
  <si>
    <t>CARIES</t>
  </si>
  <si>
    <t>RESINAS PAGADAS</t>
  </si>
  <si>
    <t>RETIRO DE PUNTOS</t>
  </si>
  <si>
    <t>CASSANDRA BELEN GALICIA BRAVO</t>
  </si>
  <si>
    <t>ANA LAURA VIGIL NAJERA</t>
  </si>
  <si>
    <t>RESINA</t>
  </si>
  <si>
    <t>LUCIA ITZEL OLMOS RUDAMAS</t>
  </si>
  <si>
    <t>SE INFLAMA SU ENCIA</t>
  </si>
  <si>
    <t>PROVISIONAL PERDIDO</t>
  </si>
  <si>
    <t>DIANE YALILE GARCIA MENDIOLA</t>
  </si>
  <si>
    <t>ABONO VALORACIÓN ORTO</t>
  </si>
  <si>
    <t xml:space="preserve">ABONO </t>
  </si>
  <si>
    <t>ERIK EGREN CAMPOS GARCIA</t>
  </si>
  <si>
    <t>SE LE CAYÓ SU AMALGAMA</t>
  </si>
  <si>
    <t>PRUEBA DE PRÓTESIS</t>
  </si>
  <si>
    <t>TIENE MUCHOS DETALLITOS</t>
  </si>
  <si>
    <t>REVISIÓN</t>
  </si>
  <si>
    <t>GABRIELA ARRATIA MONROY</t>
  </si>
  <si>
    <t>IMPLANTES</t>
  </si>
  <si>
    <t>ORTO</t>
  </si>
  <si>
    <t>AXEL QUIRINO TAPIA</t>
  </si>
  <si>
    <t>LE DUELEN SUS MUELITAS</t>
  </si>
  <si>
    <t>PX PUEBLA</t>
  </si>
  <si>
    <t>ABRAHAM BENITEZ ROJAS</t>
  </si>
  <si>
    <t>SE ESTÁ SALIENDO UN DIENTE</t>
  </si>
  <si>
    <t>MERCEDES RAMIREZ RUIZ</t>
  </si>
  <si>
    <t>DOLOR DENTAL</t>
  </si>
  <si>
    <t>ENRIQUE CASARRUBIAS ACUÑA</t>
  </si>
  <si>
    <t>MOLESTIA POR 3ER MOLAR</t>
  </si>
  <si>
    <t>XOCHITL ABIGAIL ALVARADO CAMACHO</t>
  </si>
  <si>
    <t>ROSA GUERRERO MADRIGAL</t>
  </si>
  <si>
    <t>ALDAIR MORAN ARELLANO</t>
  </si>
  <si>
    <t>LUCIA MARTINEZ LEONEL</t>
  </si>
  <si>
    <t>FX DE SU DIENTE</t>
  </si>
  <si>
    <t>INICIAR TX</t>
  </si>
  <si>
    <t>ABONO ORTODONCIA</t>
  </si>
  <si>
    <t>JOSE ARMANDO SEGOVIA CARDOSO</t>
  </si>
  <si>
    <t>LEYNI MARYBI MATÍAS</t>
  </si>
  <si>
    <t>GABRIELA MORALES LUNA</t>
  </si>
  <si>
    <t>RETIRO DE CORONAS</t>
  </si>
  <si>
    <t>CARLOS GOMEZ CLAUDIO</t>
  </si>
  <si>
    <t>JOSSELINE MARTINEZ ARAUJO</t>
  </si>
  <si>
    <t xml:space="preserve">ABONO CX </t>
  </si>
  <si>
    <t>CITA CON EL DR. OMAR</t>
  </si>
  <si>
    <t>ROSA GUERERO MADRIGAL</t>
  </si>
  <si>
    <t>LUIS ENRIQUE VILALOBOS FLORES</t>
  </si>
  <si>
    <t>ALEXANDER QUIRINO TAPIA</t>
  </si>
  <si>
    <t>SARAY VALENCIA SANDOVAL</t>
  </si>
  <si>
    <t>DOLOR DENTAL / NO PUEDE COMER</t>
  </si>
  <si>
    <t>ELEAZAR DOMINGUEZ ROSALES</t>
  </si>
  <si>
    <t>DOLOR AL COMER</t>
  </si>
  <si>
    <t>IGNACIO PACHECO PEREZ</t>
  </si>
  <si>
    <t>MIRIAM AGUILAR GUADARRAMA</t>
  </si>
  <si>
    <t>YEYETZY LIZETH ARRAMBIDE SANCHEZ</t>
  </si>
  <si>
    <t>DIANA HERNÁNDEZ ARELLANO</t>
  </si>
  <si>
    <t>JUAN PABLO SANCHEZ FERNANDEZ</t>
  </si>
  <si>
    <t>MARIBEL LOPEZ ESTEVES</t>
  </si>
  <si>
    <t>SE FRACTURÓ SU RESINA</t>
  </si>
  <si>
    <t>DANIEL JAUREGUI MONTAÑA</t>
  </si>
  <si>
    <t>MANCHAS EN DIENTES</t>
  </si>
  <si>
    <t>SE LE PERDIERON LOS PROVISIONALES</t>
  </si>
  <si>
    <t>PAGO ORTODONCIA</t>
  </si>
  <si>
    <t>DIANA HERNANDEZ ARELLANO</t>
  </si>
  <si>
    <t xml:space="preserve">CONSTANTINO QUIRINO ESPINOZA </t>
  </si>
  <si>
    <t>ERIKA CABRERA VILLA</t>
  </si>
  <si>
    <t>OMAR CABRERA VILLA</t>
  </si>
  <si>
    <t>LE DUELE SU MUELA</t>
  </si>
  <si>
    <t>MARIA DEL CARMEN TORIZ MORENO</t>
  </si>
  <si>
    <t>MIRIAM AGUILAR GUADARAMA</t>
  </si>
  <si>
    <t>SE DESPEGÓ SU PROVISIONAL</t>
  </si>
  <si>
    <t>DEPÓSITO A/C CX 3EROS MOLARES</t>
  </si>
  <si>
    <t>JESUS ARMANDO ESTRADA ALARCON</t>
  </si>
  <si>
    <t>MOLESTIA EN UNA CORONA</t>
  </si>
  <si>
    <t>ALDO TADEO GUZMAN ESTRADA</t>
  </si>
  <si>
    <t>MARIA DE LOS ANGELES RAMOS LUCAS</t>
  </si>
  <si>
    <t>CX 3ROS MOLARES</t>
  </si>
  <si>
    <t>ABONO TX PASADO</t>
  </si>
  <si>
    <t>ELEUTERIA GONZALEZ CASTILLO</t>
  </si>
  <si>
    <t>ARELY YOLTZI JIMENEZ FLORES</t>
  </si>
  <si>
    <t>SE ROMPIÓ LA INCRUSTACIÓN</t>
  </si>
  <si>
    <t>SE FRACTURÓ UN PEDACITO DE SU RESINA</t>
  </si>
  <si>
    <t>PATRICIA FLORES CARREON</t>
  </si>
  <si>
    <t>PRESUPUESTO DE PRÓTESIS</t>
  </si>
  <si>
    <t>JORGE VILLANUEVA HURTADO</t>
  </si>
  <si>
    <t>PAULA MADRIGAL DIAZ</t>
  </si>
  <si>
    <t>SABOR EXTRAÑO EN ENCÍA</t>
  </si>
  <si>
    <t>ELIZABETH CASTILLO</t>
  </si>
  <si>
    <t>INFLAMACIÓN EN CACHETE</t>
  </si>
  <si>
    <t>A/C VALORACIÓN ORTO</t>
  </si>
  <si>
    <t>RESINA OD 23</t>
  </si>
  <si>
    <t>RESINA OD 11</t>
  </si>
  <si>
    <t>SE RETIRAN PUNTOS DE SUTURA DE CXS</t>
  </si>
  <si>
    <t>RESINA OD 28 Y 37</t>
  </si>
  <si>
    <t>ADRIANA CABAÑAS SANCHEZ</t>
  </si>
  <si>
    <t>ANGEL DAZA MONTAÑO</t>
  </si>
  <si>
    <t>SE ELIMINA FRAGMENTO DE CORONA FRACTURADA</t>
  </si>
  <si>
    <t>EXODONCIA OD 28</t>
  </si>
  <si>
    <t>MIRIAM MOLINA ESQUIVEDO</t>
  </si>
  <si>
    <t>PROVISIONAL OD 11</t>
  </si>
  <si>
    <t>SE INICIA LIMPIEZA DENTAL</t>
  </si>
  <si>
    <t>SE AJUSTA ALTURA INCRUSTACIÓN OD 16</t>
  </si>
  <si>
    <t>PRUEBA DE METAL PPR SUP E INF</t>
  </si>
  <si>
    <t>CEMENTACIÓN INCRUSTACIÓN OD 47</t>
  </si>
  <si>
    <t>PRUEBA DE METAL PPR INF</t>
  </si>
  <si>
    <t>PRUEBA DE CORONAS DE ZIRCONIA / ENCÍA INFLAMADA</t>
  </si>
  <si>
    <t>RESINA OD 25 Y 34</t>
  </si>
  <si>
    <t>RESINA OD 34 / DEJA A/C $270</t>
  </si>
  <si>
    <t>RENATA PAOLA TAFOYA PERALTA</t>
  </si>
  <si>
    <t>IONÓMERO DE VIDRIO OD 54</t>
  </si>
  <si>
    <t>IONÓMERO DE VIDRIO OD 74 Y 75</t>
  </si>
  <si>
    <t>JOSE LUIS DIAZ MIRANDA</t>
  </si>
  <si>
    <t>CAMBIO ARCO SUP CUNITI 0.018</t>
  </si>
  <si>
    <t>CAMBIO DE ARCO SUP NITI 0.016</t>
  </si>
  <si>
    <t>VALORACIÓN ORTO</t>
  </si>
  <si>
    <t>CAMBIO DE ARCO SUP E INF SL SS .019x.025</t>
  </si>
  <si>
    <t>CX OD 38 Y 48</t>
  </si>
  <si>
    <t xml:space="preserve">CIRO BARRETO RAMOS </t>
  </si>
  <si>
    <t>CX OD 38</t>
  </si>
  <si>
    <t>DANIEL CRUZ HERNANDEZ</t>
  </si>
  <si>
    <t>FERNANDO JUAREZ CORTEZ</t>
  </si>
  <si>
    <t>LIMPIEZA DENTAL / NO CARIES</t>
  </si>
  <si>
    <t>RECONSTRUCCIÓN OD 12</t>
  </si>
  <si>
    <t>TRANSFERENCIA LIQUIDANDO RESINA OD 34</t>
  </si>
  <si>
    <t>RESINA OD 13</t>
  </si>
  <si>
    <t>NAYELI MUÑOZ VILLALBA</t>
  </si>
  <si>
    <t>CEMENTACIÓN DE CORONA OD 14</t>
  </si>
  <si>
    <t>RESINA OD 26 Y 37</t>
  </si>
  <si>
    <t>OLIVERIO USPANGO MEXQUITITLA</t>
  </si>
  <si>
    <t xml:space="preserve">SE INICIA LIMPIEZA DENTAL / RX PANO POR MOVILIDAD DENTAL </t>
  </si>
  <si>
    <t xml:space="preserve">OD 46 CON RESINA POR DISTAL / DOLOR AL FRÍO,CALOR, PERCUSIÓN </t>
  </si>
  <si>
    <t>MARIA ASUNCION PEREZ MARTINEZ</t>
  </si>
  <si>
    <t>RESINA OD 18 Y 28</t>
  </si>
  <si>
    <t>CEMENTACIÓN DE CORONAS CERÓMERO OD 11 Y 21</t>
  </si>
  <si>
    <t>PAGO INICIAL ORTO (LIGADO CONVENCIONAL)</t>
  </si>
  <si>
    <t>RESINA OD 12 Y 14</t>
  </si>
  <si>
    <t>RESINA OD 47</t>
  </si>
  <si>
    <t>PAGO INICIAL ORTO CONVENCIONAL</t>
  </si>
  <si>
    <t>CONSULTA / PRESUPUESTO</t>
  </si>
  <si>
    <t>ANDREA BERENICE GONZALEZ ARELLANO</t>
  </si>
  <si>
    <t>RESINAS OD 26, 36 Y 46</t>
  </si>
  <si>
    <t>ZUEMIC ESTUDILLO FLORES</t>
  </si>
  <si>
    <t>RESINA OD 15</t>
  </si>
  <si>
    <t>LUZ MARIA SANTIAGO GALLARDO</t>
  </si>
  <si>
    <t>CONSULTA / DESGASTE PUNTOS PREMATUROS EN OD 14 Y 16</t>
  </si>
  <si>
    <t>CLAUDIA GROSO</t>
  </si>
  <si>
    <t>SE ENTREGA PPR INFERIOR</t>
  </si>
  <si>
    <t>RESINA OD 12 Y 13</t>
  </si>
  <si>
    <t>RESINA OD 11 Y 21</t>
  </si>
  <si>
    <t>PROVISIONAL OD 12</t>
  </si>
  <si>
    <t>ORFELINA GASPAR REZA</t>
  </si>
  <si>
    <t>RESINA OD 34</t>
  </si>
  <si>
    <t>SALVADOR MORELOS BONILLA</t>
  </si>
  <si>
    <t>A/C CX 3ER MOLAR OD 18</t>
  </si>
  <si>
    <t>RESINA OD 14</t>
  </si>
  <si>
    <t>A/C DE PRÓTESIS REMO SUP E INF</t>
  </si>
  <si>
    <t>ILARIO MORELOS VILLALVA</t>
  </si>
  <si>
    <t>RESINA OD 46</t>
  </si>
  <si>
    <t>REVISIÓN POST-CX OD 23</t>
  </si>
  <si>
    <t>VICTORIO GONGORA TERRAZAS</t>
  </si>
  <si>
    <t>CEMENTACIÓN PUENTE DE 4 UNIDADES CON IONÓMERO DE VIDRIO</t>
  </si>
  <si>
    <t>CURACIÓN OD 13</t>
  </si>
  <si>
    <t>EXODONCIA OD 18 MOVILIDAD GRADO III</t>
  </si>
  <si>
    <t>MARIFER CAMPOS MARTINEZ</t>
  </si>
  <si>
    <t>ARTURO HERNANDEZ FLORES</t>
  </si>
  <si>
    <t>PAGADO TX RESINAS PASADO</t>
  </si>
  <si>
    <t>LEYDY RODRIGUEZ CORTES</t>
  </si>
  <si>
    <t>RESINA OD 21</t>
  </si>
  <si>
    <t>DEJA A/C DE CX DE 3EROS MOLARES</t>
  </si>
  <si>
    <t>ABONO PPR SUP E INF</t>
  </si>
  <si>
    <t>RESINA OD 45 Y 47</t>
  </si>
  <si>
    <t>MARCELINA VIRGEN VELEZ FLORES</t>
  </si>
  <si>
    <t>RESINA OD 25</t>
  </si>
  <si>
    <t>ANA MARIA BARAHONA DOMINGUEZ</t>
  </si>
  <si>
    <t>RESINA OD 22 (RESTAN $100)</t>
  </si>
  <si>
    <t>FELIPE VALERIO ROSENDO</t>
  </si>
  <si>
    <t>OD 45 INCRUSTACIÓN DESALOJADA / CURACIÓN</t>
  </si>
  <si>
    <t>SE INICIA ENDODONCIA OD 14</t>
  </si>
  <si>
    <t>SE INICIA ENDODONCIA OD 21, SE DEJA HIDRÓXIDO INTRACONDUCTO</t>
  </si>
  <si>
    <t>CX RR OD 16</t>
  </si>
  <si>
    <t>SE ENTREGAN PPR SUP E INF</t>
  </si>
  <si>
    <t>REVISIÓN SIN COSTO</t>
  </si>
  <si>
    <t>MANUEL EVODIO ALAMO GASPAR</t>
  </si>
  <si>
    <t>CURACIÓN OD 26</t>
  </si>
  <si>
    <t>CURACIÓN OD 36</t>
  </si>
  <si>
    <t>TRANSFERENCIA A/C DE TX</t>
  </si>
  <si>
    <t>RESINA OD 16</t>
  </si>
  <si>
    <t>LILIANA VALDEPEÑA VALDEPEÑA</t>
  </si>
  <si>
    <t>RESINA OD 12</t>
  </si>
  <si>
    <t>SE BRACKEA ARCADA SUPERIOR / ARCO NITI 0.16</t>
  </si>
  <si>
    <t>COLOCACIÓN DE BRACKETS SUP / ARCO NITI 0.14</t>
  </si>
  <si>
    <t>ELÁSTICO CLASE III DER / ELÁSTICO CLASE II IZQ</t>
  </si>
  <si>
    <t>CAMBIO DE LIGAS / MISMO ARCO</t>
  </si>
  <si>
    <t>ACTIVACIÓN ARCO SUP</t>
  </si>
  <si>
    <t>ARCO NITI 0.12 ACCESORIO PARA INTRUIR MOLAR</t>
  </si>
  <si>
    <t>REVISIÓN OD 36 (INDICADA PARA EXO)</t>
  </si>
  <si>
    <t>MARISELA GARCES MORAN</t>
  </si>
  <si>
    <t>CURACIÓN OD 46</t>
  </si>
  <si>
    <t xml:space="preserve">RESINA OD 36 </t>
  </si>
  <si>
    <t>KEVIN ELIAN AVILA ACOSTA</t>
  </si>
  <si>
    <t>ANGEL ALBERTO SORIANO SANABIA</t>
  </si>
  <si>
    <t>SE RETIRA PUNTO DE SUTURA</t>
  </si>
  <si>
    <t>ISAI OLIVARES CENTILLO</t>
  </si>
  <si>
    <t>INICIO DE LIMPIEZA DENTAL</t>
  </si>
  <si>
    <t>RESINA OD 45</t>
  </si>
  <si>
    <t>MARIA DEL PILAR RENDON PANTOJA</t>
  </si>
  <si>
    <t>CONSULTA / SE SOLICITA RX PANORÁMICA</t>
  </si>
  <si>
    <t>SAMANTHA VIDAL ROMERO</t>
  </si>
  <si>
    <t>RESINA OD 26 Y 27</t>
  </si>
  <si>
    <t>RETIRO DE PUNTOS DE SUTURA</t>
  </si>
  <si>
    <t>ELENA PAEZ LINARES</t>
  </si>
  <si>
    <t>SE TERMINA ENDODONCIA OD 14</t>
  </si>
  <si>
    <t>RESINA OD 12 Y 22</t>
  </si>
  <si>
    <t>SE AJUSTA ALTURA DE PRÓTESIS</t>
  </si>
  <si>
    <t>ANA LAURA FRANCO LAGUNAS</t>
  </si>
  <si>
    <t>REVISIÓN/ RX PANORÁMICA</t>
  </si>
  <si>
    <t>CONSULTA / SOLICITUD RX PANO</t>
  </si>
  <si>
    <t>SE COLOCA RESINA FLUIDA FÉRULA OD 21 PARA REFORZAR</t>
  </si>
  <si>
    <t>MIGUEL CALVILLO USCANGAS</t>
  </si>
  <si>
    <t>IONÓMERO DE VIDRIO OD 54 Y 55</t>
  </si>
  <si>
    <t>CX 3ER MOLAR PAGADO</t>
  </si>
  <si>
    <t>ALEXIS CRISTOBAL MARTINEZ</t>
  </si>
  <si>
    <t>LESLIE GERALDINE BUCIO BURELOS</t>
  </si>
  <si>
    <t xml:space="preserve">SE RETIRAN ARCOS DE ORTODONCIA </t>
  </si>
  <si>
    <t>MARICELA FERNANDEZ RIVERA</t>
  </si>
  <si>
    <t>A/C DE PPR</t>
  </si>
  <si>
    <t xml:space="preserve">AJUSTE DE ALTURA DE PPR </t>
  </si>
  <si>
    <t>KARINA VALENTIN LOPEZ</t>
  </si>
  <si>
    <t xml:space="preserve">CONSULTA 1ERA VEZ </t>
  </si>
  <si>
    <t>IMPRESIÓN PARA PPR SUP</t>
  </si>
  <si>
    <t>BEATRIZ PATRICIA ROBLES MORALES</t>
  </si>
  <si>
    <t>DAVID MOLINA PAZ</t>
  </si>
  <si>
    <t>ANGELINA ISABEL NUÑEZ HERNANDEZ</t>
  </si>
  <si>
    <t>VERONICA ALEJANDRA NUÑEZ HERNANDEZ</t>
  </si>
  <si>
    <t>SONDAJE PERIODONTAL OD 31</t>
  </si>
  <si>
    <t>KELY ALEJANDRO VAZQUEZ LOPEZ</t>
  </si>
  <si>
    <t>PAGADO PPR SUP E INF</t>
  </si>
  <si>
    <t>MARCELA YAÑEZ BARRETO</t>
  </si>
  <si>
    <t>$400 a/c DE ENDOPOSTE</t>
  </si>
  <si>
    <t>JOSE HERNANDEZ ROBLEDO</t>
  </si>
  <si>
    <t>CURACIÓN OD 37</t>
  </si>
  <si>
    <t>JOSE LUIS RICO OCHOA</t>
  </si>
  <si>
    <t>PAQUETE FAMILIAR</t>
  </si>
  <si>
    <t>A/C CONSULTA ORTO</t>
  </si>
  <si>
    <t>A/C DE CX 3EROS MOLARES</t>
  </si>
  <si>
    <t>A/C RESINA OD 12</t>
  </si>
  <si>
    <t>RESINA OD 27 Y 48</t>
  </si>
  <si>
    <t>LETICIA REYNOSO RODRIGUEZ</t>
  </si>
  <si>
    <t>CEMENTACIÓN CON IONÓMERO DE VIDRIO</t>
  </si>
  <si>
    <t>AJUSTE DE PPR INF</t>
  </si>
  <si>
    <t>EXODONCIAS OD 12 Y 23</t>
  </si>
  <si>
    <t>RESINAS OD 31 Y 41</t>
  </si>
  <si>
    <t>NÚCLEO Y RECONSTRUCCIÓN DE PARED DISTAL OD 46</t>
  </si>
  <si>
    <t>ARANZA YARITZA TORRES OLIVARES</t>
  </si>
  <si>
    <t>RESINA OD 52 Y 62</t>
  </si>
  <si>
    <t>EXODONCIA OD 46</t>
  </si>
  <si>
    <t>ABONO TX ORTODONCIA</t>
  </si>
  <si>
    <t>GIOVANNA CAMILA ROSARIO AMARO</t>
  </si>
  <si>
    <t>Xiamen Gabriela Galindo Zavala</t>
  </si>
  <si>
    <t>Seguimiento de tratamiento de ortodoncia</t>
  </si>
  <si>
    <t xml:space="preserve">Richard Enrique Avila Acosta </t>
  </si>
  <si>
    <t>Cita Mensual de Ortodoncia</t>
  </si>
  <si>
    <t>Ruth Amairani Arrambide Sanchez</t>
  </si>
  <si>
    <t>Cita Mnesual Ortodoncia</t>
  </si>
  <si>
    <t>Mahonry Eliu Bravo Barragón</t>
  </si>
  <si>
    <t>Cita Mensual Ortodoncia</t>
  </si>
  <si>
    <t>Jose Alfredo Alegría Jacinto</t>
  </si>
  <si>
    <t>Se realizan Cx o.d. 48 y 38</t>
  </si>
  <si>
    <t>SE TERMINA LIMPIEZA DENTAL (PAQUETE FAMILIAR)</t>
  </si>
  <si>
    <t>HELLEN VICTORIA RICO CAMPOS</t>
  </si>
  <si>
    <t>VIOLETA ESTER RICO CAMPOS</t>
  </si>
  <si>
    <t>CX OD 18</t>
  </si>
  <si>
    <t>RESINA OD 34, 37 Y 38</t>
  </si>
  <si>
    <t>NESTOR OMAR NAJAR GUZMAN</t>
  </si>
  <si>
    <t>LIDIA DOLORES MOLGADO CARRILLO</t>
  </si>
  <si>
    <t>ZOILA  ROSETTE MARTINEZ</t>
  </si>
  <si>
    <t>TOMA DE MODELOS DE ESTUDIO</t>
  </si>
  <si>
    <t>LESLIE LIZETH RAMOS NAVA</t>
  </si>
  <si>
    <t>LETICIA REYNOSO RODRÍGUEZ</t>
  </si>
  <si>
    <t>CONSULTA / $30 TX PASADO</t>
  </si>
  <si>
    <t>ZOILA ROSETTE MARTINEZ</t>
  </si>
  <si>
    <t>ELIZABETH JIMENEZ VILLA</t>
  </si>
  <si>
    <t>CONSULTA / SOLICITUD RX PANORÁMICA</t>
  </si>
  <si>
    <t xml:space="preserve">AGUEDA SANTANA MONTAÑO </t>
  </si>
  <si>
    <t>RESINA POR DISTAL OD 27</t>
  </si>
  <si>
    <t>RESINA OD 36</t>
  </si>
  <si>
    <t>URIEL ROSARIO AMARO</t>
  </si>
  <si>
    <t>MODELOS PARA PPR SUP</t>
  </si>
  <si>
    <t>RETIRO DE BRACKETS</t>
  </si>
  <si>
    <t>SANDRA RODRIGUEZ LOPEZ</t>
  </si>
  <si>
    <t>REVISIÓN / REGRESARÁ A LA CDMX PARA LA ENDO OD 46</t>
  </si>
  <si>
    <t>SFF OD 16, 26, 36 Y 46</t>
  </si>
  <si>
    <t>LIMPIEZA DENTAL + $220 TX PASADO</t>
  </si>
  <si>
    <t>XIAMEN GABRIELA ZAVALA GALINDO</t>
  </si>
  <si>
    <t>BRACKET OD 47 PERDIDO</t>
  </si>
  <si>
    <t>RETIRO PUNTOS DE SUTURA</t>
  </si>
  <si>
    <t>JULIO RAMOS GARCIA</t>
  </si>
  <si>
    <t>AJUSTE DE PRÓTESIS</t>
  </si>
  <si>
    <t>CRISTINA MARTINEZ REYES</t>
  </si>
  <si>
    <t>QUETZALLI NAJAR GUZMAN</t>
  </si>
  <si>
    <t>CARLOS ALBERTO GONZALEZ ESCANDON</t>
  </si>
  <si>
    <t>SANTIAGO JAZIEL ROSARIO AMARO</t>
  </si>
  <si>
    <t xml:space="preserve">SE DA DE ALTA </t>
  </si>
  <si>
    <t>SE DA DE ALTA</t>
  </si>
  <si>
    <t>SE TERMINA ENDODONCIA OD 21</t>
  </si>
  <si>
    <t>IMPRESIÓN CON SPEEDEX PRÓTESIS TOTAL SUP</t>
  </si>
  <si>
    <t>EXODONCIA OD 47</t>
  </si>
  <si>
    <t>IMPRESIÓN DEFINITIVA OD 46 INCRUSTACIÓN ESTÉTICA</t>
  </si>
  <si>
    <t>CURACIÓN OD 54</t>
  </si>
  <si>
    <t>RX OD 43</t>
  </si>
  <si>
    <t>REVISIÓN DE RX / OD 14 INDICADO PARA ENDO</t>
  </si>
  <si>
    <t>PRUEBA DE METAL PPR SUP</t>
  </si>
  <si>
    <t>PLACA BASE CON RODILLO / REGISTRO DE MORDIDA</t>
  </si>
  <si>
    <t>JIORGINA ESCAMILLA PALACIO</t>
  </si>
  <si>
    <t>REVISIÓN / TÉCNICA DE CEPILLADO</t>
  </si>
  <si>
    <t>IONÓMERO DE VIDRIO OD 53, 54 Y 63</t>
  </si>
  <si>
    <t xml:space="preserve">RETIRO DE PUNTOS DE SUTURA </t>
  </si>
  <si>
    <t>RESINAS OD 17 Y 27</t>
  </si>
  <si>
    <t>MARIA DE JESUS AGUILAR LOPEZ</t>
  </si>
  <si>
    <t>FRANCISCO SANCHEZ MOCTEZUMA</t>
  </si>
  <si>
    <t>CX OD 46</t>
  </si>
  <si>
    <t xml:space="preserve">CARLOS ALBERTO GONZALEZ ESCANDON </t>
  </si>
  <si>
    <t>SE INICIO ENDO OD 11</t>
  </si>
  <si>
    <t>NETZALLE PLIEGO DEL CANTO</t>
  </si>
  <si>
    <t>RESINA OD 36 (DESCUENTO GMAG)</t>
  </si>
  <si>
    <t>IONÓMEROS PAGADOS</t>
  </si>
  <si>
    <t>BENJAMIN CHACON MARIN</t>
  </si>
  <si>
    <t>PEDRO RAFFUL SAAB</t>
  </si>
  <si>
    <t>EXODONCIA OD 33 MOV. GRADO 3</t>
  </si>
  <si>
    <t>ABONO A/C PPR SUP</t>
  </si>
  <si>
    <t>RESINAS OD 14 Y 15</t>
  </si>
  <si>
    <t>GRISELDA MARGARITA CHAVEZ ZUÑIGA</t>
  </si>
  <si>
    <t>A/C CX OD 48</t>
  </si>
  <si>
    <t>SCARLETT OCHOA JAUREZ</t>
  </si>
  <si>
    <t>CX OD 48</t>
  </si>
  <si>
    <t>LAVADO DE ZONA CX OD 18</t>
  </si>
  <si>
    <t>IRVIN BOLAÑOS RUIZ</t>
  </si>
  <si>
    <t>RESINA OD 17</t>
  </si>
  <si>
    <t>ARACELI PATRICIA VAZQUEZ ORTIZ</t>
  </si>
  <si>
    <t>A/C PPR SUPERIOR</t>
  </si>
  <si>
    <t>PRUEBA DE ENFILADO DENTAL</t>
  </si>
  <si>
    <t>PRUEBA DE ENFILADO DENTAL PPR SUP</t>
  </si>
  <si>
    <t>SE AGREGÓ EL DIENTE OD 33</t>
  </si>
  <si>
    <t xml:space="preserve">CAMBIO DE MODULOS </t>
  </si>
  <si>
    <t>COLOCACIÓN BRACKETS INFERIORES / ARCO NITI 0.016</t>
  </si>
  <si>
    <t>CAMBIO DE ARCO SUP CUNITI 0.014 x 0.025</t>
  </si>
  <si>
    <t>CAMBIO DE MODULOS</t>
  </si>
  <si>
    <t>ELÁSTICOS DE TERMINADO 3/16 x 6 1/2 ONZAS</t>
  </si>
  <si>
    <t>CAMBIO DE ARCO INF SL SS 0.016 x 0.025</t>
  </si>
  <si>
    <t>ALEJANDRA DIAZ ROJAS</t>
  </si>
  <si>
    <t>RX OD 37</t>
  </si>
  <si>
    <t>CURACIÓN TEMPORAL OD 54</t>
  </si>
  <si>
    <t xml:space="preserve">SE AJUSTA Y SE ENTREGA PPR INF </t>
  </si>
  <si>
    <t>RESINAS OD 22, 36, 37 Y 45</t>
  </si>
  <si>
    <t>A/C DE PRÓTESIS REMOVIBLE SUP</t>
  </si>
  <si>
    <t>ALEYDIS ITZEL TOLENTINO SANCHEZ</t>
  </si>
  <si>
    <t>SE TERMINA ENDODONCIA OD 11</t>
  </si>
  <si>
    <t>RAQUEL VERONICA DEL CANTO CASTAÑEDA</t>
  </si>
  <si>
    <t>NANCY ALCAZAR CARRILLO</t>
  </si>
  <si>
    <t>IONÓMERO DE VIDRIO OD 54 Y 84</t>
  </si>
  <si>
    <t>CEMENTACIÓN INCRUSTACIÓN OD 46</t>
  </si>
  <si>
    <t>VANESSA ALAMO VELEZ</t>
  </si>
  <si>
    <t>OBTURACIÓN TEMPORAL OD 37</t>
  </si>
  <si>
    <t>ANGELICA MARIA MARTINEZ DELGADO</t>
  </si>
  <si>
    <t>ALAN YANDEL CASTRO OSORIO</t>
  </si>
  <si>
    <t>EXODONCIA OD 54 Y 65</t>
  </si>
  <si>
    <t>MELANI CASTRO OSORIO</t>
  </si>
  <si>
    <t>ALBERTO SORIANO VERGARA</t>
  </si>
  <si>
    <t>LUZ BRAVO NAJERA</t>
  </si>
  <si>
    <t>REVISIÓN RX PANORÁMICA</t>
  </si>
  <si>
    <t xml:space="preserve">YERALDI PLIEGO DEL CANTO </t>
  </si>
  <si>
    <t>IONÓMERO DE VIDRIO OD 75</t>
  </si>
  <si>
    <t>LUIS ANGEL RODRIGUEZ SANCHEZ</t>
  </si>
  <si>
    <t>IMPRESIÓN DEFINITIVA OD 11</t>
  </si>
  <si>
    <t>SE ENTREGA PRÓTESIS REMO INF</t>
  </si>
  <si>
    <t>OFELIA SOLANO PERALTA</t>
  </si>
  <si>
    <t>SE ENTREGA PPR SUPERIOR</t>
  </si>
  <si>
    <t xml:space="preserve">PAGADO TX PASADO </t>
  </si>
  <si>
    <t>RESINAS OD 44 Y 47</t>
  </si>
  <si>
    <t>AJUSTE DE PRÓTESIS INFERIOR</t>
  </si>
  <si>
    <t>JOSHUA MANUEL TAMAYO CARRION</t>
  </si>
  <si>
    <t>PRÓTESIS TOTAL SUP PAGADA</t>
  </si>
  <si>
    <t xml:space="preserve">ARTURO HERNANDEZ FLORES </t>
  </si>
  <si>
    <t>AJUSTE DE PRÓTESIS REMO INF</t>
  </si>
  <si>
    <t>RESINA OD 16 Y 45</t>
  </si>
  <si>
    <t>LUIS GERARDO RAMON CASTILLO</t>
  </si>
  <si>
    <t>RESINA OD 85</t>
  </si>
  <si>
    <t>ARACELI VEGA LOPEZ</t>
  </si>
  <si>
    <t>SE AJUSTA PRÓTESIS SUP</t>
  </si>
  <si>
    <t>LIBERACIÓN DIENTE TEMPORAL</t>
  </si>
  <si>
    <t>YUSTIN ADRIANA SOSA EVANGELISTA</t>
  </si>
  <si>
    <t>RESINA OD 37 Y 46</t>
  </si>
  <si>
    <t>LIMPIEZA DENTAL PROMO</t>
  </si>
  <si>
    <t>MAHORNY ELIU BRAVO BARRAGAN</t>
  </si>
  <si>
    <t>CAMBIO DE ARCO SUP 0.018</t>
  </si>
  <si>
    <t>ACTIVACIÓN DE ARCOS</t>
  </si>
  <si>
    <t>CAMBIO DE ARCO INF CUNITI 0.014 x 0.025</t>
  </si>
  <si>
    <t xml:space="preserve">CAMBIO DE ARCO SUP SS </t>
  </si>
  <si>
    <t>SE PULEN CORONAS</t>
  </si>
  <si>
    <t>REINA ORTIZ RUIZ</t>
  </si>
  <si>
    <t>JUAN IGNACIO LOPEZ LIMA</t>
  </si>
  <si>
    <t>YEIMI JAYLENE MARTINEZ ARAUJO</t>
  </si>
  <si>
    <t>GABRIEL MURILLO GORDILLO</t>
  </si>
  <si>
    <t>RESINA CUELLO OD 44, 45 Y 46</t>
  </si>
  <si>
    <t>REYNA CRUZ AMBROSIO</t>
  </si>
  <si>
    <t>DIEGO MOISES GIL BARRERA</t>
  </si>
  <si>
    <t>EXODONCIA OD 71</t>
  </si>
  <si>
    <t>GUARDA OCLUSAL</t>
  </si>
  <si>
    <t>ROSA LILIA RAMIREZ DELFIN</t>
  </si>
  <si>
    <t>CURETAJE OD 16 Y 17</t>
  </si>
  <si>
    <t>AUSENCIO LOPEZ BELTRAN</t>
  </si>
  <si>
    <t>PAULINA FLORES CANDONOSA</t>
  </si>
  <si>
    <t>CURACIÓN OD 23</t>
  </si>
  <si>
    <t>ANTONIA BANDA ALLENDE</t>
  </si>
  <si>
    <t>RICARDO ARREGUIN GARMENDIA</t>
  </si>
  <si>
    <t>JAQUELINE AMARO AMARO</t>
  </si>
  <si>
    <t>2 CEPILLOS INTERDENTALES</t>
  </si>
  <si>
    <t>JESUS NERI HERNANDEZ</t>
  </si>
  <si>
    <t>EXODONCIA OD 42 MOV.2°</t>
  </si>
  <si>
    <t>XIMENA VAZQUEZ PADILLA</t>
  </si>
  <si>
    <t>DESGATE SELECTIVO Y SELLADO CON RESINA OD 31 Y 41</t>
  </si>
  <si>
    <t>JULIA REYES ORTEGA</t>
  </si>
  <si>
    <t>JOSUE VAZQUEZ PADILLA</t>
  </si>
  <si>
    <t>ARACELI PADILLA ADAME</t>
  </si>
  <si>
    <t>CONSULTA 1ER VEZ / SE SOLICITA RX PANORÁMICA</t>
  </si>
  <si>
    <t>CARMEN TRINIDAD BAHENA BAHENA</t>
  </si>
  <si>
    <t>REVISIÓN / PULIDO DENTAL</t>
  </si>
  <si>
    <t>FELIPA PLIEGO MEXICANO</t>
  </si>
  <si>
    <t xml:space="preserve">REVISIÓN </t>
  </si>
  <si>
    <t>RESINA OD 35 Y 46</t>
  </si>
  <si>
    <t>HUMBERTO CANTOR MEXQUITITLA</t>
  </si>
  <si>
    <t>CLAUDIA VIDAL SANCHEZ</t>
  </si>
  <si>
    <t>CONSULTA 1ER VEZ</t>
  </si>
  <si>
    <t>GLORIA SANTIBAÑEZ CASTELLANOS</t>
  </si>
  <si>
    <t>DANNA PAOLA BARRETO CARDENAS</t>
  </si>
  <si>
    <t>EXODONCIA OD 26</t>
  </si>
  <si>
    <t>Count of INGRESOS</t>
  </si>
  <si>
    <t>Sum of INGRESOS2</t>
  </si>
  <si>
    <t>Average of INGRESOS2</t>
  </si>
  <si>
    <t>MUJER</t>
  </si>
  <si>
    <t>HOMBRE</t>
  </si>
  <si>
    <t>Max of EDAD</t>
  </si>
  <si>
    <t>MAX_EDAD</t>
  </si>
  <si>
    <t>EDAD_PROM</t>
  </si>
  <si>
    <t>PRIMERA VEZ -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</si>
</sst>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43" fontId="3" fillId="0" borderId="0" xfId="1" applyFont="1" applyBorder="1" applyAlignment="1">
      <alignment wrapText="1"/>
    </xf>
    <xf numFmtId="43" fontId="3" fillId="0" borderId="0" xfId="1" applyFont="1" applyBorder="1" applyAlignment="1">
      <alignment horizontal="right" wrapText="1"/>
    </xf>
    <xf numFmtId="43" fontId="3" fillId="0" borderId="0" xfId="1" applyFont="1" applyAlignment="1">
      <alignment horizontal="right" wrapText="1"/>
    </xf>
    <xf numFmtId="43" fontId="3" fillId="0" borderId="0" xfId="1" applyFont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0" xfId="0" applyProtection="1">
      <protection hidden="1"/>
    </xf>
    <xf numFmtId="43" fontId="0" fillId="0" borderId="0" xfId="1" applyFont="1" applyFill="1" applyBorder="1" applyProtection="1">
      <protection hidden="1"/>
    </xf>
    <xf numFmtId="14" fontId="0" fillId="0" borderId="0" xfId="0" applyNumberFormat="1" applyProtection="1">
      <protection hidden="1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43" fontId="0" fillId="0" borderId="0" xfId="1" applyFont="1" applyFill="1"/>
    <xf numFmtId="14" fontId="0" fillId="3" borderId="0" xfId="0" applyNumberFormat="1" applyFill="1" applyProtection="1">
      <protection hidden="1"/>
    </xf>
    <xf numFmtId="0" fontId="0" fillId="3" borderId="0" xfId="0" applyFill="1"/>
    <xf numFmtId="43" fontId="0" fillId="3" borderId="0" xfId="1" applyFont="1" applyFill="1"/>
    <xf numFmtId="14" fontId="0" fillId="0" borderId="1" xfId="0" applyNumberFormat="1" applyBorder="1" applyProtection="1">
      <protection hidden="1"/>
    </xf>
    <xf numFmtId="43" fontId="0" fillId="0" borderId="0" xfId="1" applyFont="1" applyProtection="1">
      <protection hidden="1"/>
    </xf>
    <xf numFmtId="43" fontId="0" fillId="0" borderId="0" xfId="0" applyNumberFormat="1"/>
    <xf numFmtId="0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2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i Guzman" refreshedDate="45201.829351736109" createdVersion="8" refreshedVersion="8" minRefreshableVersion="3" recordCount="285" xr:uid="{F3388037-300B-4239-B0B2-C615A9A9BADF}">
  <cacheSource type="worksheet">
    <worksheetSource ref="A1:M286" sheet="Sheet1"/>
  </cacheSource>
  <cacheFields count="13">
    <cacheField name="FECHA" numFmtId="14">
      <sharedItems containsSemiMixedTypes="0" containsNonDate="0" containsDate="1" containsString="0" minDate="2022-09-01T00:00:00" maxDate="2023-09-01T00:00:00"/>
    </cacheField>
    <cacheField name="NO. DÍA" numFmtId="0">
      <sharedItems containsSemiMixedTypes="0" containsString="0" containsNumber="1" containsInteger="1" minValue="1" maxValue="31"/>
    </cacheField>
    <cacheField name="DÍA" numFmtId="0">
      <sharedItems/>
    </cacheField>
    <cacheField name="NO. MES" numFmtId="0">
      <sharedItems containsSemiMixedTypes="0" containsString="0" containsNumber="1" containsInteger="1" minValue="1" maxValue="12"/>
    </cacheField>
    <cacheField name="MES" numFmtId="0">
      <sharedItems count="12">
        <s v="SEPTIEMBRE"/>
        <s v="OCTUBRE"/>
        <s v="NOVIEMBRE"/>
        <s v="DICIEMBRE"/>
        <s v="ENERO"/>
        <s v="FEBRERO"/>
        <s v="MARZO"/>
        <s v="ABRIL"/>
        <s v="MAYO"/>
        <s v="JUNIO"/>
        <s v="JULIO"/>
        <s v="AGOSTO"/>
      </sharedItems>
    </cacheField>
    <cacheField name="AÑO" numFmtId="0">
      <sharedItems containsSemiMixedTypes="0" containsString="0" containsNumber="1" containsInteger="1" minValue="2022" maxValue="2023" count="2">
        <n v="2022"/>
        <n v="2023"/>
      </sharedItems>
    </cacheField>
    <cacheField name="SEMANA" numFmtId="0">
      <sharedItems containsSemiMixedTypes="0" containsString="0" containsNumber="1" containsInteger="1" minValue="1" maxValue="53" count="51"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7"/>
        <n v="6"/>
        <n v="8"/>
        <n v="9"/>
        <n v="10"/>
        <n v="11"/>
        <n v="12"/>
        <n v="13"/>
        <n v="15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3"/>
        <n v="35"/>
        <n v="34"/>
      </sharedItems>
    </cacheField>
    <cacheField name="RUBRO" numFmtId="0">
      <sharedItems/>
    </cacheField>
    <cacheField name="EFECTIVO" numFmtId="43">
      <sharedItems containsString="0" containsBlank="1" containsNumber="1" minValue="0" maxValue="14000"/>
    </cacheField>
    <cacheField name="PAGO TDC" numFmtId="43">
      <sharedItems containsString="0" containsBlank="1" containsNumber="1" minValue="0" maxValue="9200"/>
    </cacheField>
    <cacheField name="TRANSFERENCIA" numFmtId="43">
      <sharedItems containsBlank="1" containsMixedTypes="1" containsNumber="1" minValue="18" maxValue="8850"/>
    </cacheField>
    <cacheField name="TOTAL_GASTOS" numFmtId="0">
      <sharedItems containsString="0" containsBlank="1" containsNumber="1" minValue="0" maxValue="14000"/>
    </cacheField>
    <cacheField name="COMENTAR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i Guzman" refreshedDate="45201.830718287034" createdVersion="8" refreshedVersion="8" minRefreshableVersion="3" recordCount="1493" xr:uid="{BFA68D12-0A70-4E15-A9CF-255C88901731}">
  <cacheSource type="worksheet">
    <worksheetSource ref="A1:N1494" sheet="Sheet3"/>
  </cacheSource>
  <cacheFields count="14">
    <cacheField name="FECHA" numFmtId="14">
      <sharedItems containsSemiMixedTypes="0" containsNonDate="0" containsDate="1" containsString="0" minDate="2022-01-04T00:00:00" maxDate="2023-10-01T00:00:00"/>
    </cacheField>
    <cacheField name="NO. DÍA" numFmtId="0">
      <sharedItems containsSemiMixedTypes="0" containsString="0" containsNumber="1" containsInteger="1" minValue="1" maxValue="7"/>
    </cacheField>
    <cacheField name="DÍA" numFmtId="0">
      <sharedItems/>
    </cacheField>
    <cacheField name="NO. MES" numFmtId="0">
      <sharedItems containsSemiMixedTypes="0" containsString="0" containsNumber="1" containsInteger="1" minValue="1" maxValue="12"/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AÑO" numFmtId="0">
      <sharedItems containsSemiMixedTypes="0" containsString="0" containsNumber="1" containsInteger="1" minValue="2022" maxValue="2023" count="2">
        <n v="2022"/>
        <n v="2023"/>
      </sharedItems>
    </cacheField>
    <cacheField name="SEMANA" numFmtId="0">
      <sharedItems containsSemiMixedTypes="0" containsString="0" containsNumber="1" containsInteger="1" minValue="1" maxValue="53" count="5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25"/>
        <n v="26"/>
        <n v="28"/>
        <n v="29"/>
        <n v="31"/>
        <n v="30"/>
        <n v="32"/>
        <n v="34"/>
        <n v="33"/>
        <n v="37"/>
        <n v="35"/>
        <n v="36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</sharedItems>
    </cacheField>
    <cacheField name="NOMBRE" numFmtId="0">
      <sharedItems containsBlank="1" count="733">
        <s v="José Consuelo Calderón"/>
        <s v="David Romero (niño)"/>
        <s v="Ricarda Zavaleta Loaeza."/>
        <s v="Virginia Sotelo Terán"/>
        <s v="Luis Enrique Villalobos Flores."/>
        <s v="Xochitl Yuliana Martinez"/>
        <s v="Julia López reyes"/>
        <s v="Justina Santibáñez"/>
        <s v="Ma. Eusebia Luna Buenos Aires"/>
        <m/>
        <s v="Dagmar Deeke Wienkel"/>
        <s v="Luis Enrique Villalobos Flores"/>
        <s v="Isabel Cruz Salgero"/>
        <s v="Ana María Pliego León"/>
        <s v="Alexis Hernández"/>
        <s v="Ricarda Zavaleta Loaeza"/>
        <s v="José Luis García Vázquez"/>
        <s v="Luisa Espíndola Rodríguez"/>
        <s v="Nahomi Ninel Naranjo Bravo"/>
        <s v="Lucia Godínez"/>
        <s v="José Luis García Chávez."/>
        <s v="Irving Tornes León"/>
        <s v="Alan Tornes León"/>
        <s v="Carlos Jiménez Alonso"/>
        <s v="José Araiza Martinez"/>
        <s v="Judith González Arcadio."/>
        <s v="Enrique lira Ugalde"/>
        <s v="Lina Chávez"/>
        <s v="José Luis García Chávez"/>
        <s v="Natalia García Rojas"/>
        <s v="Diana Jiménez Alonso"/>
        <s v="Noemí Rojas"/>
        <s v="Judith González Arcadio"/>
        <s v="José Araiza Martinez."/>
        <s v="Guadalupe Colin"/>
        <s v="Enrique Cruz Guzmán"/>
        <s v="Isabel Cruz Salgero."/>
        <s v="Edali Guadalupe Espino"/>
        <s v="Ruperto Rivera Balbuena"/>
        <s v="Matilde Ayala"/>
        <s v="Verónica Cortés Estrada"/>
        <s v="Maricruz Barrera Castañeda"/>
        <s v="Marco Antonio Ayala Velázquez"/>
        <s v="Alan Gamaliel Tornes"/>
        <s v="Ali Noemí Valdez Aguilar"/>
        <s v="Miguel Ángel Breceda Solano"/>
        <s v="Alison Kira Orozco Flores"/>
        <s v="Isabel Castañeda Hernández"/>
        <s v="Fabiola Sánchez Morales."/>
        <s v="Esperanza Eugenia Zorrilla"/>
        <s v="Miguel Ángel Breceda Solano."/>
        <s v="Luis Ángel García Vázquez"/>
        <s v="Gloria Herrera."/>
        <s v="Juana Lidia Liebre"/>
        <s v="Griselle Villegas González"/>
        <s v="Gael Báez Portillo"/>
        <s v="Luisa Espinola Rodríguez"/>
        <s v="Daniel Ruiz Barrón"/>
        <s v="Rodrigo Ruiz Barrón"/>
        <s v="Araceli Hurtado"/>
        <s v="Alan Tornes León."/>
        <s v="Camila Báez Portillo"/>
        <s v="Carlos Pérez Ramales"/>
        <s v="Reynaldo Leobardo Torres."/>
        <s v="Miguel Ángel Breceda."/>
        <s v="Alicia Rodríguez Gutiérrez"/>
        <s v="Noemy Rojas"/>
        <s v="Reynaldo"/>
        <s v="Reynaldo Leobardo Torres"/>
        <s v="Ines Vargas Neri"/>
        <s v="Isabel Castañeda"/>
        <s v="Carlos Pérez Ramale"/>
        <s v="Edith González Hernández"/>
        <s v="Noemy Adriana Rojas"/>
        <s v="María Asunción Pérez"/>
        <s v="Yesenia Torres Flores"/>
        <s v="Axel Emiliano Cortines Molina"/>
        <s v="Angel Corrales Tamariz"/>
        <s v="Antonio Román Peñaloza"/>
        <s v="María Asunción Pérez Martínez"/>
        <s v="Rufina Sotelo"/>
        <s v="Se realizó HC, valoración. Consulta"/>
        <s v="Eduardo Espino Deeke"/>
        <s v="Melani Mejia Vargas"/>
        <s v="María Asunción"/>
        <s v="ANGEL PARRA GUTIERREZ"/>
        <s v="MARÍA ASUNCIÓN PEREZ"/>
        <s v="CAMILA BAEZ PORTILLO"/>
        <s v="YOSELIN MENDEZ MORALES"/>
        <s v="PATRICIA HERNÁNDEZ ARCIGUE"/>
        <s v="Araceli Hurtado Molinero"/>
        <s v="Genaro Velázquez García"/>
        <s v="Diana Ariza"/>
        <s v="Maleni Mejia Neri"/>
        <s v="Luisa Espindola"/>
        <s v="Sharon Guerrero Ameneyro"/>
        <s v="Griselle Villegas Gónzalez"/>
        <s v="Luis Enrique Villalobos"/>
        <s v="Sury Mendez Jiménez"/>
        <s v="Clementina Fermín Quirino"/>
        <s v="Salvador Molotla Tirado"/>
        <s v="Ramona Borrego"/>
        <s v="José Luis García Vázquez (hijo)"/>
        <s v="Ángel Munguía"/>
        <s v="Alfonsa Salazar"/>
        <s v="Francisco Orozco Ortega"/>
        <s v="Verónica Yesenia Lucas"/>
        <s v="Ingrid portillo"/>
        <s v="Helen Aragón García"/>
        <s v="Giselle Villegas"/>
        <s v="Ailin García y mamá de Ailin"/>
        <s v="Yutzil de la Luna"/>
        <s v="Sury Mendez"/>
        <s v="Isabel Castañeda Hernandez"/>
        <s v="Uriel Luna"/>
        <s v="Francisco Ortega Orozco"/>
        <s v="Diana Jimenez Alonso"/>
        <s v="Luisa Espindola Rodriguez"/>
        <s v="José Daniel Ramirez"/>
        <s v="Nereo Olivares Martinez"/>
        <s v="Fernanda Espinoza"/>
        <s v="Melani Mejia Neri"/>
        <s v="Baruch Bravo"/>
        <s v="Africa Bravo Rojas"/>
        <s v="Maria Regalado"/>
        <s v="Flor Jimenez"/>
        <s v="Aylin García"/>
        <s v="Griselle Villegas"/>
        <s v="Yesenia Lucas Acosta"/>
        <s v="Michel Lechuga"/>
        <s v="Sr Jose Luis"/>
        <s v="María Ojeda García"/>
        <s v="Alice Mariel Velázquez Nava"/>
        <s v="Dayeli Alicia Rodríguez"/>
        <s v="Nelly Alvea Sánchez"/>
        <s v="Enrique Lira Liebre"/>
        <s v="Griselle Villegas Gonzalez"/>
        <s v="Jose Luis García Chavez"/>
        <s v="Estrella Sánchez Rosas"/>
        <s v="Ortencia Mejía"/>
        <s v="Abel Cano Valdez"/>
        <s v="Juan José Gonzalez Hita"/>
        <s v="Adriana Huerta Martínez"/>
        <s v="Osvaldo Cruz Guzmán"/>
        <s v="Ortencia Galeana Mejía"/>
        <s v="José Cupertino Felipe Torres"/>
        <s v="Noemí Chávez Hernández"/>
        <s v="Nohemí Chávez Hernández"/>
        <s v="sury"/>
        <s v="Julio Ramos García"/>
        <s v="Jose Luis Casuales Espinal"/>
        <s v="Yiviola Vega"/>
        <s v="Mario Antonio Soriano"/>
        <s v="Norma Ceballos Millan"/>
        <s v="Ivonne Cortés"/>
        <s v="Nayeli García Bailon"/>
        <s v="José Luis García Vazquez"/>
        <s v="Amada Ramirez Hilario"/>
        <s v="Izan Torres Flores"/>
        <s v="Esperanza Cedeño"/>
        <s v="Mónica Rojas Galarza"/>
        <s v="Amada Ramírez Hilario"/>
        <s v="Nohemy Adriana Rojas"/>
        <s v="Micaela González"/>
        <s v="José Luis Casales Espinal"/>
        <s v="Osvaldo Hernández"/>
        <s v="Marisol Luviano"/>
        <s v="María Itzel Gallardo"/>
        <s v="Mari Carmen Fuentes Cabrera"/>
        <s v="Timotea Ayala"/>
        <s v="Izan Torres"/>
        <s v="Sury Mendez Morales"/>
        <s v="Estrella Sánchez"/>
        <s v="Paola González"/>
        <s v="Sabina Aparicio Ramirez"/>
        <s v="José Cachó"/>
        <s v="Maricarmen Uribe"/>
        <s v="Luisa Espindola Rodríguez"/>
        <s v="Eleazar Sánchez"/>
        <s v="Alma Delia Anzures"/>
        <s v="Isabel Gil Bolaños"/>
        <s v="Susana Cielo Coatzin"/>
        <s v="Jesus Espindola Rodríguez"/>
        <s v="Norma Ceballos."/>
        <s v="Israel Bravo López"/>
        <s v="Miriam Márquez"/>
        <s v="Manuel Castañeda"/>
        <s v="Norma Ceballos"/>
        <s v="Juan liebre"/>
        <s v="Juan José González Hita"/>
        <s v="Elisa Pérez Chávez"/>
        <s v="Lizeth Vallejo"/>
        <s v="Priscila Esmeralda Moreno"/>
        <s v="Jorge Luis Valentín Hernández"/>
        <s v="Priscila Esmeralda Martinez Moreno"/>
        <s v="Lourdes Palmer Flores"/>
        <s v="Sabina Aparicio"/>
        <s v="Alberto Soriano"/>
        <s v="María del Carmen Uribe"/>
        <s v="Jennifer"/>
        <s v="Marisela Ponce"/>
        <s v="Jennifer Ramírez"/>
        <s v="Claudia Groso"/>
        <s v="Ma. De los Ángeles Gaona"/>
        <s v="Ana Paola Perez"/>
        <s v="Abraham Vivar"/>
        <s v="sebastian fernandez"/>
        <s v="Arturo Hernández"/>
        <s v="Sabina Aparicio Ramírez"/>
        <s v="Marisela Ponce Aparicio"/>
        <s v="Verónica Muñíz González"/>
        <s v="Manuel Castañeda Hernández"/>
        <s v="Eduardo Daniel Cruz"/>
        <s v="Rocío Ramírez Salinas"/>
        <s v="Javier Flores"/>
        <s v="Barueh Bravo"/>
        <s v="Rafaela Flores"/>
        <s v="Javier Flores Sandoval"/>
        <s v="José Carlos Martínez"/>
        <s v="María Isabel Carlón"/>
        <s v="Andrés Camacho Cruz"/>
        <s v="Ernesto Merino"/>
        <s v="Martha Elvia Sánchez. efectivo"/>
        <s v="Fernando Espino Jiménez"/>
        <s v="José Enrique López Martínez"/>
        <s v="Magdalena Filguero"/>
        <s v="Clara Herrera Rojas"/>
        <s v="Luis Ángel García Vazquez"/>
        <s v="Silvia Vazquez Méndez"/>
        <s v="Silvia Vázquez Méndez"/>
        <s v="Ana María Castillo"/>
        <s v="Eva Esmeralda Nava"/>
        <s v="Yeyetsi Marisol Prado"/>
        <s v="Marco Antonio Morales"/>
        <s v="Jenni Guadalupe Gutiérrez"/>
        <s v="Jorge valentín"/>
        <s v="arturo zaragoza"/>
        <s v="Jorge Valentin"/>
        <s v="Sury Méndez"/>
        <s v="Ana Paola Pérez"/>
        <s v="Martín Alatorre García"/>
        <s v="Israel Romero Alanis"/>
        <s v="Magdalena Filguera"/>
        <s v="Enrique"/>
        <s v="Lázaro Paredes Baez"/>
        <s v="Olivia Estefanía Muñoz"/>
        <s v="Matilde Colin Ramos"/>
        <s v="Norberto Sánchez Fierros"/>
        <s v="Sofía Silva Guzmán"/>
        <s v="Aida Gómez"/>
        <s v="Juan Trujillo"/>
        <s v="Lesly Hernández"/>
        <s v="Karla Vélez"/>
        <s v="Erika Cabrera"/>
        <s v="Francisco García"/>
        <s v="Adrián Isabel Díaz"/>
        <s v="Francisco Manuel García"/>
        <s v="Diane García"/>
        <s v="Barush Bravo"/>
        <s v="Ana Paola Perez Chavez"/>
        <s v="Ma. de los Angeles Gaona"/>
        <s v="Jennifer Ramirez"/>
        <s v="Ma. del Rosario Enríquez"/>
        <s v="José Luis García"/>
        <s v="Ma.de los Ángeles Gaona"/>
        <s v="Ma.del Rosario Enríquez"/>
        <s v="Juana Liebre"/>
        <s v="Karla Velez"/>
        <s v="Marco Aparicio"/>
        <s v="Ruth Estefanía García"/>
        <s v="Paula Villanueva"/>
        <s v="Leonor Sánchez"/>
        <s v="Ana Laura Franco"/>
        <s v="Yeyetsi Prado Mejía"/>
        <s v="Celedonio Ramírez Herrera"/>
        <s v="Maricela Galindo"/>
        <s v="María Isabel Aragón"/>
        <s v="Ramiro Figueroa Bello"/>
        <s v="px bandas"/>
        <s v="Olinda Mancilla"/>
        <s v="Lucila Hernández"/>
        <s v="Guadalupe Reyes"/>
        <s v="Dulce Ramírez"/>
        <s v="Miriam Montellano"/>
        <s v="Matilde Estrada"/>
        <s v="María Gema Sandoval"/>
        <s v="Ernestina núñez"/>
        <s v="Candelaria González"/>
        <s v="Mahoney Eliu Bravo"/>
        <s v="Arisbet Romero Cano"/>
        <s v="Ana Franco"/>
        <s v="Teresa Neri"/>
        <s v="Jessica Bistraín"/>
        <s v="Juan Alberto Ramírez"/>
        <s v="Yeyetsi Prado"/>
        <s v="Paula Carbajal Miranda"/>
        <s v="Gaona Angeles"/>
        <s v="Ernestino Nuñez"/>
        <s v="Ma. Rosario"/>
        <s v="Martha Luz Avila"/>
        <s v="Roberto Daniel"/>
        <s v="Arturo Tola Chamorro"/>
        <s v="Katerine Carmona"/>
        <s v="Ana Karla Martínez"/>
        <s v="Abril Zayas"/>
        <s v="Jose Luis Gracia"/>
        <s v="Yeyetzi Prado"/>
        <s v="Jorge Alfonso Martinez"/>
        <s v="Lidia Barragan Ramos"/>
        <s v="Lino Tiempos Vargas"/>
        <s v="Agustin Patron Borja"/>
        <s v="Mahonry Eliu Bravo"/>
        <s v="Paty dela Rosa"/>
        <s v="Virginia Sotelo"/>
        <s v="Martha Ávila"/>
        <s v="Gabriela Hernández"/>
        <s v="Jorge Alfonso Martínez"/>
        <s v="Elsa Hernández"/>
        <s v="Grecia Manzano"/>
        <s v="Eduardo Hernández"/>
        <s v="Arturo Tola"/>
        <s v="Sinaí Ibarra García"/>
        <s v="Rosalía Flores"/>
        <s v="Cristina Rodríguez"/>
        <s v="Elizabeth Herrera"/>
        <s v="Roberto Segura"/>
        <s v="Adriana Pérez"/>
        <s v="Ingrid Guzmán Salazar"/>
        <s v="Cristina Reyes"/>
        <s v="Victorina Mondragón"/>
        <s v="Lizbeth Maya"/>
        <s v="Minerva Rivas"/>
        <s v="Rosa María Antonio"/>
        <s v="Xiamen Galindo"/>
        <s v="No hubo pacientes"/>
        <s v="Jesús Hormiga"/>
        <s v="Mirna Díaz"/>
        <s v="José Luis Benítez"/>
        <s v="Rafael Maya"/>
        <s v="María de los Ángeles Ramos"/>
        <s v="Sofía Silva"/>
        <s v="Luis Gerardo Flores"/>
        <s v="Lizet Amaro Mejía"/>
        <s v="Leodegario Jiménez"/>
        <s v="Yeimi Cruz"/>
        <s v="Abigail Amaro"/>
        <s v="Jesús Abdiel García"/>
        <s v="Genaro Velázquez"/>
        <s v="Judith González"/>
        <s v="Claudia Ronces"/>
        <s v="Brayan Glodias Nopala"/>
        <s v="Edna Pozos Talavera"/>
        <s v="María Fernanda Lara"/>
        <s v="Julio Ramos"/>
        <s v="Antonio Cortés"/>
        <s v="Aleydis Tolentino"/>
        <s v="María Magdalena Puga"/>
        <s v="Alondra Flores"/>
        <s v="Karen Miranda"/>
        <s v="Esther Abúndez"/>
        <s v="Isuí González"/>
        <s v="Iván Barreto"/>
        <s v="Jatziri Villasaldo"/>
        <s v="José Cristóbal"/>
        <s v="Ángel Parra"/>
        <s v="Frida Fuentes"/>
        <s v="Roberto Daniel Segura"/>
        <s v="María del Carmen Toriz"/>
        <s v="Lázaro Ponce"/>
        <s v="Guadalupe Solis"/>
        <s v="Aimee González"/>
        <s v="Anayatzin González"/>
        <s v="Amelia Martínez"/>
        <s v="María Margarita Ortíz"/>
        <s v="Orlando Lozán"/>
        <s v="Hoguer Portillo"/>
        <s v="Edgar Rodríguez"/>
        <s v="Ariadna Rodríguez"/>
        <s v="Laura Yaneth Estudillo"/>
        <s v="Henry Estudillo"/>
        <s v="Basilia Martínez"/>
        <s v="Omar Ortíz"/>
        <s v="Cristóbal Santos"/>
        <s v="Bryan Rodríguez"/>
        <s v="Daniela Zepeda"/>
        <s v="Eydan Sarabia"/>
        <s v="María Margarita Ortiz"/>
        <s v="Rubí Sánchez"/>
        <s v="Victor López"/>
        <s v="Mario Zeniff García"/>
        <s v="Margarita Ortíz"/>
        <s v="Alberto Tlaseca"/>
        <s v="Karina Ramírez"/>
        <s v="Carlos Manuel Dueñas"/>
        <s v="Sergio García"/>
        <s v="Karla Edith Alcantar"/>
        <s v="Ma. Angélica Zavala"/>
        <s v="Fernando Morales"/>
        <s v="Judith Tamariz"/>
        <s v="Teresa Guerrero"/>
        <s v="José Luis Domínguez"/>
        <s v="María Guadalupe Aguirre"/>
        <s v="Patricia de la Rosa"/>
        <s v="Angélica Zavala"/>
        <s v="Alejandra Rincón"/>
        <s v="Alejandra García"/>
        <s v="Catalina Pérez"/>
        <s v="Ricarda Campos"/>
        <s v="Edith González"/>
        <s v="Guadalupe Barrios"/>
        <s v="Hugo Paz Marín"/>
        <s v="Valeria Aguilar"/>
        <s v="Francisco Martinez"/>
        <s v="María del Carmen Rendón"/>
        <s v="Yazmín Sánchez"/>
        <s v="Isolde Sánchez"/>
        <s v="Claudia Giles"/>
        <s v="Natalia Olivares"/>
        <s v="Sandra Hernández"/>
        <s v="José Daniel Tafoya"/>
        <s v="Renata Tafoya"/>
        <s v="Oswaldo Espinosa"/>
        <s v="Bianca Lizzeth Flores"/>
        <s v="Gabriela Morales"/>
        <s v="Maximiliano Enríquez"/>
        <s v="Ulises Campos"/>
        <s v="Silvia Vázquez"/>
        <s v="Sulikey Toledo"/>
        <s v="Elizabeth Flores"/>
        <s v="Rosaura Ortíz"/>
        <s v="Fernando Alfaro"/>
        <s v="Zenaida de los Santos"/>
        <s v="Rosibel Cariño"/>
        <s v="Daniel Tafoya"/>
        <s v="Arely Galindo"/>
        <s v="Rosalía Arias"/>
        <s v="Gloria Ponce"/>
        <s v="Álvaro Pastor"/>
        <s v="Laura Toledano"/>
        <s v="Evelyn Carretes"/>
        <s v="Hugo Rolando"/>
        <s v="María Teresa Saldaña"/>
        <s v="Amador Grajales"/>
        <s v="Edi Herlin González"/>
        <s v="Diana Castro"/>
        <s v="Roberto Hernández"/>
        <s v="Zuemic Estudillo"/>
        <s v="Carlos Juarez"/>
        <s v="ROBERTO DANIEL SEGURA PEÑA"/>
        <s v="EDI HERLIN GONZÁLEZ AGUILAR"/>
        <s v="MARIA DEL ROCIO SANCHEZ RAMIREZ"/>
        <s v="Rosibel Salomé Cariño Mancilla"/>
        <s v="LUIS ANGEL GARCIA VAZQUEZ"/>
        <s v="ALMA DELIA SANCHEZ GARCIA"/>
        <s v="FERNANDO ALFARO MENDOZA"/>
        <s v="HUGO JAVIER RIVERA CABALLERO"/>
        <s v="MA DE LOS ANGELES GAONA OCHOA"/>
        <s v="JOSE LUIS GARCIA VAZQUEZ"/>
        <s v="ALONDRA ESTEFANIA MUÑOZ"/>
        <s v="ELIZABETH FLORES GONZALEZ"/>
        <s v="OFELIA SANCHEZ GODAY"/>
        <s v="TRINIDAD DE JESUS MARTINEZ OLEA"/>
        <s v="Edin Herin Gonzalez Aguilar"/>
        <s v="Natalia Olivares Nava "/>
        <s v="Sury Mendez Jimenez"/>
        <s v="Nancy Arely Galindo "/>
        <s v="Shanti Guzman "/>
        <s v="RAYMUNDO ALVAREZ PALMA"/>
        <s v="CARLOS ALBERTO FUENTES ALDANA"/>
        <s v="GUADALUPE VALENCIA ALANIS"/>
        <s v="JORGE MARIOC NEGRETE SILVA"/>
        <s v="AIDEE LUNA PEREZ"/>
        <s v="RAFAELA FLORES BECERRO"/>
        <s v="ERNESTINA NÚÑEZ CHÁVEZ"/>
        <s v="FRANCISCO MANUEL GARCÍA CASTAÑEDA"/>
        <s v="HUGO PAZ MARIN"/>
        <s v="JUAN LARA NAVA"/>
        <s v="HUMBERTO PORRAS ANZURES"/>
        <s v="KATERINE YARELY SANCHEZ ZUÑIGA"/>
        <s v="NANCY ARELY GALINDO PINEDA"/>
        <s v="JOSE ARTURO ALEJOS RODRIGUEZ"/>
        <s v="SILVIA VAZQUEZ MENDEZ"/>
        <s v="JOSE ALFREDO ALEGRIA JACINTO"/>
        <s v="SANTIAGO GOMEZ VIVAR"/>
        <s v="GREGORIO ALVAREZ HERNANDEZ"/>
        <s v="VERA PATRICIA VAZQUEZ OCAMPO"/>
        <s v="CARLOS ASAEL MENDOZA CUEVAS"/>
        <s v="JUNNUE ALVARADO AMARO"/>
        <s v="ROSALINDA ORTEGA CASTRO"/>
        <s v="JESSICA NAVA CAMACHO"/>
        <s v="EMILIO SANCHEZ NAVA"/>
        <s v="ERNESTINA GRACIELA NUÑEZ CHAVEZ"/>
        <s v="JUDITH GONZALEZ ARCADIO"/>
        <s v="DARIELA ARACELI CHAVEZ GONZALEZ"/>
        <s v="DEMETRIO GARCÍA OCAMPO"/>
        <s v="KARLA NICOL SANCHEZ VILLA"/>
        <s v="RUBEN DARIO AGUILAR RAMOS"/>
        <s v="GABRIELA MORALES CARMONA"/>
        <s v="LUCERO VAZQUEZ DOMINGUEZ"/>
        <s v="SEFERINO MENDOZA VELAZQUEZ"/>
        <s v="GRISEL HERNANDEZ ARAGON"/>
        <s v="HUGO ROLANDO PAZ MARIN"/>
        <s v="ARELY YOLITZI JIMENEZ FLORES"/>
        <s v="LAURA YANETH ESTUDILLO PANTALEON"/>
        <s v="CANDELARIA GONZALEZ HERNANDEZ"/>
        <s v="FRANCISCO MANUEL GARCIA CASTAÑEDA"/>
        <s v="LAURA TORRES FIGUEROA"/>
        <s v="RUBEN ALBERTO FELIPE SUAREZ"/>
        <s v="LAURA CARRILLO FLORES"/>
        <s v="MAXIMILIANO ENRIQUEZ MORALES"/>
        <s v="ROSIBEL SALOME CARIÑO MANCILLA"/>
        <s v="ADA LILI PAZ MARIN"/>
        <s v="JOSE LUIS SANCHEZ RAMIREZ"/>
        <s v="CIRO BARRETO RAMOS"/>
        <s v="ALFREDO RENDON RODRIGUEZ"/>
        <s v="MARICELA HERNANDEZ NIETO"/>
        <s v="BERNABE ORDAZ ORTEGA"/>
        <s v="JUAN JOSE GONZALEZ HITA"/>
        <s v="CLAUDIA GILES TOLEDO"/>
        <s v="MA DEL ROSARIO ENRIQUEZ ARELLANO"/>
        <s v="EDI HERLIN GONZALEZ AGUILAR"/>
        <s v="FERNANDO ENRIQUE HERNANDEZ REYES"/>
        <s v="XIAMEN GABRIELA GALINDO ZAVALA"/>
        <s v="SILVIA TORRES ROJO"/>
        <s v="JESSICA GUADALUPE GUTIERREZ GONZALEZ"/>
        <s v="ISABEL LOPEZ HERNANDEZ"/>
        <s v="CONSUELO MONTIEL MARCELO"/>
        <s v="FABIOLA ARELLANO RIVERA"/>
        <s v="MIGUEL ANGEL GALEANA"/>
        <s v="JESSICA VIOLANTE PONCE"/>
        <s v="TAVITA ARMENTA VILLA"/>
        <s v="BLANCA GALICIA GARCIA"/>
        <s v="CARLOS ODIN DORANTES GONZALEZ"/>
        <s v="MARIA FACENNI MARIACA MARTINEZ"/>
        <s v="CRISTHIAN RINCON"/>
        <s v="ARTURO HERNANDEZ"/>
        <s v=" EDI HERLIN GONZALEZ AGUILAR"/>
        <s v="RUTH AMAIRANI ARRAMBIDE SANCHEZ"/>
        <s v="PABLO DE JESUS ROSAGEL ALVARADO"/>
        <s v="EDZON PEREZ VILLAGOMEZ"/>
        <s v=" ANA LAURA VIGIL NAJERA"/>
        <s v="DANA YARELI LAZARO GONZALEZ"/>
        <s v="MARIA ELENA VILLALBA PANTOJA"/>
        <s v="GABRIELA RAMIREZ RIOS"/>
        <s v="BLANCA GALICIA GARCIA "/>
        <s v="OSMAN ERIT SANCHEZ RALDA"/>
        <s v="ALDO ZOE GALICIA MUÑOZ"/>
        <s v="ADAMARIS PEREZ CERVANTES"/>
        <s v="MAHONRY ELIU BRAVO "/>
        <s v="EVA GALINDO MUÑOZ"/>
        <s v="CASSANDRA BELEN GALICIA BRAVO"/>
        <s v="ANA LAURA VIGIL NAJERA"/>
        <s v="LUCIA ITZEL OLMOS RUDAMAS"/>
        <s v="DIANE YALILE GARCIA MENDIOLA"/>
        <s v="ERIK EGREN CAMPOS GARCIA"/>
        <s v="GRISELLE VILLEGAS SANCHEZ"/>
        <s v="MARIA TERESA BENITEZ PEREZ"/>
        <s v="GABRIELA ARRATIA MONROY"/>
        <s v="MAHONRY ELIU BRAVO BARRAGAN"/>
        <s v="AXEL QUIRINO TAPIA"/>
        <s v="GEORGINA GONZALEZ LINARES"/>
        <s v="ABRAHAM BENITEZ ROJAS"/>
        <s v="MERCEDES RAMIREZ RUIZ"/>
        <s v="ENRIQUE CASARRUBIAS ACUÑA"/>
        <s v="XOCHITL ABIGAIL ALVARADO CAMACHO"/>
        <s v="ROSA GUERRERO MADRIGAL"/>
        <s v="ALDAIR MORAN ARELLANO"/>
        <s v="LUCIA MARTINEZ LEONEL"/>
        <s v="JOSE ARMANDO SEGOVIA CARDOSO"/>
        <s v="LEYNI MARYBI MATÍAS"/>
        <s v="GABRIELA MORALES LUNA"/>
        <s v="CARLOS GOMEZ CLAUDIO"/>
        <s v="JOSSELINE MARTINEZ ARAUJO"/>
        <s v="ROSA GUERERO MADRIGAL"/>
        <s v="LUIS ENRIQUE VILALOBOS FLORES"/>
        <s v="ALEXANDER QUIRINO TAPIA"/>
        <s v="SARAY VALENCIA SANDOVAL"/>
        <s v="ELEAZAR DOMINGUEZ ROSALES"/>
        <s v="IGNACIO PACHECO PEREZ"/>
        <s v="MIRIAM AGUILAR GUADARRAMA"/>
        <s v="YEYETZY LIZETH ARRAMBIDE SANCHEZ"/>
        <s v="DIANA HERNÁNDEZ ARELLANO"/>
        <s v="JUAN PABLO SANCHEZ FERNANDEZ"/>
        <s v="MARIBEL LOPEZ ESTEVES"/>
        <s v="DANIEL JAUREGUI MONTAÑA"/>
        <s v="DIANA HERNANDEZ ARELLANO"/>
        <s v="CONSTANTINO QUIRINO ESPINOZA "/>
        <s v="ERIKA CABRERA VILLA"/>
        <s v="OMAR CABRERA VILLA"/>
        <s v="MARIA DEL CARMEN TORIZ MORENO"/>
        <s v="MIRIAM AGUILAR GUADARAMA"/>
        <s v="ANASTASIA MERCADO VILLEGAS"/>
        <s v="JESUS ARMANDO ESTRADA ALARCON"/>
        <s v="ALDO TADEO GUZMAN ESTRADA"/>
        <s v="RICHARD ENRIQUE AVILA ACOSTA"/>
        <s v="MARIA DE LOS ANGELES RAMOS LUCAS"/>
        <s v="ELEUTERIA GONZALEZ CASTILLO"/>
        <s v="ARELY YOLTZI JIMENEZ FLORES"/>
        <s v="PATRICIA FLORES CARREON"/>
        <s v="JORGE VILLANUEVA HURTADO"/>
        <s v="PAULA MADRIGAL DIAZ"/>
        <s v="ELIZABETH CASTILLO"/>
        <s v="ADRIANA CABAÑAS SANCHEZ"/>
        <s v="ANGEL DAZA MONTAÑO"/>
        <s v="MIRIAM MOLINA ESQUIVEDO"/>
        <s v="RENATA PAOLA TAFOYA PERALTA"/>
        <s v="JOSE LUIS DIAZ MIRANDA"/>
        <s v="CIRO BARRETO RAMOS "/>
        <s v="DANIEL CRUZ HERNANDEZ"/>
        <s v="FERNANDO JUAREZ CORTEZ"/>
        <s v="NAYELI MUÑOZ VILLALBA"/>
        <s v="OLIVERIO USPANGO MEXQUITITLA"/>
        <s v="MARIA DE ASUNCION ORTEGA ZAMORA"/>
        <s v="MARIA ASUNCION PEREZ MARTINEZ"/>
        <s v="ELVIA ROSA AMARO CHAVEZ"/>
        <s v="ANDREA BERENICE GONZALEZ ARELLANO"/>
        <s v="ZUEMIC ESTUDILLO FLORES"/>
        <s v="LUZ MARIA SANTIAGO GALLARDO"/>
        <s v="ALEJANDRO LOZOYA GLORIA"/>
        <s v="ORFELINA GASPAR REZA"/>
        <s v="GABRIELA CRUZ BARRAGAN"/>
        <s v="SALVADOR MORELOS BONILLA"/>
        <s v="ILARIO MORELOS VILLALVA"/>
        <s v="VICTORIO GONGORA TERRAZAS"/>
        <s v="MARIFER CAMPOS MARTINEZ"/>
        <s v="ARTURO HERNANDEZ FLORES"/>
        <s v="LEYDY RODRIGUEZ CORTES"/>
        <s v="MARCELINA VIRGEN VELEZ FLORES"/>
        <s v="ANA MARIA BARAHONA DOMINGUEZ"/>
        <s v="FELIPE VALERIO ROSENDO"/>
        <s v="ZUEMI ESTUDILLO FLORES"/>
        <s v="MANUEL EVODIO ALAMO GASPAR"/>
        <s v="LILIANA VALDEPEÑA VALDEPEÑA"/>
        <s v="MARISELA GARCES MORAN"/>
        <s v="KEVIN ELIAN AVILA ACOSTA"/>
        <s v="ANGEL ALBERTO SORIANO SANABIA"/>
        <s v="ISAI OLIVARES CENTILLO"/>
        <s v="MARIA DEL PILAR RENDON PANTOJA"/>
        <s v="SAMANTHA VIDAL ROMERO"/>
        <s v="ELENA PAEZ LINARES"/>
        <s v="ANA LAURA FRANCO LAGUNAS"/>
        <s v="MIGUEL CALVILLO USCANGAS"/>
        <s v="ALEXIS CRISTOBAL MARTINEZ"/>
        <s v="LESLIE GERALDINE BUCIO BURELOS"/>
        <s v="MARICELA FERNANDEZ RIVERA"/>
        <s v="KARINA VALENTIN LOPEZ"/>
        <s v="BEATRIZ PATRICIA ROBLES MORALES"/>
        <s v="DAVID MOLINA PAZ"/>
        <s v="ANGELINA ISABEL NUÑEZ HERNANDEZ"/>
        <s v="VERONICA ALEJANDRA NUÑEZ HERNANDEZ"/>
        <s v="KELY ALEJANDRO VAZQUEZ LOPEZ"/>
        <s v="MARCELA YAÑEZ BARRETO"/>
        <s v="JOSE HERNANDEZ ROBLEDO"/>
        <s v="JOSE LUIS RICO OCHOA"/>
        <s v="AGUEDA SANTANA MONTAÑO"/>
        <s v="LETICIA REYNOSO RODRIGUEZ"/>
        <s v="MARIA CRISTINA REYES OSNAYA"/>
        <s v="ARANZA YARITZA TORRES OLIVARES"/>
        <s v="GIOVANNA CAMILA ROSARIO AMARO"/>
        <s v="Richard Enrique Avila Acosta "/>
        <s v="Mahonry Eliu Bravo Barragón"/>
        <s v="Jose Alfredo Alegría Jacinto"/>
        <s v="HELLEN VICTORIA RICO CAMPOS"/>
        <s v="VIOLETA ESTER RICO CAMPOS"/>
        <s v="NESTOR OMAR NAJAR GUZMAN"/>
        <s v="LIDIA DOLORES MOLGADO CARRILLO"/>
        <s v="ZOILA  ROSETTE MARTINEZ"/>
        <s v="LESLIE LIZETH RAMOS NAVA"/>
        <s v="LETICIA REYNOSO RODRÍGUEZ"/>
        <s v="ZOILA ROSETTE MARTINEZ"/>
        <s v="ELIZABETH JIMENEZ VILLA"/>
        <s v="AGUEDA SANTANA MONTAÑO "/>
        <s v="URIEL ROSARIO AMARO"/>
        <s v="SANDRA RODRIGUEZ LOPEZ"/>
        <s v="XIAMEN GABRIELA ZAVALA GALINDO"/>
        <s v="JULIO RAMOS GARCIA"/>
        <s v="CRISTINA MARTINEZ REYES"/>
        <s v="QUETZALLI NAJAR GUZMAN"/>
        <s v="CARLOS ALBERTO GONZALEZ ESCANDON"/>
        <s v="SANTIAGO JAZIEL ROSARIO AMARO"/>
        <s v="JIORGINA ESCAMILLA PALACIO"/>
        <s v="MARIA DE JESUS AGUILAR LOPEZ"/>
        <s v="FRANCISCO SANCHEZ MOCTEZUMA"/>
        <s v="CARLOS ALBERTO GONZALEZ ESCANDON "/>
        <s v="NETZALLE PLIEGO DEL CANTO"/>
        <s v="BENJAMIN CHACON MARIN"/>
        <s v="PEDRO RAFFUL SAAB"/>
        <s v="GRISELDA MARGARITA CHAVEZ ZUÑIGA"/>
        <s v="SCARLETT OCHOA JAUREZ"/>
        <s v="IRVIN BOLAÑOS RUIZ"/>
        <s v="ARACELI PATRICIA VAZQUEZ ORTIZ"/>
        <s v="ALEJANDRA DIAZ ROJAS"/>
        <s v="ALEYDIS ITZEL TOLENTINO SANCHEZ"/>
        <s v="RAQUEL VERONICA DEL CANTO CASTAÑEDA"/>
        <s v="NANCY ALCAZAR CARRILLO"/>
        <s v="VANESSA ALAMO VELEZ"/>
        <s v="ANGELICA MARIA MARTINEZ DELGADO"/>
        <s v="ALAN YANDEL CASTRO OSORIO"/>
        <s v="MELANI CASTRO OSORIO"/>
        <s v="ALBERTO SORIANO VERGARA"/>
        <s v="LUZ BRAVO NAJERA"/>
        <s v="YERALDI PLIEGO DEL CANTO "/>
        <s v="LUIS ANGEL RODRIGUEZ SANCHEZ"/>
        <s v="OFELIA SOLANO PERALTA"/>
        <s v="JOSHUA MANUEL TAMAYO CARRION"/>
        <s v="ARTURO HERNANDEZ FLORES "/>
        <s v="LUIS GERARDO RAMON CASTILLO"/>
        <s v="ARACELI VEGA LOPEZ"/>
        <s v="YUSTIN ADRIANA SOSA EVANGELISTA"/>
        <s v="MAHORNY ELIU BRAVO BARRAGAN"/>
        <s v="REINA ORTIZ RUIZ"/>
        <s v="JUAN IGNACIO LOPEZ LIMA"/>
        <s v="YEIMI JAYLENE MARTINEZ ARAUJO"/>
        <s v="GABRIEL MURILLO GORDILLO"/>
        <s v="REYNA CRUZ AMBROSIO"/>
        <s v="DIEGO MOISES GIL BARRERA"/>
        <s v="ROSA LILIA RAMIREZ DELFIN"/>
        <s v="AUSENCIO LOPEZ BELTRAN"/>
        <s v="PAULINA FLORES CANDONOSA"/>
        <s v="ANTONIA BANDA ALLENDE"/>
        <s v="RICARDO ARREGUIN GARMENDIA"/>
        <s v="JAQUELINE AMARO AMARO"/>
        <s v="JESUS NERI HERNANDEZ"/>
        <s v="XIMENA VAZQUEZ PADILLA"/>
        <s v="JULIA REYES ORTEGA"/>
        <s v="JOSUE VAZQUEZ PADILLA"/>
        <s v="ARACELI PADILLA ADAME"/>
        <s v="CARMEN TRINIDAD BAHENA BAHENA"/>
        <s v="FELIPA PLIEGO MEXICANO"/>
        <s v="HUMBERTO CANTOR MEXQUITITLA"/>
        <s v="CLAUDIA VIDAL SANCHEZ"/>
        <s v="GLORIA SANTIBAÑEZ CASTELLANOS"/>
        <s v="DANNA PAOLA BARRETO CARDENAS"/>
      </sharedItems>
    </cacheField>
    <cacheField name="INGRESOS" numFmtId="43">
      <sharedItems containsBlank="1" containsMixedTypes="1" containsNumber="1" minValue="0" maxValue="60000"/>
    </cacheField>
    <cacheField name="TX" numFmtId="0">
      <sharedItems containsBlank="1" longText="1"/>
    </cacheField>
    <cacheField name="EDAD" numFmtId="0">
      <sharedItems containsString="0" containsBlank="1" containsNumber="1" containsInteger="1" minValue="0" maxValue="82" count="78">
        <m/>
        <n v="3"/>
        <n v="68"/>
        <n v="71"/>
        <n v="57"/>
        <n v="48"/>
        <n v="72"/>
        <n v="49"/>
        <n v="41"/>
        <n v="22"/>
        <n v="14"/>
        <n v="30"/>
        <n v="40"/>
        <n v="66"/>
        <n v="23"/>
        <n v="44"/>
        <n v="61"/>
        <n v="36"/>
        <n v="28"/>
        <n v="53"/>
        <n v="59"/>
        <n v="32"/>
        <n v="39"/>
        <n v="37"/>
        <n v="27"/>
        <n v="35"/>
        <n v="26"/>
        <n v="31"/>
        <n v="5"/>
        <n v="38"/>
        <n v="21"/>
        <n v="33"/>
        <n v="20"/>
        <n v="42"/>
        <n v="29"/>
        <n v="47"/>
        <n v="0"/>
        <n v="17"/>
        <n v="18"/>
        <n v="70"/>
        <n v="67"/>
        <n v="25"/>
        <n v="11"/>
        <n v="24"/>
        <n v="6"/>
        <n v="4"/>
        <n v="51"/>
        <n v="43"/>
        <n v="81"/>
        <n v="58"/>
        <n v="62"/>
        <n v="12"/>
        <n v="10"/>
        <n v="52"/>
        <n v="56"/>
        <n v="54"/>
        <n v="34"/>
        <n v="73"/>
        <n v="55"/>
        <n v="45"/>
        <n v="8"/>
        <n v="7"/>
        <n v="65"/>
        <n v="50"/>
        <n v="75"/>
        <n v="78"/>
        <n v="19"/>
        <n v="64"/>
        <n v="15"/>
        <n v="82"/>
        <n v="76"/>
        <n v="9"/>
        <n v="46"/>
        <n v="63"/>
        <n v="77"/>
        <n v="16"/>
        <n v="13"/>
        <n v="60"/>
      </sharedItems>
    </cacheField>
    <cacheField name="SEXO" numFmtId="0">
      <sharedItems containsBlank="1" count="3">
        <m/>
        <s v="F"/>
        <s v="M"/>
      </sharedItems>
    </cacheField>
    <cacheField name="TIPO_PX" numFmtId="0">
      <sharedItems count="2">
        <s v="SUBSECUENTE"/>
        <s v="PRIMERA VEZ"/>
      </sharedItems>
    </cacheField>
    <cacheField name="MEDIO" numFmtId="0">
      <sharedItems containsBlank="1" count="6">
        <m/>
        <s v="RECOMENDACIÓN"/>
        <s v="DOCTORALIA"/>
        <s v="MOSTRADOR"/>
        <s v="FACEBOOK"/>
        <s v="Segu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d v="2022-09-01T00:00:00"/>
    <n v="4"/>
    <s v="JUEVES"/>
    <n v="9"/>
    <x v="0"/>
    <x v="0"/>
    <x v="0"/>
    <s v="ESPECIALISTA"/>
    <m/>
    <m/>
    <n v="1200"/>
    <n v="1200"/>
    <m/>
  </r>
  <r>
    <d v="2022-09-01T00:00:00"/>
    <n v="4"/>
    <s v="JUEVES"/>
    <n v="9"/>
    <x v="0"/>
    <x v="0"/>
    <x v="0"/>
    <s v="ESPECIALISTA"/>
    <m/>
    <m/>
    <n v="600"/>
    <n v="600"/>
    <m/>
  </r>
  <r>
    <d v="2022-09-01T00:00:00"/>
    <n v="4"/>
    <s v="JUEVES"/>
    <n v="9"/>
    <x v="0"/>
    <x v="0"/>
    <x v="0"/>
    <s v="ESPECIALISTA"/>
    <m/>
    <m/>
    <n v="1000"/>
    <n v="1000"/>
    <m/>
  </r>
  <r>
    <d v="2022-09-08T00:00:00"/>
    <n v="4"/>
    <s v="JUEVES"/>
    <n v="9"/>
    <x v="0"/>
    <x v="0"/>
    <x v="1"/>
    <s v="ESPECIALISTA"/>
    <m/>
    <m/>
    <n v="1200"/>
    <n v="1200"/>
    <m/>
  </r>
  <r>
    <d v="2022-09-08T00:00:00"/>
    <n v="4"/>
    <s v="JUEVES"/>
    <n v="9"/>
    <x v="0"/>
    <x v="0"/>
    <x v="1"/>
    <s v="ESPECIALISTA"/>
    <m/>
    <m/>
    <n v="684"/>
    <n v="684"/>
    <m/>
  </r>
  <r>
    <d v="2022-09-08T00:00:00"/>
    <n v="4"/>
    <s v="JUEVES"/>
    <n v="9"/>
    <x v="0"/>
    <x v="0"/>
    <x v="1"/>
    <s v="ESPECIALISTA"/>
    <m/>
    <m/>
    <n v="760"/>
    <n v="760"/>
    <m/>
  </r>
  <r>
    <d v="2022-09-08T00:00:00"/>
    <n v="4"/>
    <s v="JUEVES"/>
    <n v="9"/>
    <x v="0"/>
    <x v="0"/>
    <x v="1"/>
    <s v="LABORATORIO"/>
    <m/>
    <m/>
    <n v="1200"/>
    <n v="1200"/>
    <s v="Guarda "/>
  </r>
  <r>
    <d v="2022-09-08T00:00:00"/>
    <n v="4"/>
    <s v="JUEVES"/>
    <n v="9"/>
    <x v="0"/>
    <x v="0"/>
    <x v="1"/>
    <s v="ESPECIALISTA"/>
    <m/>
    <m/>
    <n v="200"/>
    <n v="200"/>
    <m/>
  </r>
  <r>
    <d v="2022-09-15T00:00:00"/>
    <n v="4"/>
    <s v="JUEVES"/>
    <n v="9"/>
    <x v="0"/>
    <x v="0"/>
    <x v="2"/>
    <s v="MATERIAL (BLANQUEAMIENTO)"/>
    <m/>
    <m/>
    <n v="1200"/>
    <n v="1200"/>
    <m/>
  </r>
  <r>
    <d v="2022-09-15T00:00:00"/>
    <n v="4"/>
    <s v="JUEVES"/>
    <n v="9"/>
    <x v="0"/>
    <x v="0"/>
    <x v="2"/>
    <s v="ESPECIALISTA"/>
    <m/>
    <m/>
    <n v="240"/>
    <n v="240"/>
    <m/>
  </r>
  <r>
    <d v="2022-09-15T00:00:00"/>
    <n v="4"/>
    <s v="JUEVES"/>
    <n v="9"/>
    <x v="0"/>
    <x v="0"/>
    <x v="2"/>
    <s v="ESPECIALISTA"/>
    <m/>
    <m/>
    <n v="1200"/>
    <n v="1200"/>
    <m/>
  </r>
  <r>
    <d v="2022-09-15T00:00:00"/>
    <n v="4"/>
    <s v="JUEVES"/>
    <n v="9"/>
    <x v="0"/>
    <x v="0"/>
    <x v="2"/>
    <s v="ESPECIALISTA"/>
    <m/>
    <m/>
    <n v="200"/>
    <n v="200"/>
    <m/>
  </r>
  <r>
    <d v="2022-09-15T00:00:00"/>
    <n v="4"/>
    <s v="JUEVES"/>
    <n v="9"/>
    <x v="0"/>
    <x v="0"/>
    <x v="2"/>
    <s v="ESPECIALISTA"/>
    <m/>
    <m/>
    <n v="800"/>
    <n v="800"/>
    <m/>
  </r>
  <r>
    <d v="2022-09-15T00:00:00"/>
    <n v="4"/>
    <s v="JUEVES"/>
    <n v="9"/>
    <x v="0"/>
    <x v="0"/>
    <x v="2"/>
    <s v="ESPECIALISTA"/>
    <m/>
    <m/>
    <n v="240"/>
    <n v="240"/>
    <m/>
  </r>
  <r>
    <d v="2022-09-15T00:00:00"/>
    <n v="4"/>
    <s v="JUEVES"/>
    <n v="9"/>
    <x v="0"/>
    <x v="0"/>
    <x v="2"/>
    <s v="NOMINA"/>
    <m/>
    <m/>
    <n v="4500"/>
    <n v="4500"/>
    <m/>
  </r>
  <r>
    <d v="2022-09-15T00:00:00"/>
    <n v="4"/>
    <s v="JUEVES"/>
    <n v="9"/>
    <x v="0"/>
    <x v="0"/>
    <x v="2"/>
    <s v="PUBLICIDAD"/>
    <m/>
    <m/>
    <n v="3000"/>
    <n v="3000"/>
    <m/>
  </r>
  <r>
    <d v="2022-09-20T00:00:00"/>
    <n v="2"/>
    <s v="MARTES"/>
    <n v="9"/>
    <x v="0"/>
    <x v="0"/>
    <x v="3"/>
    <s v="LABORATORIO"/>
    <m/>
    <m/>
    <n v="1200"/>
    <n v="1200"/>
    <s v="Rosario"/>
  </r>
  <r>
    <d v="2022-09-30T00:00:00"/>
    <n v="5"/>
    <s v="VIERNES"/>
    <n v="9"/>
    <x v="0"/>
    <x v="0"/>
    <x v="4"/>
    <s v="ESPECIALISTA"/>
    <m/>
    <m/>
    <n v="1500"/>
    <n v="1500"/>
    <m/>
  </r>
  <r>
    <d v="2022-09-30T00:00:00"/>
    <n v="5"/>
    <s v="VIERNES"/>
    <n v="9"/>
    <x v="0"/>
    <x v="0"/>
    <x v="4"/>
    <s v="ESPECIALISTA"/>
    <m/>
    <m/>
    <n v="1500"/>
    <n v="1500"/>
    <m/>
  </r>
  <r>
    <d v="2022-09-30T00:00:00"/>
    <n v="5"/>
    <s v="VIERNES"/>
    <n v="9"/>
    <x v="0"/>
    <x v="0"/>
    <x v="4"/>
    <s v="ESPECIALISTA"/>
    <m/>
    <m/>
    <m/>
    <n v="0"/>
    <m/>
  </r>
  <r>
    <d v="2022-09-30T00:00:00"/>
    <n v="5"/>
    <s v="VIERNES"/>
    <n v="9"/>
    <x v="0"/>
    <x v="0"/>
    <x v="4"/>
    <s v="LABORATORIO"/>
    <m/>
    <m/>
    <n v="3000"/>
    <n v="3000"/>
    <s v="Ernestina "/>
  </r>
  <r>
    <d v="2022-09-30T00:00:00"/>
    <n v="5"/>
    <s v="VIERNES"/>
    <n v="9"/>
    <x v="0"/>
    <x v="0"/>
    <x v="4"/>
    <s v="NOMINA"/>
    <m/>
    <m/>
    <n v="4500"/>
    <n v="4500"/>
    <m/>
  </r>
  <r>
    <d v="2022-09-30T00:00:00"/>
    <n v="5"/>
    <s v="VIERNES"/>
    <n v="9"/>
    <x v="0"/>
    <x v="0"/>
    <x v="4"/>
    <s v="COMISIONES"/>
    <m/>
    <m/>
    <n v="197.84"/>
    <n v="197.84"/>
    <m/>
  </r>
  <r>
    <d v="2022-10-05T00:00:00"/>
    <n v="3"/>
    <s v="MIÉRCOLES"/>
    <n v="10"/>
    <x v="1"/>
    <x v="0"/>
    <x v="5"/>
    <s v="MATERIAL "/>
    <m/>
    <m/>
    <n v="25"/>
    <n v="25"/>
    <m/>
  </r>
  <r>
    <d v="2022-10-06T00:00:00"/>
    <n v="4"/>
    <s v="JUEVES"/>
    <n v="10"/>
    <x v="1"/>
    <x v="0"/>
    <x v="5"/>
    <s v="OFICINA"/>
    <m/>
    <m/>
    <n v="18"/>
    <n v="18"/>
    <m/>
  </r>
  <r>
    <d v="2022-10-06T00:00:00"/>
    <n v="4"/>
    <s v="JUEVES"/>
    <n v="10"/>
    <x v="1"/>
    <x v="0"/>
    <x v="5"/>
    <s v="ESPECIALISTA"/>
    <m/>
    <m/>
    <n v="360"/>
    <n v="360"/>
    <m/>
  </r>
  <r>
    <d v="2022-10-06T00:00:00"/>
    <n v="4"/>
    <s v="JUEVES"/>
    <n v="10"/>
    <x v="1"/>
    <x v="0"/>
    <x v="5"/>
    <s v="ESPECIALISTA"/>
    <m/>
    <m/>
    <n v="200"/>
    <n v="200"/>
    <m/>
  </r>
  <r>
    <d v="2022-10-06T00:00:00"/>
    <n v="4"/>
    <s v="JUEVES"/>
    <n v="10"/>
    <x v="1"/>
    <x v="0"/>
    <x v="5"/>
    <s v="ESPECIALISTA"/>
    <m/>
    <m/>
    <n v="720"/>
    <n v="720"/>
    <m/>
  </r>
  <r>
    <d v="2022-10-06T00:00:00"/>
    <n v="4"/>
    <s v="JUEVES"/>
    <n v="10"/>
    <x v="1"/>
    <x v="0"/>
    <x v="5"/>
    <s v="LABORATORIO"/>
    <m/>
    <m/>
    <n v="4000"/>
    <n v="4000"/>
    <s v="Ernestina"/>
  </r>
  <r>
    <d v="2022-10-07T00:00:00"/>
    <n v="5"/>
    <s v="VIERNES"/>
    <n v="10"/>
    <x v="1"/>
    <x v="0"/>
    <x v="5"/>
    <s v="OFICINA"/>
    <m/>
    <m/>
    <n v="100"/>
    <n v="100"/>
    <m/>
  </r>
  <r>
    <d v="2022-10-07T00:00:00"/>
    <n v="5"/>
    <s v="VIERNES"/>
    <n v="10"/>
    <x v="1"/>
    <x v="0"/>
    <x v="5"/>
    <s v="MATERIAL"/>
    <m/>
    <m/>
    <n v="2112.5"/>
    <n v="2112.5"/>
    <m/>
  </r>
  <r>
    <d v="2022-10-07T00:00:00"/>
    <n v="5"/>
    <s v="VIERNES"/>
    <n v="10"/>
    <x v="1"/>
    <x v="0"/>
    <x v="5"/>
    <s v="LABORATORIO"/>
    <m/>
    <m/>
    <n v="1800"/>
    <n v="1800"/>
    <s v="Judith"/>
  </r>
  <r>
    <d v="2022-10-09T00:00:00"/>
    <n v="7"/>
    <s v="DOMINGO"/>
    <n v="10"/>
    <x v="1"/>
    <x v="0"/>
    <x v="6"/>
    <s v="ESPECIALISTA"/>
    <m/>
    <m/>
    <n v="300"/>
    <n v="300"/>
    <s v="Consulta de valoración de ortodoncia"/>
  </r>
  <r>
    <d v="2022-10-09T00:00:00"/>
    <n v="7"/>
    <s v="DOMINGO"/>
    <n v="10"/>
    <x v="1"/>
    <x v="0"/>
    <x v="6"/>
    <s v="ESPECIALISTA"/>
    <m/>
    <m/>
    <n v="2000"/>
    <n v="2000"/>
    <s v="2 Terceras Molares"/>
  </r>
  <r>
    <d v="2022-10-09T00:00:00"/>
    <n v="7"/>
    <s v="DOMINGO"/>
    <n v="10"/>
    <x v="1"/>
    <x v="0"/>
    <x v="6"/>
    <s v="ESPECIALISTA"/>
    <m/>
    <m/>
    <n v="800"/>
    <n v="800"/>
    <s v="Consulta de seguimiento"/>
  </r>
  <r>
    <d v="2022-10-11T00:00:00"/>
    <n v="2"/>
    <s v="MARTES"/>
    <n v="10"/>
    <x v="1"/>
    <x v="0"/>
    <x v="6"/>
    <s v="OFICINA"/>
    <n v="302"/>
    <m/>
    <m/>
    <n v="302"/>
    <s v="Arreglo de lámparas mas 8 de copias"/>
  </r>
  <r>
    <d v="2022-10-13T00:00:00"/>
    <n v="4"/>
    <s v="JUEVES"/>
    <n v="10"/>
    <x v="1"/>
    <x v="0"/>
    <x v="6"/>
    <s v="ESPECIALISTA"/>
    <m/>
    <m/>
    <n v="2500"/>
    <n v="2500"/>
    <s v="Endodoncia multi"/>
  </r>
  <r>
    <d v="2022-10-13T00:00:00"/>
    <n v="4"/>
    <s v="JUEVES"/>
    <n v="10"/>
    <x v="1"/>
    <x v="0"/>
    <x v="6"/>
    <s v="LABORATORIO"/>
    <m/>
    <m/>
    <n v="4000"/>
    <n v="4000"/>
    <s v="Ernestina"/>
  </r>
  <r>
    <d v="2022-10-13T00:00:00"/>
    <n v="4"/>
    <s v="JUEVES"/>
    <n v="10"/>
    <x v="1"/>
    <x v="0"/>
    <x v="6"/>
    <s v="ESPECIALISTA"/>
    <m/>
    <m/>
    <n v="1500"/>
    <n v="1500"/>
    <s v="Endodoncia "/>
  </r>
  <r>
    <d v="2022-10-13T00:00:00"/>
    <n v="4"/>
    <s v="JUEVES"/>
    <n v="10"/>
    <x v="1"/>
    <x v="0"/>
    <x v="6"/>
    <s v="OFICINA"/>
    <n v="30"/>
    <m/>
    <m/>
    <n v="30"/>
    <s v="CHAPA"/>
  </r>
  <r>
    <d v="2022-10-13T00:00:00"/>
    <n v="4"/>
    <s v="JUEVES"/>
    <n v="10"/>
    <x v="1"/>
    <x v="0"/>
    <x v="6"/>
    <s v="OFICINA"/>
    <n v="129"/>
    <m/>
    <m/>
    <n v="129"/>
    <s v="Colocación de chapa"/>
  </r>
  <r>
    <d v="2022-10-15T00:00:00"/>
    <n v="6"/>
    <s v="SÁBADO"/>
    <n v="10"/>
    <x v="1"/>
    <x v="0"/>
    <x v="6"/>
    <s v="NOMINA"/>
    <m/>
    <m/>
    <n v="4500"/>
    <n v="4500"/>
    <s v="SUELDO DANI"/>
  </r>
  <r>
    <d v="2022-10-19T00:00:00"/>
    <n v="3"/>
    <s v="MIÉRCOLES"/>
    <n v="10"/>
    <x v="1"/>
    <x v="0"/>
    <x v="7"/>
    <s v="PUBLICIDAD"/>
    <m/>
    <m/>
    <n v="2806"/>
    <n v="2806"/>
    <s v="FACEBOOK"/>
  </r>
  <r>
    <d v="2022-10-20T00:00:00"/>
    <n v="4"/>
    <s v="JUEVES"/>
    <n v="10"/>
    <x v="1"/>
    <x v="0"/>
    <x v="7"/>
    <s v="LABORATORIO"/>
    <m/>
    <m/>
    <n v="900"/>
    <n v="900"/>
    <s v="Ernestina"/>
  </r>
  <r>
    <d v="2022-10-20T00:00:00"/>
    <n v="4"/>
    <s v="JUEVES"/>
    <n v="10"/>
    <x v="1"/>
    <x v="0"/>
    <x v="7"/>
    <s v="ESPECIALISTA"/>
    <m/>
    <m/>
    <n v="80"/>
    <n v="80"/>
    <s v="PULPOTOMÍA"/>
  </r>
  <r>
    <d v="2022-10-20T00:00:00"/>
    <n v="4"/>
    <s v="JUEVES"/>
    <n v="10"/>
    <x v="1"/>
    <x v="0"/>
    <x v="7"/>
    <s v="ESPECIALISTA"/>
    <m/>
    <m/>
    <n v="920"/>
    <n v="920"/>
    <s v="sra Gaona"/>
  </r>
  <r>
    <d v="2022-10-20T00:00:00"/>
    <n v="4"/>
    <s v="JUEVES"/>
    <n v="10"/>
    <x v="1"/>
    <x v="0"/>
    <x v="7"/>
    <s v="ESPECIALISTA"/>
    <m/>
    <m/>
    <n v="240"/>
    <n v="240"/>
    <s v="Karen miranda"/>
  </r>
  <r>
    <d v="2022-10-27T00:00:00"/>
    <n v="4"/>
    <s v="JUEVES"/>
    <n v="10"/>
    <x v="1"/>
    <x v="0"/>
    <x v="8"/>
    <s v="ESPECIALISTA "/>
    <m/>
    <m/>
    <m/>
    <n v="0"/>
    <m/>
  </r>
  <r>
    <d v="2022-10-27T00:00:00"/>
    <n v="4"/>
    <s v="JUEVES"/>
    <n v="10"/>
    <x v="1"/>
    <x v="0"/>
    <x v="8"/>
    <s v="MATERIAL"/>
    <n v="85"/>
    <m/>
    <m/>
    <n v="85"/>
    <s v="Cepillo dental"/>
  </r>
  <r>
    <d v="2022-10-27T00:00:00"/>
    <n v="4"/>
    <s v="JUEVES"/>
    <n v="10"/>
    <x v="1"/>
    <x v="0"/>
    <x v="8"/>
    <s v="ESPECIALISTA "/>
    <m/>
    <m/>
    <n v="282"/>
    <n v="282"/>
    <m/>
  </r>
  <r>
    <d v="2022-10-30T00:00:00"/>
    <n v="7"/>
    <s v="DOMINGO"/>
    <n v="10"/>
    <x v="1"/>
    <x v="0"/>
    <x v="9"/>
    <s v="NÓMINA"/>
    <m/>
    <m/>
    <n v="4863"/>
    <n v="4863"/>
    <m/>
  </r>
  <r>
    <d v="2022-10-30T00:00:00"/>
    <n v="7"/>
    <s v="DOMINGO"/>
    <n v="10"/>
    <x v="1"/>
    <x v="0"/>
    <x v="9"/>
    <s v="OFICINA"/>
    <m/>
    <m/>
    <n v="250"/>
    <n v="250"/>
    <s v="COMISIONES DE BANCO}"/>
  </r>
  <r>
    <d v="2022-11-05T00:00:00"/>
    <n v="6"/>
    <s v="SÁBADO"/>
    <n v="11"/>
    <x v="2"/>
    <x v="0"/>
    <x v="9"/>
    <s v="OFICINA"/>
    <n v="119"/>
    <m/>
    <m/>
    <n v="119"/>
    <s v="PAQUETERÍA"/>
  </r>
  <r>
    <d v="2022-11-09T00:00:00"/>
    <n v="3"/>
    <s v="MIÉRCOLES"/>
    <n v="11"/>
    <x v="2"/>
    <x v="0"/>
    <x v="10"/>
    <s v="LABORATORIO"/>
    <m/>
    <m/>
    <n v="5000"/>
    <n v="5000"/>
    <s v="px Jose Luis"/>
  </r>
  <r>
    <d v="2022-11-09T00:00:00"/>
    <n v="3"/>
    <s v="MIÉRCOLES"/>
    <n v="11"/>
    <x v="2"/>
    <x v="0"/>
    <x v="10"/>
    <s v="LABORATORIO"/>
    <m/>
    <m/>
    <n v="1300"/>
    <n v="1300"/>
    <s v="PX DAGMAR "/>
  </r>
  <r>
    <d v="2022-11-09T00:00:00"/>
    <n v="3"/>
    <s v="MIÉRCOLES"/>
    <n v="11"/>
    <x v="2"/>
    <x v="0"/>
    <x v="10"/>
    <s v="ESPECIALISTA"/>
    <m/>
    <m/>
    <n v="120"/>
    <n v="120"/>
    <m/>
  </r>
  <r>
    <d v="2022-11-09T00:00:00"/>
    <n v="3"/>
    <s v="MIÉRCOLES"/>
    <n v="11"/>
    <x v="2"/>
    <x v="0"/>
    <x v="10"/>
    <s v="ESPECIALISTA"/>
    <m/>
    <m/>
    <n v="480"/>
    <n v="480"/>
    <m/>
  </r>
  <r>
    <d v="2022-11-09T00:00:00"/>
    <n v="3"/>
    <s v="MIÉRCOLES"/>
    <n v="11"/>
    <x v="2"/>
    <x v="0"/>
    <x v="10"/>
    <s v="OFICINA"/>
    <m/>
    <m/>
    <n v="100"/>
    <n v="100"/>
    <s v="CARGA DE CEOL"/>
  </r>
  <r>
    <d v="2022-11-10T00:00:00"/>
    <n v="4"/>
    <s v="JUEVES"/>
    <n v="11"/>
    <x v="2"/>
    <x v="0"/>
    <x v="10"/>
    <s v="LABORATORIO"/>
    <m/>
    <m/>
    <n v="1900"/>
    <n v="1900"/>
    <s v="GAONA"/>
  </r>
  <r>
    <d v="2022-11-11T00:00:00"/>
    <n v="5"/>
    <s v="VIERNES"/>
    <n v="11"/>
    <x v="2"/>
    <x v="0"/>
    <x v="10"/>
    <s v="PUBLICIDAD"/>
    <m/>
    <n v="1000"/>
    <m/>
    <n v="1000"/>
    <s v="Poncho"/>
  </r>
  <r>
    <d v="2022-11-14T00:00:00"/>
    <n v="1"/>
    <s v="LUNES"/>
    <n v="11"/>
    <x v="2"/>
    <x v="0"/>
    <x v="11"/>
    <s v="ESPECIALISTA"/>
    <m/>
    <m/>
    <n v="1600"/>
    <n v="1600"/>
    <s v="Revisiones de ortodoncia"/>
  </r>
  <r>
    <d v="2022-11-15T00:00:00"/>
    <n v="2"/>
    <s v="MARTES"/>
    <n v="11"/>
    <x v="2"/>
    <x v="0"/>
    <x v="11"/>
    <s v="PUBLICIDAD"/>
    <m/>
    <m/>
    <n v="2914"/>
    <n v="2914"/>
    <s v="FACEBOOK"/>
  </r>
  <r>
    <d v="2022-11-15T00:00:00"/>
    <n v="2"/>
    <s v="MARTES"/>
    <n v="11"/>
    <x v="2"/>
    <x v="0"/>
    <x v="11"/>
    <s v="NÓMINA"/>
    <m/>
    <m/>
    <n v="5000"/>
    <n v="5000"/>
    <m/>
  </r>
  <r>
    <d v="2022-11-18T00:00:00"/>
    <n v="5"/>
    <s v="VIERNES"/>
    <n v="11"/>
    <x v="2"/>
    <x v="0"/>
    <x v="11"/>
    <s v="ESPECIALISTA"/>
    <m/>
    <m/>
    <n v="200"/>
    <n v="200"/>
    <m/>
  </r>
  <r>
    <d v="2022-11-18T00:00:00"/>
    <n v="5"/>
    <s v="VIERNES"/>
    <n v="11"/>
    <x v="2"/>
    <x v="0"/>
    <x v="11"/>
    <s v="ESPECIALISTA"/>
    <m/>
    <m/>
    <n v="1100"/>
    <n v="1100"/>
    <m/>
  </r>
  <r>
    <d v="2022-11-18T00:00:00"/>
    <n v="5"/>
    <s v="VIERNES"/>
    <n v="11"/>
    <x v="2"/>
    <x v="0"/>
    <x v="11"/>
    <s v="LABORATORIO"/>
    <m/>
    <m/>
    <n v="1650"/>
    <n v="1650"/>
    <s v="PX GAONA LIQUIDADO"/>
  </r>
  <r>
    <d v="2022-11-25T00:00:00"/>
    <n v="5"/>
    <s v="VIERNES"/>
    <n v="11"/>
    <x v="2"/>
    <x v="0"/>
    <x v="12"/>
    <s v="ESPECIALISTA"/>
    <m/>
    <m/>
    <n v="200"/>
    <n v="200"/>
    <s v="DANIEL SEGURA"/>
  </r>
  <r>
    <d v="2022-11-25T00:00:00"/>
    <n v="5"/>
    <s v="VIERNES"/>
    <n v="11"/>
    <x v="2"/>
    <x v="0"/>
    <x v="12"/>
    <s v="ESPECIALISTA"/>
    <m/>
    <m/>
    <n v="912"/>
    <n v="912"/>
    <s v="MARGARITA"/>
  </r>
  <r>
    <d v="2022-11-25T00:00:00"/>
    <n v="5"/>
    <s v="VIERNES"/>
    <n v="11"/>
    <x v="2"/>
    <x v="0"/>
    <x v="12"/>
    <s v="ESPECIALISTA"/>
    <m/>
    <m/>
    <n v="800"/>
    <n v="800"/>
    <s v="DAGMAR"/>
  </r>
  <r>
    <d v="2022-11-29T00:00:00"/>
    <n v="2"/>
    <s v="MARTES"/>
    <n v="11"/>
    <x v="2"/>
    <x v="0"/>
    <x v="13"/>
    <s v="MATERIAL"/>
    <m/>
    <m/>
    <n v="1200"/>
    <n v="1200"/>
    <s v="BLANQUEAMIENTO"/>
  </r>
  <r>
    <d v="2022-11-29T00:00:00"/>
    <n v="2"/>
    <s v="MARTES"/>
    <n v="11"/>
    <x v="2"/>
    <x v="0"/>
    <x v="13"/>
    <s v="NÓMINA"/>
    <m/>
    <m/>
    <n v="5000"/>
    <n v="5000"/>
    <s v="DANI"/>
  </r>
  <r>
    <d v="2022-11-29T00:00:00"/>
    <n v="2"/>
    <s v="MARTES"/>
    <n v="11"/>
    <x v="2"/>
    <x v="0"/>
    <x v="13"/>
    <s v="OFICINA"/>
    <n v="20"/>
    <m/>
    <m/>
    <n v="20"/>
    <s v="COPIAS"/>
  </r>
  <r>
    <d v="2022-12-01T00:00:00"/>
    <n v="4"/>
    <s v="JUEVES"/>
    <n v="12"/>
    <x v="3"/>
    <x v="0"/>
    <x v="13"/>
    <s v="ESPECIALISTA"/>
    <n v="228"/>
    <m/>
    <m/>
    <n v="228"/>
    <m/>
  </r>
  <r>
    <d v="2022-12-01T00:00:00"/>
    <n v="4"/>
    <s v="JUEVES"/>
    <n v="12"/>
    <x v="3"/>
    <x v="0"/>
    <x v="13"/>
    <s v="ESPECIALISTA"/>
    <n v="1440"/>
    <m/>
    <m/>
    <n v="1440"/>
    <m/>
  </r>
  <r>
    <d v="2022-12-01T00:00:00"/>
    <n v="4"/>
    <s v="JUEVES"/>
    <n v="12"/>
    <x v="3"/>
    <x v="0"/>
    <x v="13"/>
    <s v="ESPECIALISTA"/>
    <n v="2000"/>
    <m/>
    <m/>
    <n v="2000"/>
    <m/>
  </r>
  <r>
    <d v="2022-12-01T00:00:00"/>
    <n v="4"/>
    <s v="JUEVES"/>
    <n v="12"/>
    <x v="3"/>
    <x v="0"/>
    <x v="13"/>
    <s v="ESPECIALISTA"/>
    <n v="912"/>
    <m/>
    <m/>
    <n v="912"/>
    <m/>
  </r>
  <r>
    <d v="2022-12-08T00:00:00"/>
    <n v="4"/>
    <s v="JUEVES"/>
    <n v="12"/>
    <x v="3"/>
    <x v="0"/>
    <x v="14"/>
    <s v="ESPECIALISTA"/>
    <n v="320"/>
    <m/>
    <m/>
    <n v="320"/>
    <m/>
  </r>
  <r>
    <d v="2022-12-08T00:00:00"/>
    <n v="4"/>
    <s v="JUEVES"/>
    <n v="12"/>
    <x v="3"/>
    <x v="0"/>
    <x v="14"/>
    <s v="ESPECIALISTA"/>
    <n v="480"/>
    <m/>
    <m/>
    <n v="480"/>
    <m/>
  </r>
  <r>
    <d v="2022-12-08T00:00:00"/>
    <n v="4"/>
    <s v="JUEVES"/>
    <n v="12"/>
    <x v="3"/>
    <x v="0"/>
    <x v="14"/>
    <s v="ESPECIALISTA"/>
    <n v="240"/>
    <m/>
    <m/>
    <n v="240"/>
    <m/>
  </r>
  <r>
    <d v="2022-12-08T00:00:00"/>
    <n v="4"/>
    <s v="JUEVES"/>
    <n v="12"/>
    <x v="3"/>
    <x v="0"/>
    <x v="14"/>
    <s v="ESPECIALISTA"/>
    <n v="200"/>
    <m/>
    <m/>
    <n v="200"/>
    <m/>
  </r>
  <r>
    <d v="2022-12-08T00:00:00"/>
    <n v="4"/>
    <s v="JUEVES"/>
    <n v="12"/>
    <x v="3"/>
    <x v="0"/>
    <x v="14"/>
    <s v="LABORATORIO"/>
    <n v="2500"/>
    <m/>
    <m/>
    <n v="2500"/>
    <s v="Laboratorio sr jose luis"/>
  </r>
  <r>
    <d v="2022-12-11T00:00:00"/>
    <n v="7"/>
    <s v="DOMINGO"/>
    <n v="12"/>
    <x v="3"/>
    <x v="0"/>
    <x v="15"/>
    <s v="OFICINA"/>
    <n v="259"/>
    <n v="500"/>
    <m/>
    <n v="759"/>
    <s v="Viaje a cuautla"/>
  </r>
  <r>
    <d v="2022-12-11T00:00:00"/>
    <n v="7"/>
    <s v="DOMINGO"/>
    <n v="12"/>
    <x v="3"/>
    <x v="0"/>
    <x v="15"/>
    <s v="ESPECIALISTA"/>
    <n v="1900"/>
    <m/>
    <m/>
    <n v="1900"/>
    <s v="Consultas de revisión de ortodoncia"/>
  </r>
  <r>
    <d v="2022-12-15T00:00:00"/>
    <n v="4"/>
    <s v="JUEVES"/>
    <n v="12"/>
    <x v="3"/>
    <x v="0"/>
    <x v="15"/>
    <s v="NÓMINA"/>
    <m/>
    <m/>
    <n v="5000"/>
    <n v="5000"/>
    <m/>
  </r>
  <r>
    <d v="2022-12-15T00:00:00"/>
    <n v="4"/>
    <s v="JUEVES"/>
    <n v="12"/>
    <x v="3"/>
    <x v="0"/>
    <x v="15"/>
    <s v="MATERIAL"/>
    <n v="36"/>
    <m/>
    <m/>
    <n v="36"/>
    <m/>
  </r>
  <r>
    <d v="2022-12-15T00:00:00"/>
    <n v="4"/>
    <s v="JUEVES"/>
    <n v="12"/>
    <x v="3"/>
    <x v="0"/>
    <x v="15"/>
    <s v="ESPECIALISTA"/>
    <n v="2000"/>
    <m/>
    <m/>
    <n v="2000"/>
    <m/>
  </r>
  <r>
    <d v="2022-12-15T00:00:00"/>
    <n v="4"/>
    <s v="JUEVES"/>
    <n v="12"/>
    <x v="3"/>
    <x v="0"/>
    <x v="15"/>
    <s v="LABORATORIO "/>
    <n v="3180"/>
    <m/>
    <m/>
    <n v="3180"/>
    <s v="TRABAJO MARGARITA ORTIZ "/>
  </r>
  <r>
    <d v="2022-12-15T00:00:00"/>
    <n v="4"/>
    <s v="JUEVES"/>
    <n v="12"/>
    <x v="3"/>
    <x v="0"/>
    <x v="15"/>
    <s v="ESPECIALISTA "/>
    <n v="200"/>
    <m/>
    <m/>
    <n v="200"/>
    <m/>
  </r>
  <r>
    <d v="2022-12-15T00:00:00"/>
    <n v="4"/>
    <s v="JUEVES"/>
    <n v="12"/>
    <x v="3"/>
    <x v="0"/>
    <x v="15"/>
    <s v="NÓMINA"/>
    <n v="942"/>
    <m/>
    <m/>
    <n v="942"/>
    <s v="VIAJE "/>
  </r>
  <r>
    <d v="2022-12-22T00:00:00"/>
    <n v="4"/>
    <s v="JUEVES"/>
    <n v="12"/>
    <x v="3"/>
    <x v="0"/>
    <x v="16"/>
    <s v="ESPECIALISTA "/>
    <n v="148"/>
    <m/>
    <m/>
    <n v="148"/>
    <m/>
  </r>
  <r>
    <d v="2022-12-22T00:00:00"/>
    <n v="4"/>
    <s v="JUEVES"/>
    <n v="12"/>
    <x v="3"/>
    <x v="0"/>
    <x v="16"/>
    <s v="ESPECIALISTA"/>
    <n v="2000"/>
    <m/>
    <m/>
    <n v="2000"/>
    <m/>
  </r>
  <r>
    <d v="2022-12-22T00:00:00"/>
    <n v="4"/>
    <s v="JUEVES"/>
    <n v="12"/>
    <x v="3"/>
    <x v="0"/>
    <x v="16"/>
    <s v="ESPECIALISTA "/>
    <m/>
    <n v="9200"/>
    <m/>
    <n v="9200"/>
    <s v="Pago Sr. Jose Luis"/>
  </r>
  <r>
    <d v="2022-12-22T00:00:00"/>
    <n v="4"/>
    <s v="JUEVES"/>
    <n v="12"/>
    <x v="3"/>
    <x v="0"/>
    <x v="16"/>
    <s v="ESPECIALISTA "/>
    <n v="1600"/>
    <m/>
    <m/>
    <n v="1600"/>
    <m/>
  </r>
  <r>
    <d v="2022-12-22T00:00:00"/>
    <n v="4"/>
    <s v="JUEVES"/>
    <n v="12"/>
    <x v="3"/>
    <x v="0"/>
    <x v="16"/>
    <s v="NÓMINA"/>
    <n v="942"/>
    <m/>
    <m/>
    <n v="942"/>
    <s v="VIAJE "/>
  </r>
  <r>
    <d v="2022-12-22T00:00:00"/>
    <n v="4"/>
    <s v="JUEVES"/>
    <n v="12"/>
    <x v="3"/>
    <x v="0"/>
    <x v="16"/>
    <s v="LABORATORIO"/>
    <m/>
    <m/>
    <n v="4500"/>
    <n v="4500"/>
    <s v="COMPLETO DE CORONAS SR. JOSE LUIS"/>
  </r>
  <r>
    <d v="2022-12-29T00:00:00"/>
    <n v="4"/>
    <s v="JUEVES"/>
    <n v="12"/>
    <x v="3"/>
    <x v="0"/>
    <x v="17"/>
    <s v="NÓMINA"/>
    <n v="942"/>
    <m/>
    <m/>
    <n v="942"/>
    <s v="VIAJE "/>
  </r>
  <r>
    <d v="2022-12-29T00:00:00"/>
    <n v="4"/>
    <s v="JUEVES"/>
    <n v="12"/>
    <x v="3"/>
    <x v="0"/>
    <x v="17"/>
    <s v="ESPECIALISTA"/>
    <n v="800"/>
    <m/>
    <m/>
    <n v="800"/>
    <m/>
  </r>
  <r>
    <d v="2022-12-29T00:00:00"/>
    <n v="4"/>
    <s v="JUEVES"/>
    <n v="12"/>
    <x v="3"/>
    <x v="0"/>
    <x v="17"/>
    <s v="ESPECIALISTA"/>
    <n v="1400"/>
    <m/>
    <m/>
    <n v="1400"/>
    <m/>
  </r>
  <r>
    <d v="2022-12-29T00:00:00"/>
    <n v="4"/>
    <s v="JUEVES"/>
    <n v="12"/>
    <x v="3"/>
    <x v="0"/>
    <x v="17"/>
    <s v="ESPECIALISTA"/>
    <n v="3200"/>
    <m/>
    <m/>
    <n v="3200"/>
    <m/>
  </r>
  <r>
    <d v="2022-12-29T00:00:00"/>
    <n v="4"/>
    <s v="JUEVES"/>
    <n v="12"/>
    <x v="3"/>
    <x v="0"/>
    <x v="17"/>
    <s v="ESPECIALISTA"/>
    <n v="720"/>
    <m/>
    <m/>
    <n v="720"/>
    <m/>
  </r>
  <r>
    <d v="2022-12-31T00:00:00"/>
    <n v="6"/>
    <s v="SÁBADO"/>
    <n v="12"/>
    <x v="3"/>
    <x v="0"/>
    <x v="17"/>
    <s v="NÓMINA"/>
    <m/>
    <m/>
    <n v="5000"/>
    <n v="5000"/>
    <s v="Daniela"/>
  </r>
  <r>
    <d v="2023-01-04T00:00:00"/>
    <n v="3"/>
    <s v="MIÉRCOLES"/>
    <n v="1"/>
    <x v="4"/>
    <x v="1"/>
    <x v="18"/>
    <s v="MATERIAL"/>
    <m/>
    <n v="540"/>
    <m/>
    <n v="540"/>
    <s v="ENDOPOSTES"/>
  </r>
  <r>
    <d v="2023-01-05T00:00:00"/>
    <n v="4"/>
    <s v="JUEVES"/>
    <n v="1"/>
    <x v="4"/>
    <x v="1"/>
    <x v="18"/>
    <s v="NÓMINA"/>
    <n v="942"/>
    <m/>
    <m/>
    <n v="942"/>
    <s v="VIAJE"/>
  </r>
  <r>
    <d v="2023-01-06T00:00:00"/>
    <n v="5"/>
    <s v="VIERNES"/>
    <n v="1"/>
    <x v="4"/>
    <x v="1"/>
    <x v="18"/>
    <s v="NÓMINA"/>
    <n v="942"/>
    <m/>
    <m/>
    <n v="942"/>
    <s v="VIAJE"/>
  </r>
  <r>
    <d v="2023-01-08T00:00:00"/>
    <n v="7"/>
    <s v="DOMINGO"/>
    <n v="1"/>
    <x v="4"/>
    <x v="1"/>
    <x v="19"/>
    <s v="NÓMINA"/>
    <n v="942"/>
    <m/>
    <m/>
    <n v="942"/>
    <s v="VIAJE"/>
  </r>
  <r>
    <d v="2023-01-08T00:00:00"/>
    <n v="7"/>
    <s v="DOMINGO"/>
    <n v="1"/>
    <x v="4"/>
    <x v="1"/>
    <x v="19"/>
    <s v="MATERIAL"/>
    <m/>
    <n v="49"/>
    <m/>
    <n v="49"/>
    <s v="CLORO"/>
  </r>
  <r>
    <d v="2023-01-11T00:00:00"/>
    <n v="3"/>
    <s v="MIÉRCOLES"/>
    <n v="1"/>
    <x v="4"/>
    <x v="1"/>
    <x v="19"/>
    <s v="MATERIAL"/>
    <m/>
    <n v="4657.3950000000004"/>
    <m/>
    <n v="4657.3950000000004"/>
    <s v="CHECAR NOTA DE KEIKO"/>
  </r>
  <r>
    <d v="2023-01-15T00:00:00"/>
    <n v="7"/>
    <s v="DOMINGO"/>
    <n v="1"/>
    <x v="4"/>
    <x v="1"/>
    <x v="20"/>
    <s v="NÓMINA"/>
    <m/>
    <m/>
    <n v="5440"/>
    <n v="5440"/>
    <s v="SE CUBREN VIATICOS DE DANI"/>
  </r>
  <r>
    <d v="2023-01-05T00:00:00"/>
    <n v="4"/>
    <s v="JUEVES"/>
    <n v="1"/>
    <x v="4"/>
    <x v="1"/>
    <x v="18"/>
    <s v="ESPECIALISTA"/>
    <n v="320"/>
    <m/>
    <m/>
    <n v="320"/>
    <s v="Ernestina graciela nuñez"/>
  </r>
  <r>
    <d v="2023-01-05T00:00:00"/>
    <n v="4"/>
    <s v="JUEVES"/>
    <n v="1"/>
    <x v="4"/>
    <x v="1"/>
    <x v="18"/>
    <s v="ESPECIALISTA"/>
    <n v="800"/>
    <m/>
    <m/>
    <n v="800"/>
    <s v="ernestina"/>
  </r>
  <r>
    <d v="2023-01-05T00:00:00"/>
    <n v="4"/>
    <s v="JUEVES"/>
    <n v="1"/>
    <x v="4"/>
    <x v="1"/>
    <x v="18"/>
    <s v="ESPECIALISTA"/>
    <n v="520"/>
    <m/>
    <m/>
    <n v="520"/>
    <s v="fernando alfaro"/>
  </r>
  <r>
    <d v="2023-01-05T00:00:00"/>
    <n v="4"/>
    <s v="JUEVES"/>
    <n v="1"/>
    <x v="4"/>
    <x v="1"/>
    <x v="18"/>
    <s v="ESPECIALISTA"/>
    <n v="2600"/>
    <m/>
    <m/>
    <n v="2600"/>
    <s v="Ma de los angeles"/>
  </r>
  <r>
    <d v="2023-01-06T00:00:00"/>
    <n v="5"/>
    <s v="VIERNES"/>
    <n v="1"/>
    <x v="4"/>
    <x v="1"/>
    <x v="18"/>
    <s v="LABORATORIO"/>
    <m/>
    <m/>
    <n v="7300"/>
    <n v="7300"/>
    <s v="Cx Edin"/>
  </r>
  <r>
    <d v="2023-01-08T00:00:00"/>
    <n v="7"/>
    <s v="DOMINGO"/>
    <n v="1"/>
    <x v="4"/>
    <x v="1"/>
    <x v="19"/>
    <s v="ESPECIALISTA"/>
    <n v="1000"/>
    <m/>
    <m/>
    <n v="1000"/>
    <s v="Cx Nancy Arely"/>
  </r>
  <r>
    <d v="2023-01-08T00:00:00"/>
    <n v="7"/>
    <s v="DOMINGO"/>
    <n v="1"/>
    <x v="4"/>
    <x v="1"/>
    <x v="19"/>
    <s v="ESPECIALISTA"/>
    <n v="2000"/>
    <m/>
    <m/>
    <n v="2000"/>
    <s v="Cx shanti"/>
  </r>
  <r>
    <d v="2023-01-08T00:00:00"/>
    <n v="7"/>
    <s v="DOMINGO"/>
    <n v="1"/>
    <x v="4"/>
    <x v="1"/>
    <x v="19"/>
    <s v="ESPECIALISTA"/>
    <n v="2000"/>
    <m/>
    <m/>
    <n v="2000"/>
    <s v="Natalia"/>
  </r>
  <r>
    <d v="2023-01-08T00:00:00"/>
    <n v="7"/>
    <s v="DOMINGO"/>
    <n v="1"/>
    <x v="4"/>
    <x v="1"/>
    <x v="19"/>
    <s v="ESPECIALISTA"/>
    <n v="300"/>
    <m/>
    <m/>
    <n v="300"/>
    <s v="Sury"/>
  </r>
  <r>
    <d v="2023-01-08T00:00:00"/>
    <n v="7"/>
    <s v="DOMINGO"/>
    <n v="1"/>
    <x v="4"/>
    <x v="1"/>
    <x v="19"/>
    <s v="ESPECIALISTA"/>
    <n v="800"/>
    <m/>
    <m/>
    <n v="800"/>
    <m/>
  </r>
  <r>
    <d v="2023-01-28T00:00:00"/>
    <n v="6"/>
    <s v="SÁBADO"/>
    <n v="1"/>
    <x v="4"/>
    <x v="1"/>
    <x v="21"/>
    <s v="MATERIAL"/>
    <m/>
    <n v="392.62"/>
    <m/>
    <n v="392.62"/>
    <m/>
  </r>
  <r>
    <d v="2023-01-15T00:00:00"/>
    <n v="7"/>
    <s v="DOMINGO"/>
    <n v="1"/>
    <x v="4"/>
    <x v="1"/>
    <x v="20"/>
    <s v="PUBLICIDAD"/>
    <m/>
    <n v="3129.98"/>
    <m/>
    <n v="3129.98"/>
    <m/>
  </r>
  <r>
    <d v="2023-01-31T00:00:00"/>
    <n v="2"/>
    <s v="MARTES"/>
    <n v="1"/>
    <x v="4"/>
    <x v="1"/>
    <x v="22"/>
    <s v="NÓMINA"/>
    <m/>
    <m/>
    <n v="5000"/>
    <n v="5000"/>
    <m/>
  </r>
  <r>
    <d v="2023-01-02T00:00:00"/>
    <n v="1"/>
    <s v="LUNES"/>
    <n v="1"/>
    <x v="4"/>
    <x v="1"/>
    <x v="18"/>
    <s v="ESPECIALISTA "/>
    <n v="912"/>
    <m/>
    <m/>
    <n v="912"/>
    <s v="Dra. María"/>
  </r>
  <r>
    <d v="2023-01-02T00:00:00"/>
    <n v="1"/>
    <s v="LUNES"/>
    <n v="1"/>
    <x v="4"/>
    <x v="1"/>
    <x v="18"/>
    <s v="ESPECIALISTA "/>
    <n v="800"/>
    <m/>
    <m/>
    <n v="800"/>
    <s v="Dra. María"/>
  </r>
  <r>
    <d v="2023-01-02T00:00:00"/>
    <n v="1"/>
    <s v="LUNES"/>
    <n v="1"/>
    <x v="4"/>
    <x v="1"/>
    <x v="18"/>
    <s v="ESPECIALISTA "/>
    <m/>
    <n v="228"/>
    <m/>
    <n v="228"/>
    <s v="Dra. María"/>
  </r>
  <r>
    <d v="2023-01-02T00:00:00"/>
    <n v="1"/>
    <s v="LUNES"/>
    <n v="1"/>
    <x v="4"/>
    <x v="1"/>
    <x v="18"/>
    <s v="ESPECIALISTA "/>
    <m/>
    <n v="424"/>
    <m/>
    <n v="424"/>
    <s v="Dra. María"/>
  </r>
  <r>
    <d v="2023-01-02T00:00:00"/>
    <n v="1"/>
    <s v="LUNES"/>
    <n v="1"/>
    <x v="4"/>
    <x v="1"/>
    <x v="18"/>
    <s v="ESPECIALISTA "/>
    <n v="209.60000000000002"/>
    <m/>
    <m/>
    <n v="209.60000000000002"/>
    <s v="Dra. María"/>
  </r>
  <r>
    <d v="2023-01-09T00:00:00"/>
    <n v="1"/>
    <s v="LUNES"/>
    <n v="1"/>
    <x v="4"/>
    <x v="1"/>
    <x v="19"/>
    <s v="ESPECIALISTA"/>
    <n v="1200"/>
    <m/>
    <m/>
    <n v="1200"/>
    <s v="Dra. María"/>
  </r>
  <r>
    <d v="2023-01-09T00:00:00"/>
    <n v="1"/>
    <s v="LUNES"/>
    <n v="1"/>
    <x v="4"/>
    <x v="1"/>
    <x v="19"/>
    <s v="ESPECIALISTA"/>
    <n v="400"/>
    <m/>
    <m/>
    <n v="400"/>
    <s v="Dra. María"/>
  </r>
  <r>
    <d v="2023-01-09T00:00:00"/>
    <n v="1"/>
    <s v="LUNES"/>
    <n v="1"/>
    <x v="4"/>
    <x v="1"/>
    <x v="19"/>
    <s v="ESPECIALISTA"/>
    <n v="280"/>
    <m/>
    <m/>
    <n v="280"/>
    <s v="Dra. María"/>
  </r>
  <r>
    <d v="2023-02-12T00:00:00"/>
    <n v="7"/>
    <s v="DOMINGO"/>
    <n v="2"/>
    <x v="5"/>
    <x v="1"/>
    <x v="23"/>
    <s v="ESPECIALISTA CX"/>
    <n v="2300"/>
    <m/>
    <m/>
    <n v="2300"/>
    <s v="Fernando"/>
  </r>
  <r>
    <d v="2023-02-12T00:00:00"/>
    <n v="7"/>
    <s v="DOMINGO"/>
    <n v="2"/>
    <x v="5"/>
    <x v="1"/>
    <x v="23"/>
    <s v="ESPECIALISTA ORTO"/>
    <n v="300"/>
    <m/>
    <m/>
    <n v="300"/>
    <s v="Ricardo"/>
  </r>
  <r>
    <d v="2023-02-12T00:00:00"/>
    <n v="7"/>
    <s v="DOMINGO"/>
    <n v="2"/>
    <x v="5"/>
    <x v="1"/>
    <x v="23"/>
    <s v="ESPECIALISTA ORTO"/>
    <n v="800"/>
    <m/>
    <m/>
    <n v="800"/>
    <s v="Ricardo"/>
  </r>
  <r>
    <d v="2023-02-15T00:00:00"/>
    <n v="3"/>
    <s v="MIÉRCOLES"/>
    <n v="2"/>
    <x v="5"/>
    <x v="1"/>
    <x v="23"/>
    <s v="NÓMINA"/>
    <m/>
    <m/>
    <n v="5000"/>
    <n v="5000"/>
    <m/>
  </r>
  <r>
    <d v="2023-02-02T00:00:00"/>
    <n v="4"/>
    <s v="JUEVES"/>
    <n v="2"/>
    <x v="5"/>
    <x v="1"/>
    <x v="22"/>
    <s v="ESPECIALISTA DRA."/>
    <m/>
    <m/>
    <n v="209.60000000000002"/>
    <n v="209.60000000000002"/>
    <s v="Px ClaudiaGiles"/>
  </r>
  <r>
    <d v="2023-02-02T00:00:00"/>
    <n v="4"/>
    <s v="JUEVES"/>
    <n v="2"/>
    <x v="5"/>
    <x v="1"/>
    <x v="22"/>
    <s v="ESPECIALISTA DRA."/>
    <m/>
    <m/>
    <n v="424"/>
    <n v="424"/>
    <s v="Px Dagmar "/>
  </r>
  <r>
    <d v="2023-02-02T00:00:00"/>
    <n v="4"/>
    <s v="JUEVES"/>
    <n v="2"/>
    <x v="5"/>
    <x v="1"/>
    <x v="22"/>
    <s v="ESPECIALISTA DRA."/>
    <m/>
    <m/>
    <n v="800"/>
    <n v="800"/>
    <s v="Px Edi Herlin"/>
  </r>
  <r>
    <d v="2023-02-02T00:00:00"/>
    <n v="4"/>
    <s v="JUEVES"/>
    <n v="2"/>
    <x v="5"/>
    <x v="1"/>
    <x v="22"/>
    <s v="ESPECIALISTA DRA."/>
    <m/>
    <m/>
    <n v="912"/>
    <n v="912"/>
    <s v="Px Hugo Javier"/>
  </r>
  <r>
    <d v="2023-02-02T00:00:00"/>
    <n v="4"/>
    <s v="JUEVES"/>
    <n v="2"/>
    <x v="5"/>
    <x v="1"/>
    <x v="22"/>
    <s v="ESPECIALISTA DRA."/>
    <m/>
    <m/>
    <n v="228"/>
    <n v="228"/>
    <s v="Px Ma. Del Rosario"/>
  </r>
  <r>
    <d v="2023-02-02T00:00:00"/>
    <n v="4"/>
    <s v="JUEVES"/>
    <n v="2"/>
    <x v="5"/>
    <x v="1"/>
    <x v="22"/>
    <s v="ESPECIALISTA DRA."/>
    <m/>
    <m/>
    <n v="1600"/>
    <n v="1600"/>
    <s v="Px Javier Marín, verifica información"/>
  </r>
  <r>
    <d v="2023-02-09T00:00:00"/>
    <n v="4"/>
    <s v="JUEVES"/>
    <n v="2"/>
    <x v="5"/>
    <x v="1"/>
    <x v="24"/>
    <s v="ESPECIALISTA DRA."/>
    <m/>
    <m/>
    <n v="400"/>
    <n v="400"/>
    <s v="Px Edi Herlin"/>
  </r>
  <r>
    <d v="2023-02-09T00:00:00"/>
    <n v="4"/>
    <s v="JUEVES"/>
    <n v="2"/>
    <x v="5"/>
    <x v="1"/>
    <x v="24"/>
    <s v="ESPECIALISTA DRA."/>
    <m/>
    <m/>
    <n v="1600"/>
    <n v="1600"/>
    <s v="Px Hugo Javier"/>
  </r>
  <r>
    <d v="2023-02-09T00:00:00"/>
    <n v="4"/>
    <s v="JUEVES"/>
    <n v="2"/>
    <x v="5"/>
    <x v="1"/>
    <x v="24"/>
    <s v="ESPECIALISTA DRA."/>
    <m/>
    <m/>
    <n v="280"/>
    <n v="280"/>
    <s v="Px Jessica Guadalupe Gutierrez"/>
  </r>
  <r>
    <d v="2023-02-16T00:00:00"/>
    <n v="4"/>
    <s v="JUEVES"/>
    <n v="2"/>
    <x v="5"/>
    <x v="1"/>
    <x v="23"/>
    <s v="ESPECIALISTA DRA."/>
    <m/>
    <m/>
    <n v="800"/>
    <n v="800"/>
    <s v="Px Edi Herlin"/>
  </r>
  <r>
    <d v="2023-02-23T00:00:00"/>
    <n v="4"/>
    <s v="JUEVES"/>
    <n v="2"/>
    <x v="5"/>
    <x v="1"/>
    <x v="25"/>
    <s v="LABORATORIO"/>
    <m/>
    <m/>
    <n v="1000"/>
    <n v="1000"/>
    <s v="Px Dagmar "/>
  </r>
  <r>
    <d v="2023-02-16T00:00:00"/>
    <n v="4"/>
    <s v="JUEVES"/>
    <n v="2"/>
    <x v="5"/>
    <x v="1"/>
    <x v="23"/>
    <s v="ESPECIALISTA DRA."/>
    <m/>
    <m/>
    <n v="1200"/>
    <n v="1200"/>
    <s v="Px Hugo Javier"/>
  </r>
  <r>
    <d v="2023-02-23T00:00:00"/>
    <n v="4"/>
    <s v="JUEVES"/>
    <n v="2"/>
    <x v="5"/>
    <x v="1"/>
    <x v="25"/>
    <s v="ESPECIALISTA DRA."/>
    <m/>
    <m/>
    <n v="360"/>
    <n v="360"/>
    <s v="Px Ma. De los Angeles"/>
  </r>
  <r>
    <d v="2023-02-28T00:00:00"/>
    <n v="2"/>
    <s v="MARTES"/>
    <n v="2"/>
    <x v="5"/>
    <x v="1"/>
    <x v="26"/>
    <s v="NÓMINA"/>
    <m/>
    <m/>
    <n v="5000"/>
    <n v="5000"/>
    <s v="Daniela"/>
  </r>
  <r>
    <d v="2023-03-02T00:00:00"/>
    <n v="4"/>
    <s v="JUEVES"/>
    <n v="3"/>
    <x v="6"/>
    <x v="1"/>
    <x v="26"/>
    <s v="OFICINA"/>
    <n v="65.94"/>
    <m/>
    <m/>
    <n v="65.94"/>
    <s v="COPIAS"/>
  </r>
  <r>
    <d v="2023-03-06T00:00:00"/>
    <n v="1"/>
    <s v="LUNES"/>
    <n v="3"/>
    <x v="6"/>
    <x v="1"/>
    <x v="27"/>
    <s v="OFICINA"/>
    <n v="312"/>
    <m/>
    <m/>
    <n v="312"/>
    <s v="Reparación de lavabo"/>
  </r>
  <r>
    <d v="2023-03-09T00:00:00"/>
    <n v="4"/>
    <s v="JUEVES"/>
    <n v="3"/>
    <x v="6"/>
    <x v="1"/>
    <x v="27"/>
    <s v="ESPECIALISTA DRA."/>
    <m/>
    <m/>
    <n v="500"/>
    <n v="500"/>
    <s v="MA DE LOS ANGELES GAONA OCHOA"/>
  </r>
  <r>
    <d v="2023-03-09T00:00:00"/>
    <n v="4"/>
    <s v="JUEVES"/>
    <n v="3"/>
    <x v="6"/>
    <x v="1"/>
    <x v="27"/>
    <s v="LABORATORIO"/>
    <m/>
    <m/>
    <n v="6000"/>
    <n v="6000"/>
    <s v="DAGMAR DEEKE WIENKEL"/>
  </r>
  <r>
    <d v="2023-03-09T00:00:00"/>
    <n v="4"/>
    <s v="JUEVES"/>
    <n v="3"/>
    <x v="6"/>
    <x v="1"/>
    <x v="27"/>
    <s v="ESPECIALISTA DRA."/>
    <m/>
    <m/>
    <n v="320"/>
    <n v="320"/>
    <s v="GRISELLE VILLEGAS SANCHEZ"/>
  </r>
  <r>
    <d v="2023-03-09T00:00:00"/>
    <n v="4"/>
    <s v="JUEVES"/>
    <n v="3"/>
    <x v="6"/>
    <x v="1"/>
    <x v="27"/>
    <s v="ESPECIALISTA DRA."/>
    <m/>
    <m/>
    <n v="456"/>
    <n v="456"/>
    <s v="EVA GALINDO MUÑOZ"/>
  </r>
  <r>
    <d v="2023-03-09T00:00:00"/>
    <n v="4"/>
    <s v="JUEVES"/>
    <n v="3"/>
    <x v="6"/>
    <x v="1"/>
    <x v="27"/>
    <s v="ESPECIALISTA DRA."/>
    <m/>
    <m/>
    <n v="320"/>
    <n v="320"/>
    <s v="MARIA TERESA BENITEZ PEREZ"/>
  </r>
  <r>
    <d v="2023-03-09T00:00:00"/>
    <n v="4"/>
    <s v="JUEVES"/>
    <n v="3"/>
    <x v="6"/>
    <x v="1"/>
    <x v="27"/>
    <s v="ESPECIALISTA DRA."/>
    <m/>
    <m/>
    <n v="1200"/>
    <n v="1200"/>
    <s v="HUGO JAVIER RIVERA CABALLERO"/>
  </r>
  <r>
    <d v="2023-03-13T00:00:00"/>
    <n v="1"/>
    <s v="LUNES"/>
    <n v="3"/>
    <x v="6"/>
    <x v="1"/>
    <x v="28"/>
    <s v="ESPECIALISTA ORTO"/>
    <m/>
    <m/>
    <n v="300"/>
    <n v="300"/>
    <s v="Adamaris Perez"/>
  </r>
  <r>
    <d v="2023-03-13T00:00:00"/>
    <n v="1"/>
    <s v="LUNES"/>
    <n v="3"/>
    <x v="6"/>
    <x v="1"/>
    <x v="28"/>
    <s v="ESPECIALISTA ORTO"/>
    <m/>
    <m/>
    <n v="300"/>
    <n v="300"/>
    <s v="Diane García"/>
  </r>
  <r>
    <d v="2023-03-13T00:00:00"/>
    <n v="1"/>
    <s v="LUNES"/>
    <n v="3"/>
    <x v="6"/>
    <x v="1"/>
    <x v="28"/>
    <s v="ESPECIALISTA ORTO"/>
    <m/>
    <m/>
    <n v="800"/>
    <n v="800"/>
    <s v="Enrique Villalobos"/>
  </r>
  <r>
    <d v="2023-03-13T00:00:00"/>
    <n v="1"/>
    <s v="LUNES"/>
    <n v="3"/>
    <x v="6"/>
    <x v="1"/>
    <x v="28"/>
    <s v="ESPECIALISTA ORTO"/>
    <m/>
    <m/>
    <n v="750"/>
    <n v="750"/>
    <s v="Mahonry Bravo"/>
  </r>
  <r>
    <d v="2023-03-13T00:00:00"/>
    <n v="1"/>
    <s v="LUNES"/>
    <n v="3"/>
    <x v="6"/>
    <x v="1"/>
    <x v="28"/>
    <s v="ESPECIALISTA ORTO"/>
    <m/>
    <m/>
    <n v="300"/>
    <n v="300"/>
    <s v="Ruth Arrambide"/>
  </r>
  <r>
    <d v="2023-03-13T00:00:00"/>
    <n v="1"/>
    <s v="LUNES"/>
    <n v="3"/>
    <x v="6"/>
    <x v="1"/>
    <x v="28"/>
    <s v="ESPECIALISTA ORTO"/>
    <m/>
    <m/>
    <n v="800"/>
    <n v="800"/>
    <s v="Sury Mendez"/>
  </r>
  <r>
    <d v="2023-03-15T00:00:00"/>
    <n v="3"/>
    <s v="MIÉRCOLES"/>
    <n v="3"/>
    <x v="6"/>
    <x v="1"/>
    <x v="28"/>
    <s v="NÓMINA"/>
    <m/>
    <m/>
    <n v="5000"/>
    <n v="5000"/>
    <s v="Daniela"/>
  </r>
  <r>
    <d v="2023-03-16T00:00:00"/>
    <n v="4"/>
    <s v="JUEVES"/>
    <n v="3"/>
    <x v="6"/>
    <x v="1"/>
    <x v="28"/>
    <s v="ESPECIALISTA DRA."/>
    <m/>
    <m/>
    <n v="400"/>
    <n v="400"/>
    <s v="MA DE LOS ANGELES GAONA OCHOA"/>
  </r>
  <r>
    <d v="2023-03-16T00:00:00"/>
    <n v="4"/>
    <s v="JUEVES"/>
    <n v="3"/>
    <x v="6"/>
    <x v="1"/>
    <x v="28"/>
    <s v="ESPECIALISTA DRA."/>
    <m/>
    <m/>
    <n v="320"/>
    <n v="320"/>
    <s v="GEORGINA GONZALEZ LINARES"/>
  </r>
  <r>
    <d v="2023-03-16T00:00:00"/>
    <n v="4"/>
    <s v="JUEVES"/>
    <n v="3"/>
    <x v="6"/>
    <x v="1"/>
    <x v="28"/>
    <s v="ESPECIALISTA DRA."/>
    <m/>
    <m/>
    <n v="600"/>
    <n v="600"/>
    <s v="MARIA TERESA BENITEZ PEREZ"/>
  </r>
  <r>
    <d v="2023-03-16T00:00:00"/>
    <n v="4"/>
    <s v="JUEVES"/>
    <n v="3"/>
    <x v="6"/>
    <x v="1"/>
    <x v="28"/>
    <s v="ESPECIALISTA DRA."/>
    <m/>
    <m/>
    <n v="1880"/>
    <n v="1880"/>
    <s v="HUGO JAVIER RIVERA CABALLERO"/>
  </r>
  <r>
    <d v="2023-03-22T00:00:00"/>
    <n v="3"/>
    <s v="MIÉRCOLES"/>
    <n v="3"/>
    <x v="6"/>
    <x v="1"/>
    <x v="29"/>
    <s v="ESPECIALISTA ORTO"/>
    <m/>
    <m/>
    <n v="5600"/>
    <n v="5600"/>
    <s v="PAGO INICIAL PX XIAMEN"/>
  </r>
  <r>
    <d v="2023-03-27T00:00:00"/>
    <n v="1"/>
    <s v="LUNES"/>
    <n v="3"/>
    <x v="6"/>
    <x v="1"/>
    <x v="30"/>
    <s v="OFICINA"/>
    <n v="1487"/>
    <m/>
    <m/>
    <n v="1487"/>
    <s v="SERVICIOS"/>
  </r>
  <r>
    <d v="2023-03-30T00:00:00"/>
    <n v="4"/>
    <s v="JUEVES"/>
    <n v="3"/>
    <x v="6"/>
    <x v="1"/>
    <x v="30"/>
    <s v="ESPECIALISTA DRA."/>
    <m/>
    <m/>
    <n v="1000"/>
    <n v="1000"/>
    <s v="EVA GALINDO MUÑOZ"/>
  </r>
  <r>
    <d v="2023-03-30T00:00:00"/>
    <n v="4"/>
    <s v="JUEVES"/>
    <n v="3"/>
    <x v="6"/>
    <x v="1"/>
    <x v="30"/>
    <s v="ESPECIALISTA DRA."/>
    <m/>
    <m/>
    <n v="1028"/>
    <n v="1028"/>
    <s v="MARIA TERESA BENITEZ PEREZ"/>
  </r>
  <r>
    <d v="2023-03-30T00:00:00"/>
    <n v="4"/>
    <s v="JUEVES"/>
    <n v="3"/>
    <x v="6"/>
    <x v="1"/>
    <x v="30"/>
    <s v="ESPECIALISTA DRA."/>
    <n v="14000"/>
    <m/>
    <m/>
    <n v="14000"/>
    <s v="JOSE LUIS GARCIA VAZQUEZ"/>
  </r>
  <r>
    <d v="2023-03-31T00:00:00"/>
    <n v="5"/>
    <s v="VIERNES"/>
    <n v="3"/>
    <x v="6"/>
    <x v="1"/>
    <x v="30"/>
    <s v="NÓMINA"/>
    <m/>
    <m/>
    <n v="5000"/>
    <n v="5000"/>
    <s v="Daniela"/>
  </r>
  <r>
    <d v="2023-03-31T00:00:00"/>
    <n v="5"/>
    <s v="VIERNES"/>
    <n v="3"/>
    <x v="6"/>
    <x v="1"/>
    <x v="30"/>
    <s v="UNIFORMES"/>
    <m/>
    <n v="1905.98"/>
    <s v="  "/>
    <n v="1905.98"/>
    <s v="UNIFORMES"/>
  </r>
  <r>
    <d v="2023-03-31T00:00:00"/>
    <n v="5"/>
    <s v="VIERNES"/>
    <n v="3"/>
    <x v="6"/>
    <x v="1"/>
    <x v="30"/>
    <s v="OFICINA"/>
    <n v="50"/>
    <m/>
    <m/>
    <n v="50"/>
    <s v="COPIAS DE FEBRERO"/>
  </r>
  <r>
    <d v="2023-03-31T00:00:00"/>
    <n v="5"/>
    <s v="VIERNES"/>
    <n v="3"/>
    <x v="6"/>
    <x v="1"/>
    <x v="30"/>
    <s v="OFICINA"/>
    <n v="10"/>
    <m/>
    <m/>
    <n v="10"/>
    <s v="COPIAS DE FEBRERO"/>
  </r>
  <r>
    <d v="2023-03-31T00:00:00"/>
    <n v="5"/>
    <s v="VIERNES"/>
    <n v="3"/>
    <x v="6"/>
    <x v="1"/>
    <x v="30"/>
    <s v="OFICINA"/>
    <n v="280.5"/>
    <m/>
    <m/>
    <n v="280.5"/>
    <s v="SERVICIOS FEBRERO"/>
  </r>
  <r>
    <d v="2023-03-31T00:00:00"/>
    <n v="5"/>
    <s v="VIERNES"/>
    <n v="3"/>
    <x v="6"/>
    <x v="1"/>
    <x v="30"/>
    <s v="OFICINA"/>
    <n v="854.5"/>
    <m/>
    <m/>
    <n v="854.5"/>
    <s v="SERVICIOS ENERO"/>
  </r>
  <r>
    <d v="2023-03-31T00:00:00"/>
    <n v="5"/>
    <s v="VIERNES"/>
    <n v="3"/>
    <x v="6"/>
    <x v="1"/>
    <x v="30"/>
    <s v="LABORATORIO"/>
    <m/>
    <m/>
    <n v="1900"/>
    <n v="1900"/>
    <s v="SR. JOSE LUIS"/>
  </r>
  <r>
    <d v="2023-03-31T00:00:00"/>
    <n v="5"/>
    <s v="VIERNES"/>
    <n v="3"/>
    <x v="6"/>
    <x v="1"/>
    <x v="30"/>
    <s v="MATERIAL"/>
    <m/>
    <m/>
    <n v="2000"/>
    <n v="2000"/>
    <s v="ICON"/>
  </r>
  <r>
    <d v="2023-04-12T00:00:00"/>
    <n v="3"/>
    <s v="MIÉRCOLES"/>
    <n v="4"/>
    <x v="7"/>
    <x v="1"/>
    <x v="31"/>
    <s v="OFICINA"/>
    <n v="0"/>
    <n v="0"/>
    <n v="8000"/>
    <n v="8000"/>
    <s v="PAGO DE RENTA, TRANSFERENCIA GRUPO"/>
  </r>
  <r>
    <d v="2023-04-02T00:00:00"/>
    <n v="7"/>
    <s v="DOMINGO"/>
    <n v="4"/>
    <x v="7"/>
    <x v="1"/>
    <x v="32"/>
    <s v="Viaje"/>
    <m/>
    <m/>
    <n v="942"/>
    <n v="942"/>
    <m/>
  </r>
  <r>
    <d v="2023-04-05T00:00:00"/>
    <n v="3"/>
    <s v="MIÉRCOLES"/>
    <n v="4"/>
    <x v="7"/>
    <x v="1"/>
    <x v="32"/>
    <s v="MATERIAL"/>
    <m/>
    <m/>
    <n v="140"/>
    <n v="140"/>
    <s v="Cepillo dental"/>
  </r>
  <r>
    <d v="2023-04-05T00:00:00"/>
    <n v="3"/>
    <s v="MIÉRCOLES"/>
    <n v="4"/>
    <x v="7"/>
    <x v="1"/>
    <x v="32"/>
    <s v="MATERIAL"/>
    <m/>
    <m/>
    <n v="785.5"/>
    <n v="785.5"/>
    <m/>
  </r>
  <r>
    <d v="2023-04-05T00:00:00"/>
    <n v="3"/>
    <s v="MIÉRCOLES"/>
    <n v="4"/>
    <x v="7"/>
    <x v="1"/>
    <x v="32"/>
    <s v="ESPECIALISTA ORTO"/>
    <m/>
    <m/>
    <n v="2450"/>
    <n v="2450"/>
    <s v="LUIS ENRIQUE, MAHONRY, SURY"/>
  </r>
  <r>
    <d v="2023-04-05T00:00:00"/>
    <n v="3"/>
    <s v="MIÉRCOLES"/>
    <n v="4"/>
    <x v="7"/>
    <x v="1"/>
    <x v="32"/>
    <s v="OFICINA"/>
    <n v="80"/>
    <m/>
    <m/>
    <n v="80"/>
    <s v="COPIAS"/>
  </r>
  <r>
    <d v="2023-04-05T00:00:00"/>
    <n v="3"/>
    <s v="MIÉRCOLES"/>
    <n v="4"/>
    <x v="7"/>
    <x v="1"/>
    <x v="32"/>
    <s v="OFICINA"/>
    <n v="24.5"/>
    <m/>
    <m/>
    <n v="24.5"/>
    <s v="COPIAS"/>
  </r>
  <r>
    <d v="2023-04-13T00:00:00"/>
    <n v="4"/>
    <s v="JUEVES"/>
    <n v="4"/>
    <x v="7"/>
    <x v="1"/>
    <x v="31"/>
    <s v="ESPECIALISTA DRA."/>
    <m/>
    <m/>
    <n v="280"/>
    <n v="280"/>
    <s v="MA. DE LOS ÁNGLES GAONA"/>
  </r>
  <r>
    <d v="2023-04-13T00:00:00"/>
    <n v="4"/>
    <s v="JUEVES"/>
    <n v="4"/>
    <x v="7"/>
    <x v="1"/>
    <x v="31"/>
    <s v="ESPECIALISTA DRA."/>
    <m/>
    <m/>
    <n v="400"/>
    <n v="400"/>
    <s v="RUTH AMAIRANI ARRAMBIDE SANCHEZ"/>
  </r>
  <r>
    <d v="2023-04-13T00:00:00"/>
    <n v="4"/>
    <s v="JUEVES"/>
    <n v="4"/>
    <x v="7"/>
    <x v="1"/>
    <x v="31"/>
    <s v="LABORATORIO"/>
    <m/>
    <m/>
    <n v="1480"/>
    <n v="1480"/>
    <s v="EVA GALINDO MUÑOZ INCRUSTACIÓN"/>
  </r>
  <r>
    <d v="2023-04-13T00:00:00"/>
    <n v="4"/>
    <s v="JUEVES"/>
    <n v="4"/>
    <x v="7"/>
    <x v="1"/>
    <x v="31"/>
    <s v="Viaje"/>
    <m/>
    <m/>
    <n v="460"/>
    <n v="460"/>
    <s v="Autobus"/>
  </r>
  <r>
    <d v="2023-04-15T00:00:00"/>
    <n v="6"/>
    <s v="SÁBADO"/>
    <n v="4"/>
    <x v="7"/>
    <x v="1"/>
    <x v="31"/>
    <s v="NÓMINA"/>
    <m/>
    <m/>
    <n v="5000"/>
    <n v="5000"/>
    <s v="DANIELA"/>
  </r>
  <r>
    <d v="2023-04-15T00:00:00"/>
    <n v="6"/>
    <s v="SÁBADO"/>
    <n v="4"/>
    <x v="7"/>
    <x v="1"/>
    <x v="31"/>
    <s v="OFICINA"/>
    <m/>
    <m/>
    <n v="2250"/>
    <n v="2250"/>
    <s v="AUTOCLAVE"/>
  </r>
  <r>
    <d v="2023-04-16T00:00:00"/>
    <n v="7"/>
    <s v="DOMINGO"/>
    <n v="4"/>
    <x v="7"/>
    <x v="1"/>
    <x v="33"/>
    <s v="PUBLICIDAD"/>
    <m/>
    <m/>
    <n v="3155"/>
    <n v="3155"/>
    <m/>
  </r>
  <r>
    <d v="2023-04-21T00:00:00"/>
    <n v="5"/>
    <s v="VIERNES"/>
    <n v="4"/>
    <x v="7"/>
    <x v="1"/>
    <x v="33"/>
    <s v="MATERIAL"/>
    <m/>
    <n v="855"/>
    <m/>
    <n v="855"/>
    <s v="KEIKO"/>
  </r>
  <r>
    <d v="2023-04-27T00:00:00"/>
    <n v="4"/>
    <s v="JUEVES"/>
    <n v="4"/>
    <x v="7"/>
    <x v="1"/>
    <x v="34"/>
    <s v="ESPECIALISTA DRA."/>
    <m/>
    <m/>
    <n v="280"/>
    <n v="280"/>
    <s v="DAGMAR DEEKE WIENKEL"/>
  </r>
  <r>
    <d v="2023-04-27T00:00:00"/>
    <n v="4"/>
    <s v="JUEVES"/>
    <n v="4"/>
    <x v="7"/>
    <x v="1"/>
    <x v="34"/>
    <s v="LABORATORIO"/>
    <m/>
    <m/>
    <n v="1300"/>
    <n v="1300"/>
    <s v="RUTH AMAIRANI ARRAMBIDE SANCHEZ"/>
  </r>
  <r>
    <d v="2023-04-29T00:00:00"/>
    <n v="6"/>
    <s v="SÁBADO"/>
    <n v="4"/>
    <x v="7"/>
    <x v="1"/>
    <x v="34"/>
    <s v="ESPECIALISTA ORTO"/>
    <m/>
    <m/>
    <n v="4500"/>
    <n v="4500"/>
    <s v="XIAMEN"/>
  </r>
  <r>
    <d v="2023-04-30T00:00:00"/>
    <n v="7"/>
    <s v="DOMINGO"/>
    <n v="4"/>
    <x v="7"/>
    <x v="1"/>
    <x v="35"/>
    <s v="NÓMINA"/>
    <m/>
    <m/>
    <n v="5000"/>
    <n v="5000"/>
    <s v="DANIELA"/>
  </r>
  <r>
    <d v="2023-05-05T00:00:00"/>
    <n v="5"/>
    <s v="VIERNES"/>
    <n v="5"/>
    <x v="8"/>
    <x v="1"/>
    <x v="35"/>
    <s v="OFICINA"/>
    <n v="23.5"/>
    <m/>
    <m/>
    <m/>
    <s v="MARCADOR"/>
  </r>
  <r>
    <d v="2023-05-14T00:00:00"/>
    <n v="7"/>
    <s v="DOMINGO"/>
    <n v="5"/>
    <x v="8"/>
    <x v="1"/>
    <x v="36"/>
    <s v="ESPECIALISTA CX"/>
    <m/>
    <m/>
    <n v="3450"/>
    <n v="3450"/>
    <m/>
  </r>
  <r>
    <d v="2023-05-14T00:00:00"/>
    <n v="7"/>
    <s v="DOMINGO"/>
    <n v="5"/>
    <x v="8"/>
    <x v="1"/>
    <x v="36"/>
    <s v="ESPECIALISTA ORTO"/>
    <m/>
    <m/>
    <n v="8850"/>
    <n v="8850"/>
    <s v="PAGO DE CONSULTAS DE L 14 DE MAYO Y PAGOS DE INICIO DE TRATAMIENTO PX RUTH, RICHARD"/>
  </r>
  <r>
    <d v="2023-05-15T00:00:00"/>
    <n v="1"/>
    <s v="LUNES"/>
    <n v="5"/>
    <x v="8"/>
    <x v="1"/>
    <x v="36"/>
    <s v="NÓMINA"/>
    <m/>
    <m/>
    <n v="5000"/>
    <n v="5000"/>
    <s v="NÓMINA DANI"/>
  </r>
  <r>
    <d v="2023-05-15T00:00:00"/>
    <n v="1"/>
    <s v="LUNES"/>
    <n v="5"/>
    <x v="8"/>
    <x v="1"/>
    <x v="36"/>
    <s v="LABORATORIO"/>
    <m/>
    <m/>
    <n v="4260.8"/>
    <n v="4260.8"/>
    <s v="PAGO A LABORATORIO PX HUGO REMO"/>
  </r>
  <r>
    <d v="2023-05-15T00:00:00"/>
    <n v="1"/>
    <s v="LUNES"/>
    <n v="5"/>
    <x v="8"/>
    <x v="1"/>
    <x v="36"/>
    <s v="LABORATORIO"/>
    <m/>
    <m/>
    <n v="4060"/>
    <n v="4060"/>
    <s v="PAGO A LABORATORIO PX HUGO REMO"/>
  </r>
  <r>
    <d v="2023-05-15T00:00:00"/>
    <n v="1"/>
    <s v="LUNES"/>
    <n v="5"/>
    <x v="8"/>
    <x v="1"/>
    <x v="36"/>
    <s v="OFICINA"/>
    <n v="33"/>
    <m/>
    <m/>
    <n v="33"/>
    <s v="COPIAS"/>
  </r>
  <r>
    <d v="2023-05-15T00:00:00"/>
    <n v="1"/>
    <s v="LUNES"/>
    <n v="5"/>
    <x v="8"/>
    <x v="1"/>
    <x v="36"/>
    <s v="PUBLICIDAD"/>
    <m/>
    <m/>
    <n v="2644.42"/>
    <n v="2644.42"/>
    <s v="FACEBOOK"/>
  </r>
  <r>
    <d v="2023-05-20T00:00:00"/>
    <n v="6"/>
    <s v="SÁBADO"/>
    <n v="5"/>
    <x v="8"/>
    <x v="1"/>
    <x v="36"/>
    <s v="OFICINA"/>
    <m/>
    <n v="2250"/>
    <m/>
    <n v="2250"/>
    <s v="AUTOCLAVE"/>
  </r>
  <r>
    <d v="2023-05-25T00:00:00"/>
    <n v="4"/>
    <s v="JUEVES"/>
    <n v="5"/>
    <x v="8"/>
    <x v="1"/>
    <x v="37"/>
    <s v="ESPECIALISTA DRA."/>
    <m/>
    <m/>
    <n v="616"/>
    <n v="616"/>
    <s v="ALEJANDRO LOZOYA GLORIA"/>
  </r>
  <r>
    <d v="2023-05-25T00:00:00"/>
    <n v="4"/>
    <s v="JUEVES"/>
    <n v="5"/>
    <x v="8"/>
    <x v="1"/>
    <x v="37"/>
    <s v="ESPECIALISTA DRA."/>
    <m/>
    <m/>
    <n v="400"/>
    <n v="400"/>
    <s v="CLAUDIA GROSSO"/>
  </r>
  <r>
    <d v="2023-05-25T00:00:00"/>
    <n v="4"/>
    <s v="JUEVES"/>
    <n v="5"/>
    <x v="8"/>
    <x v="1"/>
    <x v="37"/>
    <s v="LABORATORIO"/>
    <m/>
    <m/>
    <n v="3500"/>
    <n v="3500"/>
    <s v="REMOVIBLE JOSE LUIS"/>
  </r>
  <r>
    <d v="2023-05-25T00:00:00"/>
    <n v="4"/>
    <s v="JUEVES"/>
    <n v="5"/>
    <x v="8"/>
    <x v="1"/>
    <x v="37"/>
    <s v="MATERIAL"/>
    <n v="30"/>
    <m/>
    <m/>
    <n v="30"/>
    <s v="Guarda "/>
  </r>
  <r>
    <d v="2023-05-25T00:00:00"/>
    <n v="4"/>
    <s v="JUEVES"/>
    <n v="5"/>
    <x v="8"/>
    <x v="1"/>
    <x v="37"/>
    <s v="OFICINA"/>
    <n v="1454.5"/>
    <m/>
    <m/>
    <n v="1454.5"/>
    <s v="SERVICIOS"/>
  </r>
  <r>
    <d v="2023-05-25T00:00:00"/>
    <n v="4"/>
    <s v="JUEVES"/>
    <n v="5"/>
    <x v="8"/>
    <x v="1"/>
    <x v="37"/>
    <s v="ESPECIALISTA DRA."/>
    <m/>
    <m/>
    <n v="1000"/>
    <n v="1000"/>
    <s v="JOSE LUIS GARCIA VAZQUEZ"/>
  </r>
  <r>
    <d v="2023-05-29T00:00:00"/>
    <n v="1"/>
    <s v="LUNES"/>
    <n v="5"/>
    <x v="8"/>
    <x v="1"/>
    <x v="38"/>
    <s v="ESPECIALISTA DRA."/>
    <m/>
    <m/>
    <n v="1600"/>
    <n v="1600"/>
    <s v="HUGO "/>
  </r>
  <r>
    <d v="2023-05-31T00:00:00"/>
    <n v="3"/>
    <s v="MIÉRCOLES"/>
    <n v="5"/>
    <x v="8"/>
    <x v="1"/>
    <x v="38"/>
    <s v="NÓMINA"/>
    <m/>
    <m/>
    <n v="5000"/>
    <n v="5000"/>
    <s v="Daniela"/>
  </r>
  <r>
    <d v="2023-05-31T00:00:00"/>
    <n v="3"/>
    <s v="MIÉRCOLES"/>
    <n v="5"/>
    <x v="8"/>
    <x v="1"/>
    <x v="38"/>
    <s v="RENTA"/>
    <m/>
    <m/>
    <n v="8000"/>
    <n v="8000"/>
    <s v="Renta"/>
  </r>
  <r>
    <d v="2023-06-05T00:00:00"/>
    <n v="1"/>
    <s v="LUNES"/>
    <n v="6"/>
    <x v="9"/>
    <x v="1"/>
    <x v="39"/>
    <s v="MATERIAL"/>
    <m/>
    <m/>
    <n v="793"/>
    <n v="793"/>
    <m/>
  </r>
  <r>
    <d v="2023-06-08T00:00:00"/>
    <n v="4"/>
    <s v="JUEVES"/>
    <n v="6"/>
    <x v="9"/>
    <x v="1"/>
    <x v="39"/>
    <s v="ESPECIALISTA DRA."/>
    <m/>
    <m/>
    <n v="600"/>
    <n v="600"/>
    <s v="ELVIA ROSA AMARO CHAVEZ"/>
  </r>
  <r>
    <d v="2023-06-08T00:00:00"/>
    <n v="4"/>
    <s v="JUEVES"/>
    <n v="6"/>
    <x v="9"/>
    <x v="1"/>
    <x v="39"/>
    <s v="ESPECIALISTA DRA."/>
    <m/>
    <m/>
    <n v="480"/>
    <n v="480"/>
    <s v="GABRIELA CRUZ BARRAGAN"/>
  </r>
  <r>
    <d v="2023-06-08T00:00:00"/>
    <n v="4"/>
    <s v="JUEVES"/>
    <n v="6"/>
    <x v="9"/>
    <x v="1"/>
    <x v="39"/>
    <s v="ESPECIALISTA DRA."/>
    <m/>
    <m/>
    <n v="600"/>
    <n v="600"/>
    <s v="ZUEMI ESTUDILLO FLORES"/>
  </r>
  <r>
    <d v="2023-06-11T00:00:00"/>
    <n v="7"/>
    <s v="DOMINGO"/>
    <n v="6"/>
    <x v="9"/>
    <x v="1"/>
    <x v="40"/>
    <s v="OFICINA "/>
    <m/>
    <m/>
    <n v="270.83"/>
    <n v="270.83"/>
    <s v="BONO DOMINGO"/>
  </r>
  <r>
    <d v="2023-06-15T00:00:00"/>
    <n v="4"/>
    <s v="JUEVES"/>
    <n v="6"/>
    <x v="9"/>
    <x v="1"/>
    <x v="40"/>
    <s v="NÓMINA"/>
    <m/>
    <m/>
    <n v="5000"/>
    <n v="5000"/>
    <s v="Daniela"/>
  </r>
  <r>
    <d v="2023-06-15T00:00:00"/>
    <n v="4"/>
    <s v="JUEVES"/>
    <n v="6"/>
    <x v="9"/>
    <x v="1"/>
    <x v="40"/>
    <s v="PUBLICIDAD"/>
    <m/>
    <m/>
    <n v="2644.62"/>
    <n v="2644.62"/>
    <s v="FACEBOOK"/>
  </r>
  <r>
    <d v="2023-06-20T00:00:00"/>
    <n v="2"/>
    <s v="MARTES"/>
    <n v="6"/>
    <x v="9"/>
    <x v="1"/>
    <x v="41"/>
    <s v="MATERIAL"/>
    <m/>
    <m/>
    <n v="732"/>
    <n v="732"/>
    <m/>
  </r>
  <r>
    <d v="2023-06-22T00:00:00"/>
    <n v="4"/>
    <s v="JUEVES"/>
    <n v="6"/>
    <x v="9"/>
    <x v="1"/>
    <x v="41"/>
    <s v="ESPECIALISTA DRA."/>
    <m/>
    <m/>
    <n v="880"/>
    <n v="880"/>
    <s v="ZUEMI ESTUDILLO FLORES"/>
  </r>
  <r>
    <d v="2023-06-22T00:00:00"/>
    <n v="4"/>
    <s v="JUEVES"/>
    <n v="6"/>
    <x v="9"/>
    <x v="1"/>
    <x v="41"/>
    <s v="ESPECIALISTA DRA."/>
    <m/>
    <m/>
    <n v="480"/>
    <n v="480"/>
    <s v="ERNESTINA GRACIELA NUÑEZ CHAVEZ"/>
  </r>
  <r>
    <d v="2023-06-24T00:00:00"/>
    <n v="6"/>
    <s v="SÁBADO"/>
    <n v="6"/>
    <x v="9"/>
    <x v="1"/>
    <x v="41"/>
    <s v="ESPECIALISTA ORTO"/>
    <m/>
    <m/>
    <n v="4500"/>
    <n v="4500"/>
    <s v="Xiamen"/>
  </r>
  <r>
    <d v="2023-06-24T00:00:00"/>
    <n v="6"/>
    <s v="SÁBADO"/>
    <n v="6"/>
    <x v="9"/>
    <x v="1"/>
    <x v="41"/>
    <s v="ESPECIALISTA ORTO"/>
    <m/>
    <m/>
    <n v="800"/>
    <n v="800"/>
    <s v="Sury"/>
  </r>
  <r>
    <d v="2023-06-24T00:00:00"/>
    <n v="6"/>
    <s v="SÁBADO"/>
    <n v="6"/>
    <x v="9"/>
    <x v="1"/>
    <x v="41"/>
    <s v="ESPECIALISTA ORTO"/>
    <m/>
    <m/>
    <n v="800"/>
    <n v="800"/>
    <s v="Enrique Villalobos"/>
  </r>
  <r>
    <d v="2023-06-24T00:00:00"/>
    <n v="6"/>
    <s v="SÁBADO"/>
    <n v="6"/>
    <x v="9"/>
    <x v="1"/>
    <x v="41"/>
    <s v="ESPECIALISTA ORTO"/>
    <m/>
    <m/>
    <n v="750"/>
    <n v="750"/>
    <s v="Richard"/>
  </r>
  <r>
    <d v="2023-06-24T00:00:00"/>
    <n v="6"/>
    <s v="SÁBADO"/>
    <n v="6"/>
    <x v="9"/>
    <x v="1"/>
    <x v="41"/>
    <s v="ESPECIALISTA ORTO"/>
    <m/>
    <m/>
    <n v="750"/>
    <n v="750"/>
    <s v="Ruth"/>
  </r>
  <r>
    <d v="2023-06-30T00:00:00"/>
    <n v="5"/>
    <s v="VIERNES"/>
    <n v="6"/>
    <x v="9"/>
    <x v="1"/>
    <x v="42"/>
    <s v="OFICINA"/>
    <m/>
    <m/>
    <n v="200"/>
    <n v="200"/>
    <s v="SALDO CELULAR"/>
  </r>
  <r>
    <d v="2023-06-30T00:00:00"/>
    <n v="5"/>
    <s v="VIERNES"/>
    <n v="6"/>
    <x v="9"/>
    <x v="1"/>
    <x v="42"/>
    <s v="NÓMINA"/>
    <m/>
    <m/>
    <n v="5000"/>
    <n v="5000"/>
    <s v="DANI"/>
  </r>
  <r>
    <d v="2023-06-30T00:00:00"/>
    <n v="5"/>
    <s v="VIERNES"/>
    <n v="6"/>
    <x v="9"/>
    <x v="1"/>
    <x v="42"/>
    <s v="RENTA"/>
    <m/>
    <m/>
    <n v="8000"/>
    <n v="8000"/>
    <m/>
  </r>
  <r>
    <d v="2023-06-30T00:00:00"/>
    <n v="5"/>
    <s v="VIERNES"/>
    <n v="6"/>
    <x v="9"/>
    <x v="1"/>
    <x v="42"/>
    <s v="OFICINA"/>
    <m/>
    <m/>
    <n v="279"/>
    <n v="279"/>
    <s v="SERVICIOS"/>
  </r>
  <r>
    <d v="2023-06-30T00:00:00"/>
    <n v="5"/>
    <s v="VIERNES"/>
    <n v="6"/>
    <x v="9"/>
    <x v="1"/>
    <x v="42"/>
    <s v="OFICINA"/>
    <m/>
    <m/>
    <n v="108.35"/>
    <n v="108.35"/>
    <s v="PAQUETERÍA"/>
  </r>
  <r>
    <d v="2023-07-06T00:00:00"/>
    <n v="4"/>
    <s v="JUEVES"/>
    <n v="7"/>
    <x v="10"/>
    <x v="1"/>
    <x v="43"/>
    <s v="ESPECIALISTA DRA."/>
    <m/>
    <m/>
    <n v="400"/>
    <n v="400"/>
    <s v="ELVIA ROSA AMARO CHAVEZ"/>
  </r>
  <r>
    <d v="2023-07-06T00:00:00"/>
    <n v="4"/>
    <s v="JUEVES"/>
    <n v="7"/>
    <x v="10"/>
    <x v="1"/>
    <x v="43"/>
    <s v="ESPECIALISTA DRA."/>
    <m/>
    <m/>
    <n v="480"/>
    <n v="480"/>
    <s v="ERNESTINA GRACIELA NUÑEZ CHAVEZ"/>
  </r>
  <r>
    <d v="2023-07-06T00:00:00"/>
    <n v="4"/>
    <s v="JUEVES"/>
    <n v="7"/>
    <x v="10"/>
    <x v="1"/>
    <x v="43"/>
    <s v="ESPECIALISTA DRA."/>
    <m/>
    <m/>
    <n v="400"/>
    <n v="400"/>
    <s v="MARIA DE ASUNCION ORTEGA ZAMORA"/>
  </r>
  <r>
    <d v="2023-07-06T00:00:00"/>
    <n v="4"/>
    <s v="JUEVES"/>
    <n v="7"/>
    <x v="10"/>
    <x v="1"/>
    <x v="43"/>
    <s v="Viaje"/>
    <n v="460"/>
    <n v="500"/>
    <m/>
    <n v="960"/>
    <m/>
  </r>
  <r>
    <d v="2023-07-10T00:00:00"/>
    <n v="1"/>
    <s v="LUNES"/>
    <n v="7"/>
    <x v="10"/>
    <x v="1"/>
    <x v="44"/>
    <s v="ESPECIALISTA CX"/>
    <m/>
    <m/>
    <n v="3450"/>
    <n v="3450"/>
    <s v="FERNANDO"/>
  </r>
  <r>
    <d v="2023-07-10T00:00:00"/>
    <n v="1"/>
    <s v="LUNES"/>
    <n v="7"/>
    <x v="10"/>
    <x v="1"/>
    <x v="44"/>
    <s v="ESPECIALISTA ORTO"/>
    <m/>
    <m/>
    <n v="2350"/>
    <n v="2350"/>
    <s v="Ricardo"/>
  </r>
  <r>
    <d v="2023-07-15T00:00:00"/>
    <n v="6"/>
    <s v="SÁBADO"/>
    <n v="7"/>
    <x v="10"/>
    <x v="1"/>
    <x v="44"/>
    <s v="NÓMINA"/>
    <m/>
    <m/>
    <n v="5000"/>
    <n v="5000"/>
    <s v="DANI"/>
  </r>
  <r>
    <d v="2023-07-20T00:00:00"/>
    <n v="4"/>
    <s v="JUEVES"/>
    <n v="7"/>
    <x v="10"/>
    <x v="1"/>
    <x v="45"/>
    <s v="ESPECIALISTA DRA."/>
    <m/>
    <m/>
    <n v="428"/>
    <n v="428"/>
    <s v="ANASTASIA MERCADO VILLEGAS"/>
  </r>
  <r>
    <d v="2023-07-20T00:00:00"/>
    <n v="4"/>
    <s v="JUEVES"/>
    <n v="7"/>
    <x v="10"/>
    <x v="1"/>
    <x v="45"/>
    <s v="ESPECIALISTA DRA."/>
    <m/>
    <m/>
    <n v="400"/>
    <n v="400"/>
    <s v="MARIA CRISTINA REYES OSNAYA"/>
  </r>
  <r>
    <d v="2023-07-20T00:00:00"/>
    <n v="4"/>
    <s v="JUEVES"/>
    <n v="7"/>
    <x v="10"/>
    <x v="1"/>
    <x v="45"/>
    <s v="ESPECIALISTA DRA."/>
    <m/>
    <m/>
    <n v="280"/>
    <n v="280"/>
    <s v="AGUEDA SANTANA MONTAÑO"/>
  </r>
  <r>
    <d v="2023-07-20T00:00:00"/>
    <n v="4"/>
    <s v="JUEVES"/>
    <n v="7"/>
    <x v="10"/>
    <x v="1"/>
    <x v="45"/>
    <s v="ESPECIALISTA DRA."/>
    <m/>
    <m/>
    <n v="600"/>
    <n v="600"/>
    <s v="MARIA DE ASUNCION ORTEGA ZAMORA"/>
  </r>
  <r>
    <d v="2023-07-20T00:00:00"/>
    <n v="4"/>
    <s v="JUEVES"/>
    <n v="7"/>
    <x v="10"/>
    <x v="1"/>
    <x v="45"/>
    <s v="Viaje"/>
    <n v="460"/>
    <n v="500"/>
    <m/>
    <n v="960"/>
    <m/>
  </r>
  <r>
    <d v="2023-07-26T00:00:00"/>
    <n v="3"/>
    <s v="MIÉRCOLES"/>
    <n v="7"/>
    <x v="10"/>
    <x v="1"/>
    <x v="46"/>
    <s v="Viaje"/>
    <m/>
    <n v="460"/>
    <m/>
    <n v="460"/>
    <s v="Autobus"/>
  </r>
  <r>
    <d v="2023-07-27T00:00:00"/>
    <n v="4"/>
    <s v="JUEVES"/>
    <n v="7"/>
    <x v="10"/>
    <x v="1"/>
    <x v="46"/>
    <s v="MATERIAL"/>
    <m/>
    <m/>
    <n v="5669.07"/>
    <n v="5669.07"/>
    <s v="MATERIAL STOCK para el semestre"/>
  </r>
  <r>
    <d v="2023-07-31T00:00:00"/>
    <n v="1"/>
    <s v="LUNES"/>
    <n v="7"/>
    <x v="10"/>
    <x v="1"/>
    <x v="47"/>
    <s v="NÓMINA"/>
    <m/>
    <m/>
    <n v="5000"/>
    <n v="5000"/>
    <s v="DANI"/>
  </r>
  <r>
    <d v="2023-07-31T00:00:00"/>
    <n v="1"/>
    <s v="LUNES"/>
    <n v="7"/>
    <x v="10"/>
    <x v="1"/>
    <x v="47"/>
    <s v="RENTA"/>
    <m/>
    <m/>
    <n v="8000"/>
    <n v="8000"/>
    <m/>
  </r>
  <r>
    <d v="2023-07-31T00:00:00"/>
    <n v="1"/>
    <s v="LUNES"/>
    <n v="7"/>
    <x v="10"/>
    <x v="1"/>
    <x v="47"/>
    <s v="OFICINA"/>
    <n v="1118.5"/>
    <m/>
    <m/>
    <m/>
    <s v="Servicios"/>
  </r>
  <r>
    <d v="2023-08-01T00:00:00"/>
    <n v="1"/>
    <s v="MARTES"/>
    <n v="8"/>
    <x v="11"/>
    <x v="1"/>
    <x v="47"/>
    <s v="MATERIAL"/>
    <m/>
    <m/>
    <n v="200"/>
    <n v="200"/>
    <s v="POSTE"/>
  </r>
  <r>
    <d v="2023-08-01T00:00:00"/>
    <n v="1"/>
    <s v="MARTES"/>
    <n v="8"/>
    <x v="11"/>
    <x v="1"/>
    <x v="47"/>
    <s v="MATERIAL"/>
    <m/>
    <m/>
    <n v="621"/>
    <n v="621"/>
    <s v="IONÓMERO DE VIDRIO"/>
  </r>
  <r>
    <d v="2023-08-13T00:00:00"/>
    <n v="13"/>
    <s v="DOMINGO"/>
    <n v="8"/>
    <x v="11"/>
    <x v="1"/>
    <x v="48"/>
    <s v="ESPECIALISTA CX"/>
    <m/>
    <m/>
    <n v="1150"/>
    <n v="1150"/>
    <s v="FERNANDO TRUJILLO"/>
  </r>
  <r>
    <d v="2023-08-13T00:00:00"/>
    <n v="13"/>
    <s v="DOMINGO"/>
    <n v="8"/>
    <x v="11"/>
    <x v="1"/>
    <x v="48"/>
    <s v="ESPECIALISTA ORTO"/>
    <m/>
    <m/>
    <n v="800"/>
    <n v="800"/>
    <s v="LUIS ENRIQUE VILLALOBOS FLORES"/>
  </r>
  <r>
    <d v="2023-08-13T00:00:00"/>
    <n v="13"/>
    <s v="DOMINGO"/>
    <n v="8"/>
    <x v="11"/>
    <x v="1"/>
    <x v="48"/>
    <s v="ESPECIALISTA ORTO"/>
    <m/>
    <m/>
    <n v="250"/>
    <n v="250"/>
    <s v="MAHONRY ELIU BRAVO BARRAGAN"/>
  </r>
  <r>
    <d v="2023-08-13T00:00:00"/>
    <n v="13"/>
    <s v="DOMINGO"/>
    <n v="8"/>
    <x v="11"/>
    <x v="1"/>
    <x v="48"/>
    <s v="ESPECIALISTA ORTO"/>
    <m/>
    <m/>
    <n v="250"/>
    <n v="250"/>
    <s v="RICHARD ENRIQUE AVILA ACOSTA"/>
  </r>
  <r>
    <d v="2023-08-13T00:00:00"/>
    <n v="13"/>
    <s v="DOMINGO"/>
    <n v="8"/>
    <x v="11"/>
    <x v="1"/>
    <x v="48"/>
    <s v="ESPECIALISTA ORTO"/>
    <m/>
    <m/>
    <n v="250"/>
    <n v="250"/>
    <s v="RUTH AMAIRANI ARRAMBIDE SANCHEZ"/>
  </r>
  <r>
    <d v="2023-08-13T00:00:00"/>
    <n v="13"/>
    <s v="DOMINGO"/>
    <n v="8"/>
    <x v="11"/>
    <x v="1"/>
    <x v="48"/>
    <s v="ESPECIALISTA ORTO"/>
    <m/>
    <m/>
    <n v="800"/>
    <n v="800"/>
    <s v="SURY MENDEZ JIMENEZ"/>
  </r>
  <r>
    <d v="2023-08-13T00:00:00"/>
    <n v="13"/>
    <s v="DOMINGO"/>
    <n v="8"/>
    <x v="11"/>
    <x v="1"/>
    <x v="48"/>
    <s v="NÓMINA"/>
    <m/>
    <m/>
    <n v="250.7"/>
    <n v="250.7"/>
    <s v="PRIMA DOMINICAL"/>
  </r>
  <r>
    <d v="2023-08-15T00:00:00"/>
    <n v="15"/>
    <s v="MARTES"/>
    <n v="8"/>
    <x v="11"/>
    <x v="1"/>
    <x v="48"/>
    <s v="NÓMINA"/>
    <m/>
    <m/>
    <n v="5000"/>
    <n v="5000"/>
    <s v="DANIELA"/>
  </r>
  <r>
    <d v="2023-08-31T00:00:00"/>
    <n v="31"/>
    <s v="JUEVES"/>
    <n v="8"/>
    <x v="11"/>
    <x v="1"/>
    <x v="49"/>
    <s v="LABORATORIO"/>
    <m/>
    <m/>
    <n v="3500"/>
    <n v="3500"/>
    <s v="ELVIA AMARO"/>
  </r>
  <r>
    <d v="2023-08-31T00:00:00"/>
    <n v="31"/>
    <s v="JUEVES"/>
    <n v="8"/>
    <x v="11"/>
    <x v="1"/>
    <x v="49"/>
    <s v="LABORATORIO"/>
    <m/>
    <m/>
    <n v="3500"/>
    <n v="3500"/>
    <s v="ELEUTERIA GONZALEZ"/>
  </r>
  <r>
    <d v="2023-08-31T00:00:00"/>
    <n v="31"/>
    <s v="JUEVES"/>
    <n v="8"/>
    <x v="11"/>
    <x v="1"/>
    <x v="49"/>
    <s v="LABORATORIO"/>
    <m/>
    <m/>
    <n v="2200"/>
    <n v="2200"/>
    <s v="CRISTINA REYES"/>
  </r>
  <r>
    <d v="2023-08-31T00:00:00"/>
    <n v="31"/>
    <s v="JUEVES"/>
    <n v="8"/>
    <x v="11"/>
    <x v="1"/>
    <x v="49"/>
    <s v="NÓMINA"/>
    <m/>
    <m/>
    <n v="5250.7"/>
    <n v="5250.7"/>
    <s v="NÓMINA MÁS DOMINGO"/>
  </r>
  <r>
    <d v="2023-08-31T00:00:00"/>
    <n v="31"/>
    <s v="JUEVES"/>
    <n v="8"/>
    <x v="11"/>
    <x v="1"/>
    <x v="49"/>
    <s v="NÓMINA"/>
    <m/>
    <m/>
    <n v="87"/>
    <n v="87"/>
    <s v="PRIMA DOMINICAL"/>
  </r>
  <r>
    <d v="2023-08-31T00:00:00"/>
    <n v="31"/>
    <s v="JUEVES"/>
    <n v="8"/>
    <x v="11"/>
    <x v="1"/>
    <x v="49"/>
    <s v="PUBLICIDAD"/>
    <m/>
    <m/>
    <n v="3608.12"/>
    <n v="3608.12"/>
    <s v="FACEBOOK"/>
  </r>
  <r>
    <d v="2023-08-31T00:00:00"/>
    <n v="31"/>
    <s v="JUEVES"/>
    <n v="8"/>
    <x v="11"/>
    <x v="1"/>
    <x v="49"/>
    <s v="PUBLICIDAD"/>
    <m/>
    <m/>
    <n v="4143.84"/>
    <n v="4143.84"/>
    <s v="FACEBOOK"/>
  </r>
  <r>
    <d v="2023-08-31T00:00:00"/>
    <n v="31"/>
    <s v="JUEVES"/>
    <n v="8"/>
    <x v="11"/>
    <x v="1"/>
    <x v="49"/>
    <s v="OFICINA"/>
    <m/>
    <m/>
    <n v="8000"/>
    <n v="8000"/>
    <s v="RENTA"/>
  </r>
  <r>
    <d v="2023-08-31T00:00:00"/>
    <n v="31"/>
    <s v="JUEVES"/>
    <n v="8"/>
    <x v="11"/>
    <x v="1"/>
    <x v="49"/>
    <s v="NÓMINA"/>
    <m/>
    <m/>
    <n v="1600"/>
    <n v="1600"/>
    <s v="IMPUESTOS "/>
  </r>
  <r>
    <d v="2023-08-31T00:00:00"/>
    <n v="31"/>
    <s v="JUEVES"/>
    <n v="8"/>
    <x v="11"/>
    <x v="1"/>
    <x v="49"/>
    <s v="OFICINA"/>
    <m/>
    <n v="2250"/>
    <m/>
    <n v="2250"/>
    <s v="AUTOCLAVE"/>
  </r>
  <r>
    <d v="2023-08-25T00:00:00"/>
    <n v="25"/>
    <s v="VIERNES"/>
    <n v="8"/>
    <x v="11"/>
    <x v="1"/>
    <x v="50"/>
    <s v="OFICINA"/>
    <n v="18"/>
    <m/>
    <m/>
    <n v="18"/>
    <s v="Garrafones "/>
  </r>
  <r>
    <d v="2023-08-28T00:00:00"/>
    <n v="28"/>
    <s v="LUNES"/>
    <n v="8"/>
    <x v="11"/>
    <x v="1"/>
    <x v="49"/>
    <s v="OFICINA"/>
    <n v="33"/>
    <m/>
    <m/>
    <n v="33"/>
    <s v="IMPRESIONES"/>
  </r>
  <r>
    <d v="2023-08-29T00:00:00"/>
    <n v="29"/>
    <s v="MARTES"/>
    <n v="8"/>
    <x v="11"/>
    <x v="1"/>
    <x v="49"/>
    <s v="OFICINA"/>
    <n v="5"/>
    <m/>
    <m/>
    <n v="5"/>
    <s v="RECOLECTA BASURA"/>
  </r>
  <r>
    <d v="2023-08-15T00:00:00"/>
    <n v="15"/>
    <s v="MARTES"/>
    <n v="8"/>
    <x v="11"/>
    <x v="1"/>
    <x v="48"/>
    <s v="OFICINA"/>
    <n v="34"/>
    <m/>
    <m/>
    <n v="34"/>
    <s v="IMPRESIONES"/>
  </r>
  <r>
    <d v="2023-08-15T00:00:00"/>
    <n v="15"/>
    <s v="MARTES"/>
    <n v="8"/>
    <x v="11"/>
    <x v="1"/>
    <x v="48"/>
    <s v="OFICINA"/>
    <n v="5"/>
    <m/>
    <m/>
    <n v="5"/>
    <s v="RECOLECTA BASURA"/>
  </r>
  <r>
    <d v="2023-08-15T00:00:00"/>
    <n v="15"/>
    <s v="MARTES"/>
    <n v="8"/>
    <x v="11"/>
    <x v="1"/>
    <x v="48"/>
    <s v="OFICINA"/>
    <n v="27"/>
    <m/>
    <m/>
    <n v="27"/>
    <s v="SANITAS"/>
  </r>
  <r>
    <d v="2023-08-15T00:00:00"/>
    <n v="15"/>
    <s v="MARTES"/>
    <n v="8"/>
    <x v="11"/>
    <x v="1"/>
    <x v="48"/>
    <s v="OFICINA"/>
    <n v="389"/>
    <m/>
    <m/>
    <n v="389"/>
    <s v="RECIBOS TELEFONOS"/>
  </r>
  <r>
    <d v="2023-08-15T00:00:00"/>
    <n v="15"/>
    <s v="MARTES"/>
    <n v="8"/>
    <x v="11"/>
    <x v="1"/>
    <x v="48"/>
    <s v="OFICINA"/>
    <n v="16"/>
    <m/>
    <m/>
    <n v="16"/>
    <s v="GARRAFON"/>
  </r>
  <r>
    <d v="2023-08-15T00:00:00"/>
    <n v="15"/>
    <s v="MARTES"/>
    <n v="8"/>
    <x v="11"/>
    <x v="1"/>
    <x v="48"/>
    <s v="OFICINA"/>
    <n v="10"/>
    <m/>
    <m/>
    <n v="10"/>
    <s v="RECOLECTA BASURA"/>
  </r>
  <r>
    <d v="2023-08-15T00:00:00"/>
    <n v="15"/>
    <s v="MARTES"/>
    <n v="8"/>
    <x v="11"/>
    <x v="1"/>
    <x v="48"/>
    <s v="OFICINA"/>
    <n v="10"/>
    <m/>
    <m/>
    <n v="10"/>
    <s v="RECOLECTA BASURA"/>
  </r>
  <r>
    <d v="2023-08-15T00:00:00"/>
    <n v="15"/>
    <s v="MARTES"/>
    <n v="8"/>
    <x v="11"/>
    <x v="1"/>
    <x v="48"/>
    <s v="OFICINA"/>
    <n v="67"/>
    <m/>
    <m/>
    <n v="67"/>
    <s v="SANITAS"/>
  </r>
  <r>
    <d v="2023-08-15T00:00:00"/>
    <n v="15"/>
    <s v="MARTES"/>
    <n v="8"/>
    <x v="11"/>
    <x v="1"/>
    <x v="48"/>
    <s v="OFICINA"/>
    <n v="58"/>
    <m/>
    <m/>
    <n v="58"/>
    <s v="RECOLECTA BASUR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3">
  <r>
    <d v="2022-01-04T00:00:00"/>
    <n v="2"/>
    <s v="MARTES"/>
    <n v="1"/>
    <x v="0"/>
    <x v="0"/>
    <x v="0"/>
    <x v="0"/>
    <n v="50"/>
    <s v="Se realizó valoración y presupuesto, entrego rx panorámica. Consulta"/>
    <x v="0"/>
    <x v="0"/>
    <x v="0"/>
    <x v="0"/>
  </r>
  <r>
    <d v="2022-01-04T00:00:00"/>
    <n v="2"/>
    <s v="MARTES"/>
    <n v="1"/>
    <x v="0"/>
    <x v="0"/>
    <x v="0"/>
    <x v="1"/>
    <n v="50"/>
    <s v="Se realizó HC, valoración, odontograma."/>
    <x v="0"/>
    <x v="0"/>
    <x v="1"/>
    <x v="1"/>
  </r>
  <r>
    <d v="2022-01-04T00:00:00"/>
    <n v="2"/>
    <s v="MARTES"/>
    <n v="1"/>
    <x v="0"/>
    <x v="0"/>
    <x v="0"/>
    <x v="2"/>
    <n v="300"/>
    <s v="Se realizó valoración, HC, curación od 47, se deja en observación."/>
    <x v="0"/>
    <x v="0"/>
    <x v="1"/>
    <x v="2"/>
  </r>
  <r>
    <d v="2022-01-04T00:00:00"/>
    <n v="2"/>
    <s v="MARTES"/>
    <n v="1"/>
    <x v="0"/>
    <x v="0"/>
    <x v="0"/>
    <x v="3"/>
    <n v="700"/>
    <s v="Se realizó exo de restos radiculares 35 y36."/>
    <x v="0"/>
    <x v="0"/>
    <x v="0"/>
    <x v="0"/>
  </r>
  <r>
    <d v="2022-01-04T00:00:00"/>
    <n v="2"/>
    <s v="MARTES"/>
    <n v="1"/>
    <x v="0"/>
    <x v="0"/>
    <x v="0"/>
    <x v="4"/>
    <n v="500"/>
    <s v="Se realizó resina od 25. Plan de pagos fijos"/>
    <x v="0"/>
    <x v="0"/>
    <x v="0"/>
    <x v="0"/>
  </r>
  <r>
    <d v="2022-01-05T00:00:00"/>
    <n v="3"/>
    <s v="MIÉRCOLES"/>
    <n v="1"/>
    <x v="0"/>
    <x v="0"/>
    <x v="0"/>
    <x v="5"/>
    <n v="625"/>
    <s v="Se realizó resina od 45y44. Plan de pagos fijos."/>
    <x v="0"/>
    <x v="0"/>
    <x v="0"/>
    <x v="0"/>
  </r>
  <r>
    <d v="2022-01-05T00:00:00"/>
    <n v="3"/>
    <s v="MIÉRCOLES"/>
    <n v="1"/>
    <x v="0"/>
    <x v="0"/>
    <x v="0"/>
    <x v="6"/>
    <n v="450"/>
    <s v="Se realizó HC, valoración,odontograma. Se realizó profilaxis."/>
    <x v="0"/>
    <x v="0"/>
    <x v="1"/>
    <x v="3"/>
  </r>
  <r>
    <d v="2022-01-05T00:00:00"/>
    <n v="3"/>
    <s v="MIÉRCOLES"/>
    <n v="1"/>
    <x v="0"/>
    <x v="0"/>
    <x v="0"/>
    <x v="7"/>
    <n v="450"/>
    <s v="Se realizó HC, valoración, odontograma. Se inició profilaxis."/>
    <x v="0"/>
    <x v="0"/>
    <x v="1"/>
    <x v="0"/>
  </r>
  <r>
    <d v="2022-01-05T00:00:00"/>
    <n v="3"/>
    <s v="MIÉRCOLES"/>
    <n v="1"/>
    <x v="0"/>
    <x v="0"/>
    <x v="0"/>
    <x v="8"/>
    <n v="500"/>
    <s v="Se realizó resina od 25."/>
    <x v="0"/>
    <x v="0"/>
    <x v="1"/>
    <x v="0"/>
  </r>
  <r>
    <d v="2022-01-05T00:00:00"/>
    <n v="3"/>
    <s v="MIÉRCOLES"/>
    <n v="1"/>
    <x v="0"/>
    <x v="0"/>
    <x v="0"/>
    <x v="9"/>
    <n v="250"/>
    <m/>
    <x v="0"/>
    <x v="0"/>
    <x v="1"/>
    <x v="0"/>
  </r>
  <r>
    <d v="2022-01-06T00:00:00"/>
    <n v="4"/>
    <s v="JUEVES"/>
    <n v="1"/>
    <x v="0"/>
    <x v="0"/>
    <x v="0"/>
    <x v="10"/>
    <n v="500"/>
    <s v="Se realizó preparación para corona y se colocó provisional od 25."/>
    <x v="0"/>
    <x v="0"/>
    <x v="0"/>
    <x v="0"/>
  </r>
  <r>
    <d v="2022-01-06T00:00:00"/>
    <n v="4"/>
    <s v="JUEVES"/>
    <n v="1"/>
    <x v="0"/>
    <x v="0"/>
    <x v="0"/>
    <x v="11"/>
    <n v="500"/>
    <s v="Se realizó resina od 26. Plan de pagos fijos"/>
    <x v="0"/>
    <x v="0"/>
    <x v="0"/>
    <x v="0"/>
  </r>
  <r>
    <d v="2022-01-07T00:00:00"/>
    <n v="5"/>
    <s v="VIERNES"/>
    <n v="1"/>
    <x v="0"/>
    <x v="0"/>
    <x v="0"/>
    <x v="12"/>
    <n v="50"/>
    <s v="Se realizó consulta de valoración para continuar tratamiento."/>
    <x v="0"/>
    <x v="0"/>
    <x v="0"/>
    <x v="0"/>
  </r>
  <r>
    <d v="2022-01-07T00:00:00"/>
    <n v="5"/>
    <s v="VIERNES"/>
    <n v="1"/>
    <x v="0"/>
    <x v="0"/>
    <x v="0"/>
    <x v="13"/>
    <n v="1000"/>
    <s v="Se realizó resina od 46 y 47."/>
    <x v="0"/>
    <x v="0"/>
    <x v="0"/>
    <x v="0"/>
  </r>
  <r>
    <d v="2022-01-07T00:00:00"/>
    <n v="5"/>
    <s v="VIERNES"/>
    <n v="1"/>
    <x v="0"/>
    <x v="0"/>
    <x v="0"/>
    <x v="14"/>
    <n v="400"/>
    <s v="Se realizó HC, valoración odontograma. Plan de tratamiento. Resina od 44 incipiente, para iniciar TX."/>
    <x v="0"/>
    <x v="0"/>
    <x v="1"/>
    <x v="3"/>
  </r>
  <r>
    <d v="2022-01-07T00:00:00"/>
    <n v="5"/>
    <s v="VIERNES"/>
    <n v="1"/>
    <x v="0"/>
    <x v="0"/>
    <x v="0"/>
    <x v="15"/>
    <n v="500"/>
    <s v="Se realizó exo od 47."/>
    <x v="0"/>
    <x v="0"/>
    <x v="0"/>
    <x v="0"/>
  </r>
  <r>
    <d v="2022-01-08T00:00:00"/>
    <n v="6"/>
    <s v="SÁBADO"/>
    <n v="1"/>
    <x v="0"/>
    <x v="0"/>
    <x v="0"/>
    <x v="16"/>
    <n v="2000"/>
    <s v="Se realizó endodoncia od 13"/>
    <x v="0"/>
    <x v="0"/>
    <x v="0"/>
    <x v="0"/>
  </r>
  <r>
    <d v="2022-01-10T00:00:00"/>
    <n v="1"/>
    <s v="LUNES"/>
    <n v="1"/>
    <x v="0"/>
    <x v="0"/>
    <x v="1"/>
    <x v="17"/>
    <n v="750"/>
    <s v="Se realizó extracción de dos restos radiculares 13 y 23."/>
    <x v="0"/>
    <x v="0"/>
    <x v="0"/>
    <x v="0"/>
  </r>
  <r>
    <d v="2022-01-10T00:00:00"/>
    <n v="1"/>
    <s v="LUNES"/>
    <n v="1"/>
    <x v="0"/>
    <x v="0"/>
    <x v="1"/>
    <x v="18"/>
    <n v="450"/>
    <s v="Se realizó valoración, HC, se inició TX con profilaxis"/>
    <x v="0"/>
    <x v="0"/>
    <x v="1"/>
    <x v="3"/>
  </r>
  <r>
    <d v="2022-01-10T00:00:00"/>
    <n v="1"/>
    <s v="LUNES"/>
    <n v="1"/>
    <x v="0"/>
    <x v="0"/>
    <x v="1"/>
    <x v="19"/>
    <n v="200"/>
    <s v="Se realizó HC, valoración. Acude a consulta por dolor post extracción de un mes de evolución, sin indicios de proceso infeccioso. Se envía medicación y se deja en observación."/>
    <x v="0"/>
    <x v="0"/>
    <x v="1"/>
    <x v="3"/>
  </r>
  <r>
    <d v="2022-01-12T00:00:00"/>
    <n v="3"/>
    <s v="MIÉRCOLES"/>
    <n v="1"/>
    <x v="0"/>
    <x v="0"/>
    <x v="1"/>
    <x v="20"/>
    <m/>
    <s v="Se realizó revisión post endodoncia."/>
    <x v="0"/>
    <x v="0"/>
    <x v="1"/>
    <x v="0"/>
  </r>
  <r>
    <d v="2022-01-13T00:00:00"/>
    <n v="4"/>
    <s v="JUEVES"/>
    <n v="1"/>
    <x v="0"/>
    <x v="0"/>
    <x v="1"/>
    <x v="10"/>
    <n v="1500"/>
    <s v="Se tomó impresión para corona de zirconia, color A3."/>
    <x v="0"/>
    <x v="0"/>
    <x v="0"/>
    <x v="0"/>
  </r>
  <r>
    <d v="2022-01-13T00:00:00"/>
    <n v="4"/>
    <s v="JUEVES"/>
    <n v="1"/>
    <x v="0"/>
    <x v="0"/>
    <x v="1"/>
    <x v="17"/>
    <m/>
    <s v="Se realizó revisión post exo"/>
    <x v="0"/>
    <x v="0"/>
    <x v="1"/>
    <x v="0"/>
  </r>
  <r>
    <d v="2022-01-13T00:00:00"/>
    <n v="4"/>
    <s v="JUEVES"/>
    <n v="1"/>
    <x v="0"/>
    <x v="0"/>
    <x v="1"/>
    <x v="21"/>
    <n v="700"/>
    <s v="Se realizó HC, valoración, odontograma. Se realizó limpieza más retiro de ortopedia 1*4, se piden estudios de ortodoncia para valoración."/>
    <x v="0"/>
    <x v="0"/>
    <x v="1"/>
    <x v="2"/>
  </r>
  <r>
    <d v="2022-01-13T00:00:00"/>
    <n v="4"/>
    <s v="JUEVES"/>
    <n v="1"/>
    <x v="0"/>
    <x v="0"/>
    <x v="1"/>
    <x v="22"/>
    <n v="700"/>
    <s v="Contactaron a tu celular para hacer cita.Se realizó HC, valoración, odontograma. Se realizó limpieza y retiro de ortopedia suoerior 1*4, se piden estudios de ortodoncia para valoración.valoración, odontograma. Se realizó limpieza y retiro de ortopedia suoerior 1*4, se piden estudios de ortodoncia para valoración."/>
    <x v="0"/>
    <x v="0"/>
    <x v="1"/>
    <x v="2"/>
  </r>
  <r>
    <d v="2022-01-13T00:00:00"/>
    <n v="4"/>
    <s v="JUEVES"/>
    <n v="1"/>
    <x v="0"/>
    <x v="0"/>
    <x v="1"/>
    <x v="23"/>
    <n v="700"/>
    <s v="Se realizó extracción de od 18."/>
    <x v="0"/>
    <x v="0"/>
    <x v="1"/>
    <x v="0"/>
  </r>
  <r>
    <d v="2022-01-14T00:00:00"/>
    <n v="5"/>
    <s v="VIERNES"/>
    <n v="1"/>
    <x v="0"/>
    <x v="0"/>
    <x v="1"/>
    <x v="12"/>
    <n v="450"/>
    <s v="Se realizó profilaxis."/>
    <x v="0"/>
    <x v="0"/>
    <x v="0"/>
    <x v="0"/>
  </r>
  <r>
    <d v="2022-01-14T00:00:00"/>
    <n v="5"/>
    <s v="VIERNES"/>
    <n v="1"/>
    <x v="0"/>
    <x v="0"/>
    <x v="1"/>
    <x v="24"/>
    <n v="900"/>
    <s v="Se realizó exo od 28."/>
    <x v="0"/>
    <x v="0"/>
    <x v="0"/>
    <x v="0"/>
  </r>
  <r>
    <d v="2022-01-14T00:00:00"/>
    <n v="5"/>
    <s v="VIERNES"/>
    <n v="1"/>
    <x v="0"/>
    <x v="0"/>
    <x v="1"/>
    <x v="25"/>
    <n v="2300"/>
    <s v="Se realizó endodoncias od 11 y 21. (Ya habia cubierto el costo de estos tratamientos y dejo a cuenta para el resto de los tratamientos posteriores)"/>
    <x v="0"/>
    <x v="0"/>
    <x v="0"/>
    <x v="0"/>
  </r>
  <r>
    <d v="2022-01-14T00:00:00"/>
    <n v="5"/>
    <s v="VIERNES"/>
    <n v="1"/>
    <x v="0"/>
    <x v="0"/>
    <x v="1"/>
    <x v="26"/>
    <m/>
    <s v="Se inició endodoncia, no se terminó por presentar conductos mesiales obliterados, se deja dta y se da cita en una semana para concluir tratamiento."/>
    <x v="0"/>
    <x v="0"/>
    <x v="0"/>
    <x v="0"/>
  </r>
  <r>
    <d v="2022-01-14T00:00:00"/>
    <n v="5"/>
    <s v="VIERNES"/>
    <n v="1"/>
    <x v="0"/>
    <x v="0"/>
    <x v="1"/>
    <x v="27"/>
    <n v="2000"/>
    <s v="Se realizó endodoncia od 15. (Anteriormente ya había dejado $500 a/c de endodoncia)"/>
    <x v="0"/>
    <x v="0"/>
    <x v="0"/>
    <x v="0"/>
  </r>
  <r>
    <d v="2022-01-14T00:00:00"/>
    <n v="5"/>
    <s v="VIERNES"/>
    <n v="1"/>
    <x v="0"/>
    <x v="0"/>
    <x v="1"/>
    <x v="28"/>
    <n v="2000"/>
    <s v="Se realizó endodoncia od 23."/>
    <x v="0"/>
    <x v="0"/>
    <x v="0"/>
    <x v="0"/>
  </r>
  <r>
    <d v="2022-01-15T00:00:00"/>
    <n v="6"/>
    <s v="SÁBADO"/>
    <n v="1"/>
    <x v="0"/>
    <x v="0"/>
    <x v="1"/>
    <x v="29"/>
    <n v="400"/>
    <s v="Se realizó ionomero od 65."/>
    <x v="0"/>
    <x v="0"/>
    <x v="0"/>
    <x v="0"/>
  </r>
  <r>
    <d v="2022-01-15T00:00:00"/>
    <n v="6"/>
    <s v="SÁBADO"/>
    <n v="1"/>
    <x v="0"/>
    <x v="0"/>
    <x v="1"/>
    <x v="28"/>
    <n v="3000"/>
    <s v="Se realizó resina od 17. Toma el plan anual y se le deja en dos pagos (8 resinas, 2 limpiezas, 1 blanqueamiento)"/>
    <x v="0"/>
    <x v="0"/>
    <x v="0"/>
    <x v="0"/>
  </r>
  <r>
    <d v="2022-01-18T00:00:00"/>
    <n v="2"/>
    <s v="MARTES"/>
    <n v="1"/>
    <x v="0"/>
    <x v="0"/>
    <x v="2"/>
    <x v="16"/>
    <m/>
    <s v="Se cemento provisional"/>
    <x v="0"/>
    <x v="0"/>
    <x v="0"/>
    <x v="0"/>
  </r>
  <r>
    <d v="2022-01-18T00:00:00"/>
    <n v="2"/>
    <s v="MARTES"/>
    <n v="1"/>
    <x v="0"/>
    <x v="0"/>
    <x v="2"/>
    <x v="11"/>
    <n v="1800"/>
    <s v="Se realizó extracción de od 18 y 48."/>
    <x v="0"/>
    <x v="0"/>
    <x v="0"/>
    <x v="0"/>
  </r>
  <r>
    <d v="2022-01-18T00:00:00"/>
    <n v="2"/>
    <s v="MARTES"/>
    <n v="1"/>
    <x v="0"/>
    <x v="0"/>
    <x v="2"/>
    <x v="30"/>
    <n v="500"/>
    <s v="vDeja a cuenta de cirugía."/>
    <x v="0"/>
    <x v="0"/>
    <x v="0"/>
    <x v="0"/>
  </r>
  <r>
    <d v="2022-01-18T00:00:00"/>
    <n v="2"/>
    <s v="MARTES"/>
    <n v="1"/>
    <x v="0"/>
    <x v="0"/>
    <x v="2"/>
    <x v="29"/>
    <n v="600"/>
    <s v="Se realizó dos SFF"/>
    <x v="0"/>
    <x v="0"/>
    <x v="0"/>
    <x v="0"/>
  </r>
  <r>
    <d v="2022-01-18T00:00:00"/>
    <n v="2"/>
    <s v="MARTES"/>
    <n v="1"/>
    <x v="0"/>
    <x v="0"/>
    <x v="2"/>
    <x v="31"/>
    <m/>
    <s v="Se realizó profilaxis. A cuenta de plan anual."/>
    <x v="0"/>
    <x v="0"/>
    <x v="0"/>
    <x v="0"/>
  </r>
  <r>
    <d v="2022-01-19T00:00:00"/>
    <n v="3"/>
    <s v="MIÉRCOLES"/>
    <n v="1"/>
    <x v="0"/>
    <x v="0"/>
    <x v="2"/>
    <x v="26"/>
    <m/>
    <s v="Se cemento coronas od 24 y 27, incrustación od 14."/>
    <x v="0"/>
    <x v="0"/>
    <x v="0"/>
    <x v="0"/>
  </r>
  <r>
    <d v="2022-01-19T00:00:00"/>
    <n v="3"/>
    <s v="MIÉRCOLES"/>
    <n v="1"/>
    <x v="0"/>
    <x v="0"/>
    <x v="2"/>
    <x v="7"/>
    <n v="400"/>
    <s v="Se realizó 2a sesión de profilaxis."/>
    <x v="0"/>
    <x v="0"/>
    <x v="0"/>
    <x v="0"/>
  </r>
  <r>
    <d v="2022-01-19T00:00:00"/>
    <n v="3"/>
    <s v="MIÉRCOLES"/>
    <n v="1"/>
    <x v="0"/>
    <x v="0"/>
    <x v="2"/>
    <x v="16"/>
    <n v="800"/>
    <s v="Se sello endodoncia con resina od 13."/>
    <x v="0"/>
    <x v="0"/>
    <x v="0"/>
    <x v="0"/>
  </r>
  <r>
    <d v="2022-01-19T00:00:00"/>
    <n v="3"/>
    <s v="MIÉRCOLES"/>
    <n v="1"/>
    <x v="0"/>
    <x v="0"/>
    <x v="2"/>
    <x v="32"/>
    <m/>
    <s v="Se colocó endopostes od 11 y 21. Ya había dejado a cuenta del tratamiento."/>
    <x v="0"/>
    <x v="0"/>
    <x v="0"/>
    <x v="0"/>
  </r>
  <r>
    <d v="2022-01-20T00:00:00"/>
    <n v="4"/>
    <s v="JUEVES"/>
    <n v="1"/>
    <x v="0"/>
    <x v="0"/>
    <x v="2"/>
    <x v="28"/>
    <m/>
    <s v="Se realizó resina. A cuenta de plan anual."/>
    <x v="0"/>
    <x v="0"/>
    <x v="0"/>
    <x v="0"/>
  </r>
  <r>
    <d v="2022-01-20T00:00:00"/>
    <n v="4"/>
    <s v="JUEVES"/>
    <n v="1"/>
    <x v="0"/>
    <x v="0"/>
    <x v="2"/>
    <x v="31"/>
    <m/>
    <s v="Se realizó resina od 47. A cuenta de plan anual"/>
    <x v="0"/>
    <x v="0"/>
    <x v="0"/>
    <x v="0"/>
  </r>
  <r>
    <d v="2022-01-20T00:00:00"/>
    <n v="4"/>
    <s v="JUEVES"/>
    <n v="1"/>
    <x v="0"/>
    <x v="0"/>
    <x v="2"/>
    <x v="33"/>
    <m/>
    <s v="Revisión post extracción"/>
    <x v="0"/>
    <x v="0"/>
    <x v="0"/>
    <x v="0"/>
  </r>
  <r>
    <d v="2022-01-20T00:00:00"/>
    <n v="4"/>
    <s v="JUEVES"/>
    <n v="1"/>
    <x v="0"/>
    <x v="0"/>
    <x v="2"/>
    <x v="34"/>
    <n v="50"/>
    <s v="Revisión, HC valoración. Consulta"/>
    <x v="0"/>
    <x v="0"/>
    <x v="1"/>
    <x v="2"/>
  </r>
  <r>
    <d v="2022-01-20T00:00:00"/>
    <n v="4"/>
    <s v="JUEVES"/>
    <n v="1"/>
    <x v="0"/>
    <x v="0"/>
    <x v="2"/>
    <x v="35"/>
    <n v="500"/>
    <s v="Deja a cuenta de cirugía"/>
    <x v="0"/>
    <x v="0"/>
    <x v="0"/>
    <x v="0"/>
  </r>
  <r>
    <d v="2022-01-21T00:00:00"/>
    <n v="5"/>
    <s v="VIERNES"/>
    <n v="1"/>
    <x v="0"/>
    <x v="0"/>
    <x v="2"/>
    <x v="5"/>
    <n v="625"/>
    <s v="Se realizó resina od 48, Omar de pagos fijos"/>
    <x v="0"/>
    <x v="0"/>
    <x v="0"/>
    <x v="0"/>
  </r>
  <r>
    <d v="2022-01-21T00:00:00"/>
    <n v="5"/>
    <s v="VIERNES"/>
    <n v="1"/>
    <x v="0"/>
    <x v="0"/>
    <x v="2"/>
    <x v="35"/>
    <n v="1200"/>
    <s v="Se realizo cirugía od 38."/>
    <x v="0"/>
    <x v="0"/>
    <x v="0"/>
    <x v="0"/>
  </r>
  <r>
    <d v="2022-01-21T00:00:00"/>
    <n v="5"/>
    <s v="VIERNES"/>
    <n v="1"/>
    <x v="0"/>
    <x v="0"/>
    <x v="2"/>
    <x v="30"/>
    <n v="800"/>
    <s v="Se realizó cirugía de tercer molar od 48"/>
    <x v="0"/>
    <x v="0"/>
    <x v="0"/>
    <x v="0"/>
  </r>
  <r>
    <d v="2022-01-21T00:00:00"/>
    <n v="5"/>
    <s v="VIERNES"/>
    <n v="1"/>
    <x v="0"/>
    <x v="0"/>
    <x v="2"/>
    <x v="36"/>
    <n v="400"/>
    <s v="Se realizó resina od 25."/>
    <x v="0"/>
    <x v="0"/>
    <x v="0"/>
    <x v="0"/>
  </r>
  <r>
    <d v="2022-01-22T00:00:00"/>
    <n v="6"/>
    <s v="SÁBADO"/>
    <n v="1"/>
    <x v="0"/>
    <x v="0"/>
    <x v="2"/>
    <x v="26"/>
    <m/>
    <s v="Se terminó endodoncia od 37"/>
    <x v="0"/>
    <x v="0"/>
    <x v="0"/>
    <x v="0"/>
  </r>
  <r>
    <d v="2022-01-22T00:00:00"/>
    <n v="6"/>
    <s v="SÁBADO"/>
    <n v="1"/>
    <x v="0"/>
    <x v="0"/>
    <x v="2"/>
    <x v="16"/>
    <n v="2500"/>
    <s v="Se realizó endodoncia od 35."/>
    <x v="0"/>
    <x v="0"/>
    <x v="0"/>
    <x v="0"/>
  </r>
  <r>
    <d v="2022-01-24T00:00:00"/>
    <n v="1"/>
    <s v="LUNES"/>
    <n v="1"/>
    <x v="0"/>
    <x v="0"/>
    <x v="3"/>
    <x v="37"/>
    <n v="500"/>
    <s v="Se realizó exo od 46."/>
    <x v="0"/>
    <x v="0"/>
    <x v="0"/>
    <x v="0"/>
  </r>
  <r>
    <d v="2022-01-24T00:00:00"/>
    <n v="1"/>
    <s v="LUNES"/>
    <n v="1"/>
    <x v="0"/>
    <x v="0"/>
    <x v="3"/>
    <x v="11"/>
    <m/>
    <s v="Se realizó revisión post exo"/>
    <x v="0"/>
    <x v="0"/>
    <x v="0"/>
    <x v="0"/>
  </r>
  <r>
    <d v="2022-01-24T00:00:00"/>
    <n v="1"/>
    <s v="LUNES"/>
    <n v="1"/>
    <x v="0"/>
    <x v="0"/>
    <x v="3"/>
    <x v="38"/>
    <n v="450"/>
    <s v="Recomendado de otra paciente"/>
    <x v="0"/>
    <x v="0"/>
    <x v="1"/>
    <x v="1"/>
  </r>
  <r>
    <d v="2022-01-25T00:00:00"/>
    <n v="2"/>
    <s v="MARTES"/>
    <n v="1"/>
    <x v="0"/>
    <x v="0"/>
    <x v="3"/>
    <x v="13"/>
    <n v="500"/>
    <s v="Se tomó impresión para guarda de acetato."/>
    <x v="0"/>
    <x v="0"/>
    <x v="0"/>
    <x v="0"/>
  </r>
  <r>
    <d v="2022-01-25T00:00:00"/>
    <n v="2"/>
    <s v="MARTES"/>
    <n v="1"/>
    <x v="0"/>
    <x v="0"/>
    <x v="3"/>
    <x v="39"/>
    <n v="300"/>
    <s v="Se realizó reparación de prótesis.."/>
    <x v="0"/>
    <x v="0"/>
    <x v="1"/>
    <x v="3"/>
  </r>
  <r>
    <d v="2022-01-25T00:00:00"/>
    <n v="2"/>
    <s v="MARTES"/>
    <n v="1"/>
    <x v="0"/>
    <x v="0"/>
    <x v="3"/>
    <x v="40"/>
    <n v="600"/>
    <s v="Se realizó HC, valoración. Od 36 indicado para Endo, se tomó rx periapical. Deja a cuenta para Endo"/>
    <x v="0"/>
    <x v="0"/>
    <x v="1"/>
    <x v="2"/>
  </r>
  <r>
    <d v="2022-01-26T00:00:00"/>
    <n v="3"/>
    <s v="MIÉRCOLES"/>
    <n v="1"/>
    <x v="0"/>
    <x v="0"/>
    <x v="3"/>
    <x v="16"/>
    <n v="2200"/>
    <s v="Se realizó sellado de endodoncia od 35, reconstrucción con resina od 45 y provisional."/>
    <x v="0"/>
    <x v="0"/>
    <x v="0"/>
    <x v="0"/>
  </r>
  <r>
    <d v="2022-01-26T00:00:00"/>
    <n v="3"/>
    <s v="MIÉRCOLES"/>
    <n v="1"/>
    <x v="0"/>
    <x v="0"/>
    <x v="3"/>
    <x v="41"/>
    <n v="50"/>
    <s v="Se realizó valoración, HC. Presupuesto. consulta."/>
    <x v="0"/>
    <x v="0"/>
    <x v="1"/>
    <x v="3"/>
  </r>
  <r>
    <d v="2022-01-26T00:00:00"/>
    <n v="3"/>
    <s v="MIÉRCOLES"/>
    <n v="1"/>
    <x v="0"/>
    <x v="0"/>
    <x v="3"/>
    <x v="26"/>
    <m/>
    <s v="Se realizó sellado de endodoncia con resina od 37. Y toma de impresión para corona."/>
    <x v="0"/>
    <x v="0"/>
    <x v="0"/>
    <x v="0"/>
  </r>
  <r>
    <d v="2022-01-27T00:00:00"/>
    <n v="4"/>
    <s v="JUEVES"/>
    <n v="1"/>
    <x v="0"/>
    <x v="0"/>
    <x v="3"/>
    <x v="42"/>
    <n v="50"/>
    <s v="Se realizó HC, valoración. Consulta."/>
    <x v="0"/>
    <x v="0"/>
    <x v="1"/>
    <x v="3"/>
  </r>
  <r>
    <d v="2022-01-27T00:00:00"/>
    <n v="4"/>
    <s v="JUEVES"/>
    <n v="1"/>
    <x v="0"/>
    <x v="0"/>
    <x v="3"/>
    <x v="43"/>
    <n v="350"/>
    <s v="Se realizó exo od 65."/>
    <x v="0"/>
    <x v="0"/>
    <x v="1"/>
    <x v="0"/>
  </r>
  <r>
    <d v="2022-01-27T00:00:00"/>
    <n v="4"/>
    <s v="JUEVES"/>
    <n v="1"/>
    <x v="0"/>
    <x v="0"/>
    <x v="3"/>
    <x v="44"/>
    <n v="450"/>
    <s v="Se realizó HC, valoración. Se realizó profilaxis."/>
    <x v="0"/>
    <x v="0"/>
    <x v="1"/>
    <x v="0"/>
  </r>
  <r>
    <d v="2022-01-28T00:00:00"/>
    <n v="5"/>
    <s v="VIERNES"/>
    <n v="1"/>
    <x v="0"/>
    <x v="0"/>
    <x v="3"/>
    <x v="45"/>
    <n v="400"/>
    <s v="Se realizó HC, valoración. Porfilaxis."/>
    <x v="0"/>
    <x v="0"/>
    <x v="1"/>
    <x v="3"/>
  </r>
  <r>
    <d v="2022-01-28T00:00:00"/>
    <n v="5"/>
    <s v="VIERNES"/>
    <n v="1"/>
    <x v="0"/>
    <x v="0"/>
    <x v="3"/>
    <x v="46"/>
    <n v="600"/>
    <s v="Se realizó HC, valoración. Extraccion od 71 y 81"/>
    <x v="0"/>
    <x v="0"/>
    <x v="1"/>
    <x v="3"/>
  </r>
  <r>
    <d v="2022-01-28T00:00:00"/>
    <n v="5"/>
    <s v="VIERNES"/>
    <n v="1"/>
    <x v="0"/>
    <x v="0"/>
    <x v="3"/>
    <x v="47"/>
    <n v="450"/>
    <s v="Se realizó HC, valoración. Profilaxis."/>
    <x v="0"/>
    <x v="0"/>
    <x v="1"/>
    <x v="3"/>
  </r>
  <r>
    <d v="2022-01-28T00:00:00"/>
    <n v="5"/>
    <s v="VIERNES"/>
    <n v="1"/>
    <x v="0"/>
    <x v="0"/>
    <x v="3"/>
    <x v="37"/>
    <n v="50"/>
    <s v="Revisión post exo"/>
    <x v="0"/>
    <x v="0"/>
    <x v="1"/>
    <x v="0"/>
  </r>
  <r>
    <d v="2022-01-29T00:00:00"/>
    <n v="6"/>
    <s v="SÁBADO"/>
    <n v="1"/>
    <x v="0"/>
    <x v="0"/>
    <x v="3"/>
    <x v="48"/>
    <n v="500"/>
    <s v="Se realizó HC, valoración odontograma. Presupues"/>
    <x v="0"/>
    <x v="0"/>
    <x v="1"/>
    <x v="0"/>
  </r>
  <r>
    <d v="2022-01-31T00:00:00"/>
    <n v="1"/>
    <s v="LUNES"/>
    <n v="1"/>
    <x v="0"/>
    <x v="0"/>
    <x v="4"/>
    <x v="11"/>
    <n v="1800"/>
    <s v="Se realizó exo od 38 y 28"/>
    <x v="0"/>
    <x v="0"/>
    <x v="0"/>
    <x v="0"/>
  </r>
  <r>
    <d v="2022-01-31T00:00:00"/>
    <n v="1"/>
    <s v="LUNES"/>
    <n v="1"/>
    <x v="0"/>
    <x v="0"/>
    <x v="4"/>
    <x v="49"/>
    <n v="50"/>
    <s v="Se realizó HC, valoración. Consulta."/>
    <x v="0"/>
    <x v="0"/>
    <x v="1"/>
    <x v="2"/>
  </r>
  <r>
    <d v="2022-02-01T00:00:00"/>
    <n v="2"/>
    <s v="MARTES"/>
    <n v="2"/>
    <x v="1"/>
    <x v="0"/>
    <x v="4"/>
    <x v="50"/>
    <n v="1250"/>
    <s v="Se realizó 1 curetaje y colocación de férula de resina."/>
    <x v="0"/>
    <x v="0"/>
    <x v="0"/>
    <x v="0"/>
  </r>
  <r>
    <d v="2022-02-01T00:00:00"/>
    <n v="2"/>
    <s v="MARTES"/>
    <n v="2"/>
    <x v="1"/>
    <x v="0"/>
    <x v="4"/>
    <x v="47"/>
    <n v="50"/>
    <s v="Se dió presupuesto y plan de tratamiento. Consulta"/>
    <x v="0"/>
    <x v="0"/>
    <x v="0"/>
    <x v="0"/>
  </r>
  <r>
    <d v="2022-02-01T00:00:00"/>
    <n v="2"/>
    <s v="MARTES"/>
    <n v="2"/>
    <x v="1"/>
    <x v="0"/>
    <x v="4"/>
    <x v="51"/>
    <n v="450"/>
    <s v="Se realizó HC, valoración, odontograma. Se inició tratamiento con profilaxis."/>
    <x v="0"/>
    <x v="0"/>
    <x v="1"/>
    <x v="2"/>
  </r>
  <r>
    <d v="2022-02-01T00:00:00"/>
    <n v="2"/>
    <s v="MARTES"/>
    <n v="2"/>
    <x v="1"/>
    <x v="0"/>
    <x v="4"/>
    <x v="17"/>
    <n v="1300"/>
    <s v="Se realizó exo de restos radiculares od 31,32,41 y 42. Deja a cuenta"/>
    <x v="0"/>
    <x v="0"/>
    <x v="0"/>
    <x v="0"/>
  </r>
  <r>
    <d v="2022-02-02T00:00:00"/>
    <n v="3"/>
    <s v="MIÉRCOLES"/>
    <n v="2"/>
    <x v="1"/>
    <x v="0"/>
    <x v="4"/>
    <x v="52"/>
    <n v="400"/>
    <s v="Se realizó HC, valoración, exo de resto radicular od 46."/>
    <x v="0"/>
    <x v="0"/>
    <x v="1"/>
    <x v="1"/>
  </r>
  <r>
    <d v="2022-02-02T00:00:00"/>
    <n v="3"/>
    <s v="MIÉRCOLES"/>
    <n v="2"/>
    <x v="1"/>
    <x v="0"/>
    <x v="4"/>
    <x v="53"/>
    <n v="1000"/>
    <s v="Se realizó exo od 13 y 15."/>
    <x v="0"/>
    <x v="0"/>
    <x v="0"/>
    <x v="0"/>
  </r>
  <r>
    <d v="2022-02-03T00:00:00"/>
    <n v="4"/>
    <s v="JUEVES"/>
    <n v="2"/>
    <x v="1"/>
    <x v="0"/>
    <x v="4"/>
    <x v="16"/>
    <n v="1000"/>
    <s v="Se colocó endoposte od 23."/>
    <x v="0"/>
    <x v="0"/>
    <x v="0"/>
    <x v="0"/>
  </r>
  <r>
    <d v="2022-02-03T00:00:00"/>
    <n v="4"/>
    <s v="JUEVES"/>
    <n v="2"/>
    <x v="1"/>
    <x v="0"/>
    <x v="4"/>
    <x v="10"/>
    <n v="2000"/>
    <s v="Se realizó prueba de corona de zirconia."/>
    <x v="0"/>
    <x v="0"/>
    <x v="0"/>
    <x v="0"/>
  </r>
  <r>
    <d v="2022-02-03T00:00:00"/>
    <n v="4"/>
    <s v="JUEVES"/>
    <n v="2"/>
    <x v="1"/>
    <x v="0"/>
    <x v="4"/>
    <x v="54"/>
    <n v="800"/>
    <s v="Recomendado de otro paciente (nuera de la sra Dagmar). Se realizó, HC valoración. Plan de tratamiento y presupuesto, se quedó en plan de pagos fijos de $800. Se inició tratamiento con profilaxis."/>
    <x v="0"/>
    <x v="0"/>
    <x v="1"/>
    <x v="1"/>
  </r>
  <r>
    <d v="2022-02-03T00:00:00"/>
    <n v="4"/>
    <s v="JUEVES"/>
    <n v="2"/>
    <x v="1"/>
    <x v="0"/>
    <x v="4"/>
    <x v="55"/>
    <n v="290"/>
    <s v="Deja a cuenta de tratamiento."/>
    <x v="0"/>
    <x v="0"/>
    <x v="0"/>
    <x v="0"/>
  </r>
  <r>
    <d v="2022-02-04T00:00:00"/>
    <n v="5"/>
    <s v="VIERNES"/>
    <n v="2"/>
    <x v="1"/>
    <x v="0"/>
    <x v="4"/>
    <x v="5"/>
    <n v="600"/>
    <s v="Se realizó exo od 38, deja a cuenta."/>
    <x v="0"/>
    <x v="0"/>
    <x v="0"/>
    <x v="0"/>
  </r>
  <r>
    <d v="2022-02-04T00:00:00"/>
    <n v="5"/>
    <s v="VIERNES"/>
    <n v="2"/>
    <x v="1"/>
    <x v="0"/>
    <x v="4"/>
    <x v="51"/>
    <n v="1000"/>
    <s v="Se realizó resina od 17 y 16."/>
    <x v="0"/>
    <x v="0"/>
    <x v="0"/>
    <x v="0"/>
  </r>
  <r>
    <d v="2022-02-04T00:00:00"/>
    <n v="5"/>
    <s v="VIERNES"/>
    <n v="2"/>
    <x v="1"/>
    <x v="0"/>
    <x v="4"/>
    <x v="56"/>
    <n v="700"/>
    <s v="Se realizó resina od 14. Y deja a cuenta de tratamiento anterior (nos debía $200 pesos de las extracciones del día 1 de febrero)"/>
    <x v="0"/>
    <x v="0"/>
    <x v="0"/>
    <x v="0"/>
  </r>
  <r>
    <d v="2022-02-04T00:00:00"/>
    <n v="5"/>
    <s v="VIERNES"/>
    <n v="2"/>
    <x v="1"/>
    <x v="0"/>
    <x v="4"/>
    <x v="24"/>
    <n v="1450"/>
    <s v="Se realizó dos curetajes, y profilaxis."/>
    <x v="0"/>
    <x v="0"/>
    <x v="0"/>
    <x v="0"/>
  </r>
  <r>
    <d v="2022-02-04T00:00:00"/>
    <n v="5"/>
    <s v="VIERNES"/>
    <n v="2"/>
    <x v="1"/>
    <x v="0"/>
    <x v="4"/>
    <x v="47"/>
    <n v="5000"/>
    <s v="Se inició plan de tratamiento a pagos fijos mensuales de $5000, presupuesto total de $37,200. Se inició retirando amalgama en od 15, indicado para retratamiento de endodoncia."/>
    <x v="0"/>
    <x v="0"/>
    <x v="0"/>
    <x v="0"/>
  </r>
  <r>
    <d v="2022-02-05T00:00:00"/>
    <n v="6"/>
    <s v="SÁBADO"/>
    <n v="2"/>
    <x v="1"/>
    <x v="0"/>
    <x v="4"/>
    <x v="57"/>
    <n v="350"/>
    <s v="Se realizó HC, valoración odontograma. Se inició tratamiento con limpieza."/>
    <x v="0"/>
    <x v="0"/>
    <x v="1"/>
    <x v="3"/>
  </r>
  <r>
    <d v="2022-02-05T00:00:00"/>
    <n v="6"/>
    <s v="SÁBADO"/>
    <n v="2"/>
    <x v="1"/>
    <x v="0"/>
    <x v="4"/>
    <x v="58"/>
    <n v="350"/>
    <s v="Se realizó HC, valoración, odontograma, se inició tratamiento con limpieza."/>
    <x v="0"/>
    <x v="0"/>
    <x v="1"/>
    <x v="3"/>
  </r>
  <r>
    <d v="2022-02-05T00:00:00"/>
    <n v="6"/>
    <s v="SÁBADO"/>
    <n v="2"/>
    <x v="1"/>
    <x v="0"/>
    <x v="4"/>
    <x v="13"/>
    <n v="500"/>
    <s v="Se entregó Guarda oclusal."/>
    <x v="0"/>
    <x v="0"/>
    <x v="0"/>
    <x v="0"/>
  </r>
  <r>
    <d v="2022-02-08T00:00:00"/>
    <n v="2"/>
    <s v="MARTES"/>
    <n v="2"/>
    <x v="1"/>
    <x v="0"/>
    <x v="5"/>
    <x v="59"/>
    <n v="450"/>
    <s v="Se realizo HC, valoración, odontograma. Se inició tratamiento con profilaxis."/>
    <x v="0"/>
    <x v="0"/>
    <x v="1"/>
    <x v="3"/>
  </r>
  <r>
    <d v="2022-02-08T00:00:00"/>
    <n v="2"/>
    <s v="MARTES"/>
    <n v="2"/>
    <x v="1"/>
    <x v="0"/>
    <x v="5"/>
    <x v="5"/>
    <n v="300"/>
    <s v="Se realizó revisión post exo, deja lo que faltó de la exo en la cita pasada."/>
    <x v="0"/>
    <x v="0"/>
    <x v="0"/>
    <x v="0"/>
  </r>
  <r>
    <d v="2022-02-08T00:00:00"/>
    <n v="2"/>
    <s v="MARTES"/>
    <n v="2"/>
    <x v="1"/>
    <x v="0"/>
    <x v="5"/>
    <x v="51"/>
    <n v="1000"/>
    <s v="Se realizó 2 resinas od 26 y 27"/>
    <x v="0"/>
    <x v="0"/>
    <x v="0"/>
    <x v="0"/>
  </r>
  <r>
    <d v="2022-02-08T00:00:00"/>
    <n v="2"/>
    <s v="MARTES"/>
    <n v="2"/>
    <x v="1"/>
    <x v="0"/>
    <x v="5"/>
    <x v="56"/>
    <n v="1000"/>
    <s v="Se realizó 2 resinas od 33 y 34"/>
    <x v="0"/>
    <x v="0"/>
    <x v="0"/>
    <x v="0"/>
  </r>
  <r>
    <d v="2022-02-09T00:00:00"/>
    <n v="3"/>
    <s v="MIÉRCOLES"/>
    <n v="2"/>
    <x v="1"/>
    <x v="0"/>
    <x v="5"/>
    <x v="16"/>
    <n v="1000"/>
    <s v="Se realizó dos resinas od 34 y 44."/>
    <x v="0"/>
    <x v="0"/>
    <x v="0"/>
    <x v="0"/>
  </r>
  <r>
    <d v="2022-02-09T00:00:00"/>
    <n v="3"/>
    <s v="MIÉRCOLES"/>
    <n v="2"/>
    <x v="1"/>
    <x v="0"/>
    <x v="5"/>
    <x v="10"/>
    <n v="2000"/>
    <s v="Se cemento corona de zirconia y se colocó resina en od 23"/>
    <x v="0"/>
    <x v="0"/>
    <x v="0"/>
    <x v="0"/>
  </r>
  <r>
    <d v="2022-02-09T00:00:00"/>
    <n v="3"/>
    <s v="MIÉRCOLES"/>
    <n v="2"/>
    <x v="1"/>
    <x v="0"/>
    <x v="5"/>
    <x v="59"/>
    <n v="1250"/>
    <s v="Se realizó 2 exos od 17 y 27+ a/c provisional."/>
    <x v="0"/>
    <x v="0"/>
    <x v="0"/>
    <x v="0"/>
  </r>
  <r>
    <d v="2022-02-09T00:00:00"/>
    <n v="3"/>
    <s v="MIÉRCOLES"/>
    <n v="2"/>
    <x v="1"/>
    <x v="0"/>
    <x v="5"/>
    <x v="53"/>
    <n v="450"/>
    <s v="Se realizó Profilaxis"/>
    <x v="0"/>
    <x v="0"/>
    <x v="0"/>
    <x v="0"/>
  </r>
  <r>
    <d v="2022-02-10T00:00:00"/>
    <n v="4"/>
    <s v="JUEVES"/>
    <n v="2"/>
    <x v="1"/>
    <x v="0"/>
    <x v="5"/>
    <x v="11"/>
    <n v="400"/>
    <s v="Se realizó valoración de ortodoncia. Consulta de ortodoncia."/>
    <x v="0"/>
    <x v="0"/>
    <x v="0"/>
    <x v="0"/>
  </r>
  <r>
    <d v="2022-02-10T00:00:00"/>
    <n v="4"/>
    <s v="JUEVES"/>
    <n v="2"/>
    <x v="1"/>
    <x v="0"/>
    <x v="5"/>
    <x v="5"/>
    <n v="400"/>
    <s v="Se realizó consulta de ortodoncia."/>
    <x v="0"/>
    <x v="0"/>
    <x v="0"/>
    <x v="0"/>
  </r>
  <r>
    <d v="2022-02-10T00:00:00"/>
    <n v="4"/>
    <s v="JUEVES"/>
    <n v="2"/>
    <x v="1"/>
    <x v="0"/>
    <x v="5"/>
    <x v="60"/>
    <n v="400"/>
    <s v="Consulta de ortodoncia."/>
    <x v="0"/>
    <x v="0"/>
    <x v="0"/>
    <x v="0"/>
  </r>
  <r>
    <d v="2022-02-10T00:00:00"/>
    <n v="4"/>
    <s v="JUEVES"/>
    <n v="2"/>
    <x v="1"/>
    <x v="0"/>
    <x v="5"/>
    <x v="21"/>
    <n v="400"/>
    <s v="Consulta de ortodoncia"/>
    <x v="0"/>
    <x v="0"/>
    <x v="0"/>
    <x v="0"/>
  </r>
  <r>
    <d v="2022-02-10T00:00:00"/>
    <n v="4"/>
    <s v="JUEVES"/>
    <n v="2"/>
    <x v="1"/>
    <x v="0"/>
    <x v="5"/>
    <x v="26"/>
    <m/>
    <s v="Se realizó prueba de metal para corona."/>
    <x v="0"/>
    <x v="0"/>
    <x v="0"/>
    <x v="0"/>
  </r>
  <r>
    <d v="2022-02-11T00:00:00"/>
    <n v="5"/>
    <s v="VIERNES"/>
    <n v="2"/>
    <x v="1"/>
    <x v="0"/>
    <x v="5"/>
    <x v="51"/>
    <n v="3000"/>
    <s v="Se realizó resina od 37 y 36. Deja a cuenta de cirugía"/>
    <x v="0"/>
    <x v="0"/>
    <x v="0"/>
    <x v="0"/>
  </r>
  <r>
    <d v="2022-02-11T00:00:00"/>
    <n v="5"/>
    <s v="VIERNES"/>
    <n v="2"/>
    <x v="1"/>
    <x v="0"/>
    <x v="5"/>
    <x v="61"/>
    <m/>
    <s v="Se realizó cuatro pulpec (od 51,52,61 y62)"/>
    <x v="0"/>
    <x v="0"/>
    <x v="0"/>
    <x v="0"/>
  </r>
  <r>
    <d v="2022-02-14T00:00:00"/>
    <n v="1"/>
    <s v="LUNES"/>
    <n v="2"/>
    <x v="1"/>
    <x v="0"/>
    <x v="6"/>
    <x v="62"/>
    <n v="450"/>
    <s v="e realizó Profilaxis"/>
    <x v="0"/>
    <x v="0"/>
    <x v="0"/>
    <x v="0"/>
  </r>
  <r>
    <d v="2022-02-14T00:00:00"/>
    <n v="1"/>
    <s v="LUNES"/>
    <n v="2"/>
    <x v="1"/>
    <x v="0"/>
    <x v="6"/>
    <x v="59"/>
    <n v="750"/>
    <s v="Se realizó una exo y dejo a cuenta de provisional"/>
    <x v="0"/>
    <x v="0"/>
    <x v="0"/>
    <x v="0"/>
  </r>
  <r>
    <d v="2022-02-15T00:00:00"/>
    <n v="2"/>
    <s v="MARTES"/>
    <n v="2"/>
    <x v="1"/>
    <x v="0"/>
    <x v="6"/>
    <x v="63"/>
    <n v="50"/>
    <s v="Se realizó HC valoración. Se pide rx panorámica, indicado para biopsia. Consulta"/>
    <x v="0"/>
    <x v="0"/>
    <x v="1"/>
    <x v="3"/>
  </r>
  <r>
    <d v="2022-02-15T00:00:00"/>
    <n v="2"/>
    <s v="MARTES"/>
    <n v="2"/>
    <x v="1"/>
    <x v="0"/>
    <x v="6"/>
    <x v="64"/>
    <n v="1000"/>
    <s v="Se realizó dos resinas od 14 y 15."/>
    <x v="0"/>
    <x v="0"/>
    <x v="0"/>
    <x v="0"/>
  </r>
  <r>
    <d v="2022-02-15T00:00:00"/>
    <n v="2"/>
    <s v="MARTES"/>
    <n v="2"/>
    <x v="1"/>
    <x v="0"/>
    <x v="6"/>
    <x v="65"/>
    <n v="400"/>
    <s v="Se realizó profilaxis y deja a cuenta de su Endo."/>
    <x v="0"/>
    <x v="0"/>
    <x v="1"/>
    <x v="1"/>
  </r>
  <r>
    <d v="2022-02-15T00:00:00"/>
    <n v="2"/>
    <s v="MARTES"/>
    <n v="2"/>
    <x v="1"/>
    <x v="0"/>
    <x v="6"/>
    <x v="26"/>
    <m/>
    <s v="Se realizó resina od 37, 11 y 21."/>
    <x v="0"/>
    <x v="0"/>
    <x v="1"/>
    <x v="0"/>
  </r>
  <r>
    <d v="2022-02-16T00:00:00"/>
    <n v="3"/>
    <s v="MIÉRCOLES"/>
    <n v="2"/>
    <x v="1"/>
    <x v="0"/>
    <x v="6"/>
    <x v="59"/>
    <n v="1000"/>
    <s v="Se realizó dos resinas od 11 y 12"/>
    <x v="0"/>
    <x v="0"/>
    <x v="0"/>
    <x v="0"/>
  </r>
  <r>
    <d v="2022-02-16T00:00:00"/>
    <n v="3"/>
    <s v="MIÉRCOLES"/>
    <n v="2"/>
    <x v="1"/>
    <x v="0"/>
    <x v="6"/>
    <x v="53"/>
    <n v="500"/>
    <s v="Se realizó resina od 16"/>
    <x v="0"/>
    <x v="0"/>
    <x v="0"/>
    <x v="0"/>
  </r>
  <r>
    <d v="2022-02-16T00:00:00"/>
    <n v="3"/>
    <s v="MIÉRCOLES"/>
    <n v="2"/>
    <x v="1"/>
    <x v="0"/>
    <x v="6"/>
    <x v="16"/>
    <m/>
    <s v="Se cemento provisional"/>
    <x v="0"/>
    <x v="0"/>
    <x v="0"/>
    <x v="0"/>
  </r>
  <r>
    <d v="2022-02-16T00:00:00"/>
    <n v="3"/>
    <s v="MIÉRCOLES"/>
    <n v="2"/>
    <x v="1"/>
    <x v="0"/>
    <x v="6"/>
    <x v="66"/>
    <m/>
    <s v="Se realizo resina od 17 y 16"/>
    <x v="0"/>
    <x v="0"/>
    <x v="0"/>
    <x v="0"/>
  </r>
  <r>
    <d v="2022-02-16T00:00:00"/>
    <n v="3"/>
    <s v="MIÉRCOLES"/>
    <n v="2"/>
    <x v="1"/>
    <x v="0"/>
    <x v="6"/>
    <x v="67"/>
    <n v="500"/>
    <m/>
    <x v="0"/>
    <x v="0"/>
    <x v="0"/>
    <x v="0"/>
  </r>
  <r>
    <d v="2022-02-17T00:00:00"/>
    <n v="4"/>
    <s v="JUEVES"/>
    <n v="2"/>
    <x v="1"/>
    <x v="0"/>
    <x v="6"/>
    <x v="51"/>
    <n v="1000"/>
    <s v="Se realizó resina od 46 y 47"/>
    <x v="0"/>
    <x v="0"/>
    <x v="0"/>
    <x v="0"/>
  </r>
  <r>
    <d v="2022-02-17T00:00:00"/>
    <n v="4"/>
    <s v="JUEVES"/>
    <n v="2"/>
    <x v="1"/>
    <x v="0"/>
    <x v="6"/>
    <x v="54"/>
    <n v="812"/>
    <s v="Se realizó resina od 36 y 37, plan de pagos fijos."/>
    <x v="0"/>
    <x v="0"/>
    <x v="0"/>
    <x v="0"/>
  </r>
  <r>
    <d v="2022-02-17T00:00:00"/>
    <n v="4"/>
    <s v="JUEVES"/>
    <n v="2"/>
    <x v="1"/>
    <x v="0"/>
    <x v="6"/>
    <x v="61"/>
    <m/>
    <s v="Se colocaron coronas od 51,52,61 y 62."/>
    <x v="0"/>
    <x v="0"/>
    <x v="0"/>
    <x v="0"/>
  </r>
  <r>
    <d v="2022-02-18T00:00:00"/>
    <n v="5"/>
    <s v="VIERNES"/>
    <n v="2"/>
    <x v="1"/>
    <x v="0"/>
    <x v="6"/>
    <x v="68"/>
    <n v="2000"/>
    <s v="Se realizó biopsia."/>
    <x v="0"/>
    <x v="0"/>
    <x v="0"/>
    <x v="0"/>
  </r>
  <r>
    <d v="2022-02-18T00:00:00"/>
    <n v="5"/>
    <s v="VIERNES"/>
    <n v="2"/>
    <x v="1"/>
    <x v="0"/>
    <x v="6"/>
    <x v="69"/>
    <n v="4000"/>
    <s v="Se realizó cirugía de tercer molar y exos."/>
    <x v="0"/>
    <x v="0"/>
    <x v="1"/>
    <x v="4"/>
  </r>
  <r>
    <d v="2022-02-18T00:00:00"/>
    <n v="5"/>
    <s v="VIERNES"/>
    <n v="2"/>
    <x v="1"/>
    <x v="0"/>
    <x v="6"/>
    <x v="59"/>
    <n v="500"/>
    <s v="Se realizó resina od 16"/>
    <x v="0"/>
    <x v="0"/>
    <x v="0"/>
    <x v="0"/>
  </r>
  <r>
    <d v="2022-02-18T00:00:00"/>
    <n v="5"/>
    <s v="VIERNES"/>
    <n v="2"/>
    <x v="1"/>
    <x v="0"/>
    <x v="6"/>
    <x v="70"/>
    <n v="0"/>
    <s v="Se realizó Curetaje od 16 y 17"/>
    <x v="0"/>
    <x v="0"/>
    <x v="0"/>
    <x v="0"/>
  </r>
  <r>
    <d v="2022-02-21T00:00:00"/>
    <n v="1"/>
    <s v="LUNES"/>
    <n v="2"/>
    <x v="1"/>
    <x v="0"/>
    <x v="7"/>
    <x v="71"/>
    <m/>
    <s v="Entrego radiografía panorámica"/>
    <x v="0"/>
    <x v="0"/>
    <x v="0"/>
    <x v="0"/>
  </r>
  <r>
    <d v="2022-02-21T00:00:00"/>
    <n v="1"/>
    <s v="LUNES"/>
    <n v="2"/>
    <x v="1"/>
    <x v="0"/>
    <x v="7"/>
    <x v="30"/>
    <n v="300"/>
    <s v="Se realizó resina od 46"/>
    <x v="0"/>
    <x v="0"/>
    <x v="0"/>
    <x v="0"/>
  </r>
  <r>
    <d v="2022-02-21T00:00:00"/>
    <n v="1"/>
    <s v="LUNES"/>
    <n v="2"/>
    <x v="1"/>
    <x v="0"/>
    <x v="7"/>
    <x v="59"/>
    <n v="500"/>
    <s v="Se realizó resina od 26"/>
    <x v="0"/>
    <x v="0"/>
    <x v="0"/>
    <x v="0"/>
  </r>
  <r>
    <d v="2022-02-21T00:00:00"/>
    <n v="1"/>
    <s v="LUNES"/>
    <n v="2"/>
    <x v="1"/>
    <x v="0"/>
    <x v="7"/>
    <x v="72"/>
    <n v="150"/>
    <s v="Se realizó HC, valoración, odontograma. Se tomó rx periapical od 36, presenta dolor en molar con Endo. Se envía orden para rx panorámica. Consulta."/>
    <x v="0"/>
    <x v="0"/>
    <x v="1"/>
    <x v="2"/>
  </r>
  <r>
    <d v="2022-02-22T00:00:00"/>
    <n v="2"/>
    <s v="MARTES"/>
    <n v="2"/>
    <x v="1"/>
    <x v="0"/>
    <x v="7"/>
    <x v="59"/>
    <n v="800"/>
    <s v="Se realizó dos resinas od 44 y 45"/>
    <x v="0"/>
    <x v="0"/>
    <x v="0"/>
    <x v="0"/>
  </r>
  <r>
    <d v="2022-02-23T00:00:00"/>
    <n v="3"/>
    <s v="MIÉRCOLES"/>
    <n v="2"/>
    <x v="1"/>
    <x v="0"/>
    <x v="7"/>
    <x v="73"/>
    <n v="3000"/>
    <s v="Se realizó resina od 43. Pago la segunda parte del plan anual (esposa del sr José Luis García Chávez, hijo del señor José Luis)"/>
    <x v="0"/>
    <x v="0"/>
    <x v="1"/>
    <x v="0"/>
  </r>
  <r>
    <d v="2022-02-23T00:00:00"/>
    <n v="3"/>
    <s v="MIÉRCOLES"/>
    <n v="2"/>
    <x v="1"/>
    <x v="0"/>
    <x v="7"/>
    <x v="16"/>
    <n v="200"/>
    <s v="Se recolocó provisional od 23."/>
    <x v="0"/>
    <x v="0"/>
    <x v="1"/>
    <x v="0"/>
  </r>
  <r>
    <d v="2022-02-23T00:00:00"/>
    <n v="3"/>
    <s v="MIÉRCOLES"/>
    <n v="2"/>
    <x v="1"/>
    <x v="0"/>
    <x v="7"/>
    <x v="10"/>
    <n v="1000"/>
    <s v="Se realizó resinas od 22 y 21."/>
    <x v="0"/>
    <x v="0"/>
    <x v="1"/>
    <x v="0"/>
  </r>
  <r>
    <d v="2022-02-23T00:00:00"/>
    <n v="3"/>
    <s v="MIÉRCOLES"/>
    <n v="2"/>
    <x v="1"/>
    <x v="0"/>
    <x v="7"/>
    <x v="53"/>
    <n v="500"/>
    <s v="Se realizo resina od 26."/>
    <x v="0"/>
    <x v="0"/>
    <x v="1"/>
    <x v="0"/>
  </r>
  <r>
    <d v="2022-02-24T00:00:00"/>
    <n v="4"/>
    <s v="JUEVES"/>
    <n v="2"/>
    <x v="1"/>
    <x v="0"/>
    <x v="7"/>
    <x v="59"/>
    <n v="1200"/>
    <s v="Se realizó resinas od 41,42 y 31."/>
    <x v="0"/>
    <x v="0"/>
    <x v="1"/>
    <x v="0"/>
  </r>
  <r>
    <d v="2022-02-25T00:00:00"/>
    <n v="5"/>
    <s v="VIERNES"/>
    <n v="2"/>
    <x v="1"/>
    <x v="0"/>
    <x v="7"/>
    <x v="69"/>
    <n v="50"/>
    <s v="Se realizó revisión post qx. Y retiro de punto de sutura"/>
    <x v="0"/>
    <x v="0"/>
    <x v="0"/>
    <x v="0"/>
  </r>
  <r>
    <d v="2022-02-25T00:00:00"/>
    <n v="5"/>
    <s v="VIERNES"/>
    <n v="2"/>
    <x v="1"/>
    <x v="0"/>
    <x v="7"/>
    <x v="59"/>
    <n v="1200"/>
    <s v="Se realizó resinas od 34,35 y 32"/>
    <x v="0"/>
    <x v="0"/>
    <x v="0"/>
    <x v="0"/>
  </r>
  <r>
    <d v="2022-02-27T00:00:00"/>
    <n v="7"/>
    <s v="DOMINGO"/>
    <n v="2"/>
    <x v="1"/>
    <x v="0"/>
    <x v="8"/>
    <x v="9"/>
    <n v="300"/>
    <m/>
    <x v="0"/>
    <x v="0"/>
    <x v="0"/>
    <x v="0"/>
  </r>
  <r>
    <d v="2022-02-28T00:00:00"/>
    <n v="1"/>
    <s v="LUNES"/>
    <n v="2"/>
    <x v="1"/>
    <x v="0"/>
    <x v="8"/>
    <x v="74"/>
    <n v="50"/>
    <s v="Se realizó HC, valoración. Se pide rx panorámica, consulta"/>
    <x v="0"/>
    <x v="0"/>
    <x v="1"/>
    <x v="3"/>
  </r>
  <r>
    <d v="2022-02-28T00:00:00"/>
    <n v="1"/>
    <s v="LUNES"/>
    <n v="2"/>
    <x v="1"/>
    <x v="0"/>
    <x v="8"/>
    <x v="62"/>
    <n v="500"/>
    <s v="Deja a cuenta para injerto óseo y exo."/>
    <x v="0"/>
    <x v="0"/>
    <x v="1"/>
    <x v="3"/>
  </r>
  <r>
    <d v="2022-02-28T00:00:00"/>
    <n v="1"/>
    <s v="LUNES"/>
    <n v="2"/>
    <x v="1"/>
    <x v="0"/>
    <x v="8"/>
    <x v="75"/>
    <n v="450"/>
    <s v="Se realizó HC, valoración. Se inicia primera sesión de"/>
    <x v="0"/>
    <x v="0"/>
    <x v="0"/>
    <x v="0"/>
  </r>
  <r>
    <d v="2022-02-28T00:00:00"/>
    <n v="1"/>
    <s v="LUNES"/>
    <n v="2"/>
    <x v="1"/>
    <x v="0"/>
    <x v="8"/>
    <x v="59"/>
    <n v="5000"/>
    <s v="Se tomó impresión para removible sup e inf."/>
    <x v="0"/>
    <x v="0"/>
    <x v="0"/>
    <x v="0"/>
  </r>
  <r>
    <d v="2022-02-28T00:00:00"/>
    <n v="1"/>
    <s v="LUNES"/>
    <n v="2"/>
    <x v="1"/>
    <x v="0"/>
    <x v="8"/>
    <x v="76"/>
    <n v="400"/>
    <s v="Se realizó Profilaxis más rx periapical (paciente pediátrico)"/>
    <x v="0"/>
    <x v="0"/>
    <x v="0"/>
    <x v="0"/>
  </r>
  <r>
    <d v="2022-02-28T00:00:00"/>
    <n v="1"/>
    <s v="LUNES"/>
    <n v="2"/>
    <x v="1"/>
    <x v="0"/>
    <x v="8"/>
    <x v="72"/>
    <n v="50"/>
    <s v="Entrego rx panorámica, se le da presupuesto para TX de od 36. Consulta"/>
    <x v="0"/>
    <x v="0"/>
    <x v="1"/>
    <x v="3"/>
  </r>
  <r>
    <d v="2022-03-01T00:00:00"/>
    <n v="2"/>
    <s v="MARTES"/>
    <n v="3"/>
    <x v="2"/>
    <x v="0"/>
    <x v="8"/>
    <x v="77"/>
    <n v="50"/>
    <s v="Se realizó HC, valoración. Consulta"/>
    <x v="0"/>
    <x v="0"/>
    <x v="1"/>
    <x v="3"/>
  </r>
  <r>
    <d v="2022-03-01T00:00:00"/>
    <n v="2"/>
    <s v="MARTES"/>
    <n v="3"/>
    <x v="2"/>
    <x v="0"/>
    <x v="8"/>
    <x v="78"/>
    <n v="50"/>
    <s v="Se realizó HC, valoración. Presenta mesiodens, se pide rx panorámica para valoración.. consulta"/>
    <x v="0"/>
    <x v="0"/>
    <x v="1"/>
    <x v="3"/>
  </r>
  <r>
    <d v="2022-03-01T00:00:00"/>
    <n v="2"/>
    <s v="MARTES"/>
    <n v="3"/>
    <x v="2"/>
    <x v="0"/>
    <x v="8"/>
    <x v="79"/>
    <n v="300"/>
    <s v="Curación od 36, indicado para endodoncia."/>
    <x v="0"/>
    <x v="0"/>
    <x v="0"/>
    <x v="0"/>
  </r>
  <r>
    <d v="2022-03-02T00:00:00"/>
    <n v="3"/>
    <s v="MIÉRCOLES"/>
    <n v="3"/>
    <x v="2"/>
    <x v="0"/>
    <x v="8"/>
    <x v="31"/>
    <m/>
    <s v="Se realizó resina od 24 y 25. Plan anual."/>
    <x v="0"/>
    <x v="0"/>
    <x v="0"/>
    <x v="0"/>
  </r>
  <r>
    <d v="2022-03-02T00:00:00"/>
    <n v="3"/>
    <s v="MIÉRCOLES"/>
    <n v="3"/>
    <x v="2"/>
    <x v="0"/>
    <x v="8"/>
    <x v="27"/>
    <n v="1000"/>
    <s v="Se colocó endoposte od 24"/>
    <x v="0"/>
    <x v="0"/>
    <x v="0"/>
    <x v="0"/>
  </r>
  <r>
    <d v="2022-03-02T00:00:00"/>
    <n v="3"/>
    <s v="MIÉRCOLES"/>
    <n v="3"/>
    <x v="2"/>
    <x v="0"/>
    <x v="8"/>
    <x v="16"/>
    <n v="200"/>
    <s v="Se tomaron modelos de estudio"/>
    <x v="0"/>
    <x v="0"/>
    <x v="0"/>
    <x v="0"/>
  </r>
  <r>
    <d v="2022-03-02T00:00:00"/>
    <n v="3"/>
    <s v="MIÉRCOLES"/>
    <n v="3"/>
    <x v="2"/>
    <x v="0"/>
    <x v="8"/>
    <x v="62"/>
    <n v="3000"/>
    <s v="Se realizó exo od 47, y colocación de injerto"/>
    <x v="0"/>
    <x v="0"/>
    <x v="0"/>
    <x v="0"/>
  </r>
  <r>
    <d v="2022-03-02T00:00:00"/>
    <n v="3"/>
    <s v="MIÉRCOLES"/>
    <n v="3"/>
    <x v="2"/>
    <x v="0"/>
    <x v="8"/>
    <x v="79"/>
    <n v="900"/>
    <s v="Se realizó extracción od 38"/>
    <x v="0"/>
    <x v="0"/>
    <x v="0"/>
    <x v="0"/>
  </r>
  <r>
    <d v="2022-03-02T00:00:00"/>
    <n v="3"/>
    <s v="MIÉRCOLES"/>
    <n v="3"/>
    <x v="2"/>
    <x v="0"/>
    <x v="8"/>
    <x v="53"/>
    <n v="500"/>
    <s v="Se realizó resina od 16."/>
    <x v="0"/>
    <x v="0"/>
    <x v="0"/>
    <x v="0"/>
  </r>
  <r>
    <d v="2022-03-03T00:00:00"/>
    <n v="4"/>
    <s v="JUEVES"/>
    <n v="3"/>
    <x v="2"/>
    <x v="0"/>
    <x v="8"/>
    <x v="62"/>
    <m/>
    <s v="Se realizó revisión."/>
    <x v="0"/>
    <x v="0"/>
    <x v="0"/>
    <x v="0"/>
  </r>
  <r>
    <d v="2022-03-03T00:00:00"/>
    <n v="4"/>
    <s v="JUEVES"/>
    <n v="3"/>
    <x v="2"/>
    <x v="0"/>
    <x v="8"/>
    <x v="80"/>
    <n v="50"/>
    <s v="Se realizó HC, valoración. Consulta"/>
    <x v="0"/>
    <x v="0"/>
    <x v="1"/>
    <x v="3"/>
  </r>
  <r>
    <d v="2022-03-03T00:00:00"/>
    <n v="4"/>
    <s v="JUEVES"/>
    <n v="3"/>
    <x v="2"/>
    <x v="0"/>
    <x v="8"/>
    <x v="81"/>
    <n v="806"/>
    <s v="Se realizó resina od 46 y 47. Plan de pagos fijos."/>
    <x v="0"/>
    <x v="0"/>
    <x v="0"/>
    <x v="0"/>
  </r>
  <r>
    <d v="2022-03-03T00:00:00"/>
    <n v="4"/>
    <s v="JUEVES"/>
    <n v="3"/>
    <x v="2"/>
    <x v="0"/>
    <x v="8"/>
    <x v="82"/>
    <n v="807"/>
    <s v="Recomendado de otro paciente (hijo de la sra Dagmar) Se realizó HC, valoración odontograma. Plan de pagos fijos. Se inició tratamiento con Profilaxis."/>
    <x v="0"/>
    <x v="0"/>
    <x v="1"/>
    <x v="1"/>
  </r>
  <r>
    <d v="2022-03-03T00:00:00"/>
    <n v="4"/>
    <s v="JUEVES"/>
    <n v="3"/>
    <x v="2"/>
    <x v="0"/>
    <x v="8"/>
    <x v="75"/>
    <n v="400"/>
    <s v="Yesenia Torres Flores"/>
    <x v="0"/>
    <x v="0"/>
    <x v="0"/>
    <x v="0"/>
  </r>
  <r>
    <d v="2022-03-03T00:00:00"/>
    <n v="4"/>
    <s v="JUEVES"/>
    <n v="3"/>
    <x v="2"/>
    <x v="0"/>
    <x v="8"/>
    <x v="26"/>
    <m/>
    <s v="Se cemento corona met/por."/>
    <x v="0"/>
    <x v="0"/>
    <x v="0"/>
    <x v="0"/>
  </r>
  <r>
    <d v="2022-03-04T00:00:00"/>
    <n v="5"/>
    <s v="VIERNES"/>
    <n v="3"/>
    <x v="2"/>
    <x v="0"/>
    <x v="8"/>
    <x v="26"/>
    <n v="0"/>
    <s v="Sé tomó impresión para removibles.."/>
    <x v="0"/>
    <x v="0"/>
    <x v="0"/>
    <x v="0"/>
  </r>
  <r>
    <d v="2022-03-05T00:00:00"/>
    <n v="6"/>
    <s v="SÁBADO"/>
    <n v="3"/>
    <x v="2"/>
    <x v="0"/>
    <x v="8"/>
    <x v="83"/>
    <n v="750"/>
    <s v="Se realizó HC, valoración odontograma. Plan de pagos fijos. Se inició tratamiento con profilaxis."/>
    <x v="0"/>
    <x v="0"/>
    <x v="0"/>
    <x v="1"/>
  </r>
  <r>
    <d v="2022-03-05T00:00:00"/>
    <n v="6"/>
    <s v="SÁBADO"/>
    <n v="3"/>
    <x v="2"/>
    <x v="0"/>
    <x v="8"/>
    <x v="69"/>
    <n v="200"/>
    <s v="Revisión, presentaba absceso y se envia antibiótico."/>
    <x v="0"/>
    <x v="0"/>
    <x v="0"/>
    <x v="0"/>
  </r>
  <r>
    <d v="2022-03-05T00:00:00"/>
    <n v="6"/>
    <s v="SÁBADO"/>
    <n v="3"/>
    <x v="2"/>
    <x v="0"/>
    <x v="8"/>
    <x v="11"/>
    <n v="14000"/>
    <s v="Pago inicial ortodoncia sistema Damon Q."/>
    <x v="0"/>
    <x v="0"/>
    <x v="0"/>
    <x v="0"/>
  </r>
  <r>
    <d v="2022-03-05T00:00:00"/>
    <n v="6"/>
    <s v="SÁBADO"/>
    <n v="3"/>
    <x v="2"/>
    <x v="0"/>
    <x v="8"/>
    <x v="84"/>
    <n v="200"/>
    <m/>
    <x v="0"/>
    <x v="0"/>
    <x v="1"/>
    <x v="0"/>
  </r>
  <r>
    <d v="2022-03-07T00:00:00"/>
    <n v="1"/>
    <s v="LUNES"/>
    <n v="3"/>
    <x v="2"/>
    <x v="0"/>
    <x v="9"/>
    <x v="85"/>
    <n v="450"/>
    <s v="HC, VALORACIÓN, PROFILAXIS"/>
    <x v="0"/>
    <x v="0"/>
    <x v="1"/>
    <x v="3"/>
  </r>
  <r>
    <d v="2022-03-07T00:00:00"/>
    <n v="1"/>
    <s v="LUNES"/>
    <n v="3"/>
    <x v="2"/>
    <x v="0"/>
    <x v="9"/>
    <x v="86"/>
    <n v="500"/>
    <s v="ENDODONCIA OD36 EFECTIVO"/>
    <x v="0"/>
    <x v="0"/>
    <x v="0"/>
    <x v="0"/>
  </r>
  <r>
    <d v="2022-03-07T00:00:00"/>
    <n v="1"/>
    <s v="LUNES"/>
    <n v="3"/>
    <x v="2"/>
    <x v="0"/>
    <x v="9"/>
    <x v="78"/>
    <n v="50"/>
    <s v="CONSULTA"/>
    <x v="0"/>
    <x v="0"/>
    <x v="1"/>
    <x v="3"/>
  </r>
  <r>
    <d v="2022-03-07T00:00:00"/>
    <n v="1"/>
    <s v="LUNES"/>
    <n v="3"/>
    <x v="2"/>
    <x v="0"/>
    <x v="9"/>
    <x v="87"/>
    <n v="375"/>
    <s v="DEJA A CUENTA DE SU TRATAMIENTO"/>
    <x v="0"/>
    <x v="0"/>
    <x v="0"/>
    <x v="0"/>
  </r>
  <r>
    <d v="2022-03-08T00:00:00"/>
    <n v="2"/>
    <s v="MARTES"/>
    <n v="3"/>
    <x v="2"/>
    <x v="0"/>
    <x v="9"/>
    <x v="88"/>
    <n v="300"/>
    <s v="CURACIÓN"/>
    <x v="0"/>
    <x v="0"/>
    <x v="1"/>
    <x v="3"/>
  </r>
  <r>
    <d v="2022-03-08T00:00:00"/>
    <n v="2"/>
    <s v="MARTES"/>
    <n v="3"/>
    <x v="2"/>
    <x v="0"/>
    <x v="9"/>
    <x v="89"/>
    <n v="50"/>
    <s v="CONSULTA"/>
    <x v="0"/>
    <x v="0"/>
    <x v="1"/>
    <x v="3"/>
  </r>
  <r>
    <d v="2022-03-09T00:00:00"/>
    <n v="3"/>
    <s v="MIÉRCOLES"/>
    <n v="3"/>
    <x v="2"/>
    <x v="0"/>
    <x v="9"/>
    <x v="16"/>
    <n v="0"/>
    <s v="CEMENTACIÓN DE PROVISIONAL"/>
    <x v="0"/>
    <x v="0"/>
    <x v="0"/>
    <x v="0"/>
  </r>
  <r>
    <d v="2022-03-09T00:00:00"/>
    <n v="3"/>
    <s v="MIÉRCOLES"/>
    <n v="3"/>
    <x v="2"/>
    <x v="0"/>
    <x v="9"/>
    <x v="10"/>
    <n v="1000"/>
    <s v="RESINA OD 11 Y 12"/>
    <x v="0"/>
    <x v="0"/>
    <x v="0"/>
    <x v="0"/>
  </r>
  <r>
    <d v="2022-03-09T00:00:00"/>
    <n v="3"/>
    <s v="MIÉRCOLES"/>
    <n v="3"/>
    <x v="2"/>
    <x v="0"/>
    <x v="9"/>
    <x v="62"/>
    <n v="50"/>
    <s v="REVISIÓN Y COLOCACIÓN DE APOSITO EFECTIVO"/>
    <x v="0"/>
    <x v="0"/>
    <x v="0"/>
    <x v="0"/>
  </r>
  <r>
    <d v="2022-03-09T00:00:00"/>
    <n v="3"/>
    <s v="MIÉRCOLES"/>
    <n v="3"/>
    <x v="2"/>
    <x v="0"/>
    <x v="9"/>
    <x v="53"/>
    <n v="800"/>
    <s v="EXTRACCIÓN OD 41,31 EFECTIVO"/>
    <x v="0"/>
    <x v="0"/>
    <x v="0"/>
    <x v="0"/>
  </r>
  <r>
    <d v="2022-03-10T00:00:00"/>
    <n v="4"/>
    <s v="JUEVES"/>
    <n v="3"/>
    <x v="2"/>
    <x v="0"/>
    <x v="9"/>
    <x v="26"/>
    <n v="0"/>
    <s v="IMPRESIONES"/>
    <x v="0"/>
    <x v="0"/>
    <x v="0"/>
    <x v="0"/>
  </r>
  <r>
    <d v="2022-03-10T00:00:00"/>
    <n v="4"/>
    <s v="JUEVES"/>
    <n v="3"/>
    <x v="2"/>
    <x v="0"/>
    <x v="9"/>
    <x v="69"/>
    <n v="50"/>
    <s v="REVISIÓN EFECTIVO"/>
    <x v="0"/>
    <x v="0"/>
    <x v="0"/>
    <x v="0"/>
  </r>
  <r>
    <d v="2022-03-10T00:00:00"/>
    <n v="4"/>
    <s v="JUEVES"/>
    <n v="3"/>
    <x v="2"/>
    <x v="0"/>
    <x v="9"/>
    <x v="90"/>
    <n v="3000"/>
    <s v="PRUEBA DE ESQUELETO EFECTIVO"/>
    <x v="0"/>
    <x v="0"/>
    <x v="0"/>
    <x v="0"/>
  </r>
  <r>
    <d v="2022-03-10T00:00:00"/>
    <n v="4"/>
    <s v="JUEVES"/>
    <n v="3"/>
    <x v="2"/>
    <x v="0"/>
    <x v="9"/>
    <x v="91"/>
    <n v="300"/>
    <s v="HC, VALORACIÓN, CURACIÓN OD 46 EFECTIVO"/>
    <x v="0"/>
    <x v="0"/>
    <x v="1"/>
    <x v="3"/>
  </r>
  <r>
    <d v="2022-03-10T00:00:00"/>
    <n v="4"/>
    <s v="JUEVES"/>
    <n v="3"/>
    <x v="2"/>
    <x v="0"/>
    <x v="9"/>
    <x v="92"/>
    <n v="450"/>
    <s v="HC, VALORACIÓN, PROFILAXIS EFECTIVO"/>
    <x v="0"/>
    <x v="0"/>
    <x v="1"/>
    <x v="3"/>
  </r>
  <r>
    <d v="2022-03-12T00:00:00"/>
    <n v="6"/>
    <s v="SÁBADO"/>
    <n v="3"/>
    <x v="2"/>
    <x v="0"/>
    <x v="9"/>
    <x v="16"/>
    <n v="0"/>
    <s v="REPARACIÓN DE PROVISIONAL"/>
    <x v="0"/>
    <x v="0"/>
    <x v="0"/>
    <x v="0"/>
  </r>
  <r>
    <d v="2022-03-12T00:00:00"/>
    <n v="6"/>
    <s v="SÁBADO"/>
    <n v="3"/>
    <x v="2"/>
    <x v="0"/>
    <x v="9"/>
    <x v="74"/>
    <n v="3000"/>
    <s v="ENDODONCIA OD 36(PAGO A ENDODONCISTA $2000)"/>
    <x v="0"/>
    <x v="0"/>
    <x v="0"/>
    <x v="0"/>
  </r>
  <r>
    <d v="2022-03-12T00:00:00"/>
    <n v="6"/>
    <s v="SÁBADO"/>
    <n v="3"/>
    <x v="2"/>
    <x v="0"/>
    <x v="9"/>
    <x v="93"/>
    <n v="750"/>
    <s v="RESINA OD 36 Y 37"/>
    <x v="0"/>
    <x v="0"/>
    <x v="0"/>
    <x v="0"/>
  </r>
  <r>
    <d v="2022-03-14T00:00:00"/>
    <n v="1"/>
    <s v="LUNES"/>
    <n v="3"/>
    <x v="2"/>
    <x v="0"/>
    <x v="10"/>
    <x v="88"/>
    <n v="1000"/>
    <s v="Reconstrucción OD 21 Efectivo"/>
    <x v="0"/>
    <x v="0"/>
    <x v="0"/>
    <x v="0"/>
  </r>
  <r>
    <d v="2022-03-14T00:00:00"/>
    <n v="1"/>
    <s v="LUNES"/>
    <n v="3"/>
    <x v="2"/>
    <x v="0"/>
    <x v="10"/>
    <x v="94"/>
    <n v="5000"/>
    <s v="Impresión primaria total Efectivo"/>
    <x v="0"/>
    <x v="0"/>
    <x v="0"/>
    <x v="0"/>
  </r>
  <r>
    <d v="2022-03-14T00:00:00"/>
    <n v="1"/>
    <s v="LUNES"/>
    <n v="3"/>
    <x v="2"/>
    <x v="0"/>
    <x v="10"/>
    <x v="62"/>
    <n v="0"/>
    <s v="Valoración Post-operatoria"/>
    <x v="0"/>
    <x v="0"/>
    <x v="0"/>
    <x v="0"/>
  </r>
  <r>
    <d v="2022-03-15T00:00:00"/>
    <n v="2"/>
    <s v="MARTES"/>
    <n v="3"/>
    <x v="2"/>
    <x v="0"/>
    <x v="10"/>
    <x v="95"/>
    <n v="50"/>
    <s v="Historia clinica, valoración, consulta Efectivo"/>
    <x v="0"/>
    <x v="0"/>
    <x v="1"/>
    <x v="3"/>
  </r>
  <r>
    <d v="2022-03-16T00:00:00"/>
    <n v="3"/>
    <s v="MIÉRCOLES"/>
    <n v="3"/>
    <x v="2"/>
    <x v="0"/>
    <x v="10"/>
    <x v="10"/>
    <n v="700"/>
    <s v="Resina OD 48 PCT"/>
    <x v="0"/>
    <x v="0"/>
    <x v="0"/>
    <x v="0"/>
  </r>
  <r>
    <d v="2022-03-16T00:00:00"/>
    <n v="3"/>
    <s v="MIÉRCOLES"/>
    <n v="3"/>
    <x v="2"/>
    <x v="0"/>
    <x v="10"/>
    <x v="96"/>
    <n v="806"/>
    <s v="Resina OD16-17 PCT"/>
    <x v="0"/>
    <x v="0"/>
    <x v="0"/>
    <x v="0"/>
  </r>
  <r>
    <d v="2022-03-16T00:00:00"/>
    <n v="3"/>
    <s v="MIÉRCOLES"/>
    <n v="3"/>
    <x v="2"/>
    <x v="0"/>
    <x v="10"/>
    <x v="82"/>
    <n v="807"/>
    <s v="Resina OD 46-47"/>
    <x v="0"/>
    <x v="0"/>
    <x v="0"/>
    <x v="0"/>
  </r>
  <r>
    <d v="2022-03-16T00:00:00"/>
    <n v="3"/>
    <s v="MIÉRCOLES"/>
    <n v="3"/>
    <x v="2"/>
    <x v="0"/>
    <x v="10"/>
    <x v="53"/>
    <n v="400"/>
    <s v="Exodoncia 0D 32 Efectivo"/>
    <x v="0"/>
    <x v="0"/>
    <x v="0"/>
    <x v="0"/>
  </r>
  <r>
    <d v="2022-03-17T00:00:00"/>
    <n v="4"/>
    <s v="JUEVES"/>
    <n v="3"/>
    <x v="2"/>
    <x v="0"/>
    <x v="10"/>
    <x v="97"/>
    <n v="0"/>
    <s v="Inicio de ortodoncia"/>
    <x v="0"/>
    <x v="0"/>
    <x v="1"/>
    <x v="0"/>
  </r>
  <r>
    <d v="2022-03-17T00:00:00"/>
    <n v="4"/>
    <s v="JUEVES"/>
    <n v="3"/>
    <x v="2"/>
    <x v="0"/>
    <x v="10"/>
    <x v="92"/>
    <n v="400"/>
    <s v="Resina OD 26 Efectivo"/>
    <x v="0"/>
    <x v="0"/>
    <x v="1"/>
    <x v="0"/>
  </r>
  <r>
    <d v="2022-03-17T00:00:00"/>
    <n v="4"/>
    <s v="JUEVES"/>
    <n v="3"/>
    <x v="2"/>
    <x v="0"/>
    <x v="10"/>
    <x v="90"/>
    <n v="3000"/>
    <s v="Prueba de cera Efectivo"/>
    <x v="0"/>
    <x v="0"/>
    <x v="1"/>
    <x v="0"/>
  </r>
  <r>
    <d v="2022-03-18T00:00:00"/>
    <n v="5"/>
    <s v="VIERNES"/>
    <n v="3"/>
    <x v="2"/>
    <x v="0"/>
    <x v="10"/>
    <x v="17"/>
    <n v="0"/>
    <s v="Impresión para protesis total fisiologica"/>
    <x v="0"/>
    <x v="0"/>
    <x v="1"/>
    <x v="0"/>
  </r>
  <r>
    <d v="2022-03-19T00:00:00"/>
    <n v="6"/>
    <s v="SÁBADO"/>
    <n v="3"/>
    <x v="2"/>
    <x v="0"/>
    <x v="10"/>
    <x v="68"/>
    <n v="0"/>
    <s v="Cita de seguimiento"/>
    <x v="0"/>
    <x v="0"/>
    <x v="0"/>
    <x v="0"/>
  </r>
  <r>
    <d v="2022-03-19T00:00:00"/>
    <n v="6"/>
    <s v="SÁBADO"/>
    <n v="3"/>
    <x v="2"/>
    <x v="0"/>
    <x v="10"/>
    <x v="26"/>
    <n v="0"/>
    <s v="Se realizó desgaste para carillas de od 34 a 44, y se colocó resina bisacrilica."/>
    <x v="0"/>
    <x v="0"/>
    <x v="0"/>
    <x v="0"/>
  </r>
  <r>
    <d v="2022-03-19T00:00:00"/>
    <n v="6"/>
    <s v="SÁBADO"/>
    <n v="3"/>
    <x v="2"/>
    <x v="0"/>
    <x v="10"/>
    <x v="98"/>
    <n v="450"/>
    <s v="Se realizó HC, valoración odontograma. Plan de tratamiento. Se inició con Profilaxis. PCT"/>
    <x v="0"/>
    <x v="0"/>
    <x v="1"/>
    <x v="2"/>
  </r>
  <r>
    <d v="2022-03-19T00:00:00"/>
    <n v="6"/>
    <s v="SÁBADO"/>
    <n v="3"/>
    <x v="2"/>
    <x v="0"/>
    <x v="10"/>
    <x v="93"/>
    <n v="750"/>
    <s v="Resina od 26 y 27. Plan de pagos fijos.PCT"/>
    <x v="0"/>
    <x v="0"/>
    <x v="0"/>
    <x v="0"/>
  </r>
  <r>
    <d v="2022-03-19T00:00:00"/>
    <n v="6"/>
    <s v="SÁBADO"/>
    <n v="3"/>
    <x v="2"/>
    <x v="0"/>
    <x v="10"/>
    <x v="74"/>
    <n v="800"/>
    <s v="sellado de endodoncia con resina od 36. Efectivo"/>
    <x v="0"/>
    <x v="0"/>
    <x v="0"/>
    <x v="0"/>
  </r>
  <r>
    <d v="2022-03-21T00:00:00"/>
    <n v="1"/>
    <s v="LUNES"/>
    <n v="3"/>
    <x v="2"/>
    <x v="0"/>
    <x v="11"/>
    <x v="99"/>
    <n v="50"/>
    <s v="HC, valoración. Consulta Efectivo"/>
    <x v="0"/>
    <x v="0"/>
    <x v="1"/>
    <x v="0"/>
  </r>
  <r>
    <d v="2022-03-21T00:00:00"/>
    <n v="1"/>
    <s v="LUNES"/>
    <n v="3"/>
    <x v="2"/>
    <x v="0"/>
    <x v="11"/>
    <x v="88"/>
    <n v="500"/>
    <s v="Endodoncia Efectivo"/>
    <x v="0"/>
    <x v="0"/>
    <x v="0"/>
    <x v="0"/>
  </r>
  <r>
    <d v="2022-03-21T00:00:00"/>
    <n v="1"/>
    <s v="LUNES"/>
    <n v="3"/>
    <x v="2"/>
    <x v="0"/>
    <x v="11"/>
    <x v="100"/>
    <n v="800"/>
    <s v="HC, valoración. Exo od 55 y 65. Efectivo"/>
    <x v="0"/>
    <x v="0"/>
    <x v="0"/>
    <x v="0"/>
  </r>
  <r>
    <d v="2022-03-22T00:00:00"/>
    <n v="2"/>
    <s v="MARTES"/>
    <n v="3"/>
    <x v="2"/>
    <x v="0"/>
    <x v="11"/>
    <x v="95"/>
    <n v="1100"/>
    <s v="Se inició tratamiento, od 32 indicado para Endo, se retira corona que traía tras un tratamiento previo y se coloca provisional, deja a cuenta de endodoncia. PCT"/>
    <x v="0"/>
    <x v="0"/>
    <x v="0"/>
    <x v="0"/>
  </r>
  <r>
    <d v="2022-03-22T00:00:00"/>
    <n v="2"/>
    <s v="MARTES"/>
    <n v="3"/>
    <x v="2"/>
    <x v="0"/>
    <x v="11"/>
    <x v="47"/>
    <n v="1000"/>
    <s v="Refiere que no podrá seguir pagando de forma mensual, que prefiere pagar por tratamiento. Se realizó Curetaje od 46 y 47. Deja a cuenta"/>
    <x v="0"/>
    <x v="0"/>
    <x v="0"/>
    <x v="0"/>
  </r>
  <r>
    <d v="2022-03-23T00:00:00"/>
    <n v="3"/>
    <s v="MIÉRCOLES"/>
    <n v="3"/>
    <x v="2"/>
    <x v="0"/>
    <x v="11"/>
    <x v="79"/>
    <n v="1000"/>
    <s v="Se colocó provisional y resina od 35. Efectivo"/>
    <x v="0"/>
    <x v="0"/>
    <x v="0"/>
    <x v="0"/>
  </r>
  <r>
    <d v="2022-03-24T00:00:00"/>
    <n v="4"/>
    <s v="JUEVES"/>
    <n v="3"/>
    <x v="2"/>
    <x v="0"/>
    <x v="11"/>
    <x v="16"/>
    <n v="0"/>
    <s v="Se tomaron fotografías intraorales"/>
    <x v="0"/>
    <x v="0"/>
    <x v="0"/>
    <x v="0"/>
  </r>
  <r>
    <d v="2022-03-24T00:00:00"/>
    <n v="4"/>
    <s v="JUEVES"/>
    <n v="3"/>
    <x v="2"/>
    <x v="0"/>
    <x v="11"/>
    <x v="26"/>
    <n v="0"/>
    <s v="Se colocaron resinas bisacrilicas en zona anterior sup."/>
    <x v="0"/>
    <x v="0"/>
    <x v="0"/>
    <x v="0"/>
  </r>
  <r>
    <d v="2022-03-24T00:00:00"/>
    <n v="4"/>
    <s v="JUEVES"/>
    <n v="3"/>
    <x v="2"/>
    <x v="0"/>
    <x v="11"/>
    <x v="101"/>
    <n v="1050"/>
    <s v="Se realizó exo od 28, Pla de pagos fijos. Efectivo"/>
    <x v="0"/>
    <x v="0"/>
    <x v="0"/>
    <x v="0"/>
  </r>
  <r>
    <d v="2022-03-24T00:00:00"/>
    <n v="4"/>
    <s v="JUEVES"/>
    <n v="3"/>
    <x v="2"/>
    <x v="0"/>
    <x v="11"/>
    <x v="62"/>
    <n v="0"/>
    <s v="Revisión y retiro de puntos de sutura"/>
    <x v="0"/>
    <x v="0"/>
    <x v="0"/>
    <x v="0"/>
  </r>
  <r>
    <d v="2022-03-25T00:00:00"/>
    <n v="5"/>
    <s v="VIERNES"/>
    <n v="3"/>
    <x v="2"/>
    <x v="0"/>
    <x v="11"/>
    <x v="102"/>
    <n v="0"/>
    <s v="Se realizó Profilaxis (plan anual pagado)"/>
    <x v="0"/>
    <x v="0"/>
    <x v="0"/>
    <x v="0"/>
  </r>
  <r>
    <d v="2022-03-25T00:00:00"/>
    <n v="5"/>
    <s v="VIERNES"/>
    <n v="3"/>
    <x v="2"/>
    <x v="0"/>
    <x v="11"/>
    <x v="103"/>
    <n v="450"/>
    <s v="Se realizó HC valoración, se pide rx panorámica para hacer plan de tratamiento. Se inició con Profilaxis. Efectivo"/>
    <x v="0"/>
    <x v="0"/>
    <x v="1"/>
    <x v="2"/>
  </r>
  <r>
    <d v="2022-03-25T00:00:00"/>
    <n v="5"/>
    <s v="VIERNES"/>
    <n v="3"/>
    <x v="2"/>
    <x v="0"/>
    <x v="11"/>
    <x v="104"/>
    <n v="50"/>
    <s v="Se realizó HC valoración, consulta y plan de tratamiento. Efectivo"/>
    <x v="0"/>
    <x v="0"/>
    <x v="1"/>
    <x v="3"/>
  </r>
  <r>
    <d v="2022-03-28T00:00:00"/>
    <n v="1"/>
    <s v="LUNES"/>
    <n v="3"/>
    <x v="2"/>
    <x v="0"/>
    <x v="12"/>
    <x v="93"/>
    <n v="750"/>
    <s v="Se realizó resina od 46 y 47. Plan pagos fijos PCT"/>
    <x v="0"/>
    <x v="0"/>
    <x v="0"/>
    <x v="0"/>
  </r>
  <r>
    <d v="2022-03-28T00:00:00"/>
    <n v="1"/>
    <s v="LUNES"/>
    <n v="3"/>
    <x v="2"/>
    <x v="0"/>
    <x v="12"/>
    <x v="104"/>
    <n v="790"/>
    <s v="Se inició tratamiento con profilaxis más exo de rr od 13. Plan de pagos fijos. Efectivo"/>
    <x v="0"/>
    <x v="0"/>
    <x v="0"/>
    <x v="0"/>
  </r>
  <r>
    <d v="2022-03-28T00:00:00"/>
    <n v="1"/>
    <s v="LUNES"/>
    <n v="3"/>
    <x v="2"/>
    <x v="0"/>
    <x v="12"/>
    <x v="16"/>
    <n v="0"/>
    <s v="Se realizó provisional"/>
    <x v="0"/>
    <x v="0"/>
    <x v="0"/>
    <x v="0"/>
  </r>
  <r>
    <d v="2022-03-28T00:00:00"/>
    <n v="1"/>
    <s v="LUNES"/>
    <n v="3"/>
    <x v="2"/>
    <x v="0"/>
    <x v="12"/>
    <x v="105"/>
    <n v="50"/>
    <s v="Se realizó HC valoración. Od 37 y 38 indicados para exo Efectivo"/>
    <x v="0"/>
    <x v="0"/>
    <x v="1"/>
    <x v="3"/>
  </r>
  <r>
    <d v="2022-03-28T00:00:00"/>
    <n v="1"/>
    <s v="LUNES"/>
    <n v="3"/>
    <x v="2"/>
    <x v="0"/>
    <x v="12"/>
    <x v="106"/>
    <n v="450"/>
    <s v="Profilaxis. PCT"/>
    <x v="0"/>
    <x v="0"/>
    <x v="0"/>
    <x v="0"/>
  </r>
  <r>
    <d v="2022-03-28T00:00:00"/>
    <n v="1"/>
    <s v="LUNES"/>
    <n v="3"/>
    <x v="2"/>
    <x v="0"/>
    <x v="12"/>
    <x v="107"/>
    <n v="325"/>
    <m/>
    <x v="0"/>
    <x v="0"/>
    <x v="1"/>
    <x v="0"/>
  </r>
  <r>
    <d v="2022-03-29T00:00:00"/>
    <n v="2"/>
    <s v="MARTES"/>
    <n v="3"/>
    <x v="2"/>
    <x v="0"/>
    <x v="12"/>
    <x v="108"/>
    <n v="450"/>
    <s v="Se realizó HC, valoración. Se pide rx panorámica para realizar plan de tratamiento, profilaxis. Efectivo"/>
    <x v="0"/>
    <x v="0"/>
    <x v="1"/>
    <x v="3"/>
  </r>
  <r>
    <d v="2022-03-30T00:00:00"/>
    <n v="3"/>
    <s v="MIÉRCOLES"/>
    <n v="3"/>
    <x v="2"/>
    <x v="0"/>
    <x v="12"/>
    <x v="109"/>
    <n v="806"/>
    <s v="Se realizó resina od 14 y 15. Plan de pagos fijos PCT"/>
    <x v="0"/>
    <x v="0"/>
    <x v="0"/>
    <x v="0"/>
  </r>
  <r>
    <d v="2022-03-30T00:00:00"/>
    <n v="3"/>
    <s v="MIÉRCOLES"/>
    <n v="3"/>
    <x v="2"/>
    <x v="0"/>
    <x v="12"/>
    <x v="82"/>
    <n v="807"/>
    <s v="Se realizó resina od 26 y 27. Plan de pagos fijos PCT"/>
    <x v="0"/>
    <x v="0"/>
    <x v="0"/>
    <x v="0"/>
  </r>
  <r>
    <d v="2022-03-30T00:00:00"/>
    <n v="3"/>
    <s v="MIÉRCOLES"/>
    <n v="3"/>
    <x v="2"/>
    <x v="0"/>
    <x v="12"/>
    <x v="10"/>
    <n v="500"/>
    <s v="Se realizó resina od 44. PCT"/>
    <x v="0"/>
    <x v="0"/>
    <x v="0"/>
    <x v="0"/>
  </r>
  <r>
    <d v="2022-03-30T00:00:00"/>
    <n v="3"/>
    <s v="MIÉRCOLES"/>
    <n v="3"/>
    <x v="2"/>
    <x v="0"/>
    <x v="12"/>
    <x v="74"/>
    <n v="750"/>
    <s v="Se tomó impresión para corona metálica. A/c. Efectivo"/>
    <x v="0"/>
    <x v="0"/>
    <x v="0"/>
    <x v="0"/>
  </r>
  <r>
    <d v="2022-03-30T00:00:00"/>
    <n v="3"/>
    <s v="MIÉRCOLES"/>
    <n v="3"/>
    <x v="2"/>
    <x v="0"/>
    <x v="12"/>
    <x v="53"/>
    <n v="800"/>
    <s v="Se realizó extracción od 42, y resto radicular od 44. Efectivo"/>
    <x v="0"/>
    <x v="0"/>
    <x v="0"/>
    <x v="0"/>
  </r>
  <r>
    <d v="2022-03-31T00:00:00"/>
    <n v="4"/>
    <s v="JUEVES"/>
    <n v="3"/>
    <x v="2"/>
    <x v="0"/>
    <x v="12"/>
    <x v="16"/>
    <n v="0"/>
    <s v="Se dió plan de tratamiento con implantes."/>
    <x v="0"/>
    <x v="0"/>
    <x v="0"/>
    <x v="0"/>
  </r>
  <r>
    <d v="2022-03-31T00:00:00"/>
    <n v="4"/>
    <s v="JUEVES"/>
    <n v="3"/>
    <x v="2"/>
    <x v="0"/>
    <x v="12"/>
    <x v="26"/>
    <n v="0"/>
    <s v="Se colocaron resinas bisacrilicas en dientes ant sup"/>
    <x v="0"/>
    <x v="0"/>
    <x v="0"/>
    <x v="0"/>
  </r>
  <r>
    <d v="2022-03-31T00:00:00"/>
    <n v="4"/>
    <s v="JUEVES"/>
    <n v="3"/>
    <x v="2"/>
    <x v="0"/>
    <x v="12"/>
    <x v="101"/>
    <n v="800"/>
    <s v="Se realizó resina oclusal y cervical od 15 Efectivo"/>
    <x v="0"/>
    <x v="0"/>
    <x v="0"/>
    <x v="0"/>
  </r>
  <r>
    <d v="2022-03-31T00:00:00"/>
    <n v="4"/>
    <s v="JUEVES"/>
    <n v="3"/>
    <x v="2"/>
    <x v="0"/>
    <x v="12"/>
    <x v="110"/>
    <n v="100"/>
    <s v="Se realizó HC, valoración odontograma. Consulta (2) Efectivo"/>
    <x v="0"/>
    <x v="0"/>
    <x v="1"/>
    <x v="3"/>
  </r>
  <r>
    <d v="2022-03-31T00:00:00"/>
    <n v="4"/>
    <s v="JUEVES"/>
    <n v="3"/>
    <x v="2"/>
    <x v="0"/>
    <x v="12"/>
    <x v="92"/>
    <n v="400"/>
    <s v="Se realizó resina od 47 Efectivo"/>
    <x v="0"/>
    <x v="0"/>
    <x v="0"/>
    <x v="0"/>
  </r>
  <r>
    <d v="2022-04-01T00:00:00"/>
    <n v="5"/>
    <s v="VIERNES"/>
    <n v="4"/>
    <x v="3"/>
    <x v="0"/>
    <x v="12"/>
    <x v="111"/>
    <n v="50"/>
    <s v="HC, Valoración, Consulta Efectivo"/>
    <x v="0"/>
    <x v="0"/>
    <x v="1"/>
    <x v="3"/>
  </r>
  <r>
    <d v="2022-04-01T00:00:00"/>
    <n v="5"/>
    <s v="VIERNES"/>
    <n v="4"/>
    <x v="3"/>
    <x v="0"/>
    <x v="12"/>
    <x v="90"/>
    <n v="3000"/>
    <s v="Se coloco protesis removible superior e inferior. Ajuste Oclusal. Pago 1800 en efectivo, 1200 PCT"/>
    <x v="0"/>
    <x v="0"/>
    <x v="1"/>
    <x v="0"/>
  </r>
  <r>
    <d v="2022-04-02T00:00:00"/>
    <n v="6"/>
    <s v="SÁBADO"/>
    <n v="4"/>
    <x v="3"/>
    <x v="0"/>
    <x v="12"/>
    <x v="112"/>
    <n v="800"/>
    <s v="Endodoncia OD36-37 PCT"/>
    <x v="0"/>
    <x v="0"/>
    <x v="0"/>
    <x v="0"/>
  </r>
  <r>
    <d v="2022-04-02T00:00:00"/>
    <n v="6"/>
    <s v="SÁBADO"/>
    <n v="4"/>
    <x v="3"/>
    <x v="0"/>
    <x v="12"/>
    <x v="95"/>
    <n v="2000"/>
    <s v="Endodoncia OD31 PCT"/>
    <x v="0"/>
    <x v="0"/>
    <x v="0"/>
    <x v="0"/>
  </r>
  <r>
    <d v="2022-04-02T00:00:00"/>
    <n v="6"/>
    <s v="SÁBADO"/>
    <n v="4"/>
    <x v="3"/>
    <x v="0"/>
    <x v="12"/>
    <x v="113"/>
    <n v="3000"/>
    <s v="Retratamiento de endodoncia OD15"/>
    <x v="0"/>
    <x v="0"/>
    <x v="0"/>
    <x v="0"/>
  </r>
  <r>
    <d v="2022-04-02T00:00:00"/>
    <n v="6"/>
    <s v="SÁBADO"/>
    <n v="4"/>
    <x v="3"/>
    <x v="0"/>
    <x v="12"/>
    <x v="93"/>
    <n v="750"/>
    <s v="Resinas, plan de pago fijos PCT"/>
    <x v="0"/>
    <x v="0"/>
    <x v="0"/>
    <x v="0"/>
  </r>
  <r>
    <d v="2022-04-04T00:00:00"/>
    <n v="1"/>
    <s v="LUNES"/>
    <n v="4"/>
    <x v="3"/>
    <x v="0"/>
    <x v="13"/>
    <x v="104"/>
    <n v="800"/>
    <s v="2 exodoncias de restos radiculares Efectivo"/>
    <x v="0"/>
    <x v="0"/>
    <x v="0"/>
    <x v="0"/>
  </r>
  <r>
    <d v="2022-04-04T00:00:00"/>
    <n v="1"/>
    <s v="LUNES"/>
    <n v="4"/>
    <x v="3"/>
    <x v="0"/>
    <x v="13"/>
    <x v="90"/>
    <n v="0"/>
    <s v="Revisión post inserción de prótesis Ya habia dejado a cuenta"/>
    <x v="0"/>
    <x v="0"/>
    <x v="0"/>
    <x v="0"/>
  </r>
  <r>
    <d v="2022-04-04T00:00:00"/>
    <n v="1"/>
    <s v="LUNES"/>
    <n v="4"/>
    <x v="3"/>
    <x v="0"/>
    <x v="13"/>
    <x v="113"/>
    <n v="0"/>
    <s v="Curetaje OD 26-27 Ya habia dejado a cuenta"/>
    <x v="0"/>
    <x v="0"/>
    <x v="0"/>
    <x v="0"/>
  </r>
  <r>
    <d v="2022-04-05T00:00:00"/>
    <n v="2"/>
    <s v="MARTES"/>
    <n v="4"/>
    <x v="3"/>
    <x v="0"/>
    <x v="13"/>
    <x v="114"/>
    <n v="50"/>
    <s v="HC, Odontograma, consulta Efectivo"/>
    <x v="0"/>
    <x v="0"/>
    <x v="1"/>
    <x v="1"/>
  </r>
  <r>
    <d v="2022-04-05T00:00:00"/>
    <n v="2"/>
    <s v="MARTES"/>
    <n v="4"/>
    <x v="3"/>
    <x v="0"/>
    <x v="13"/>
    <x v="115"/>
    <n v="2000"/>
    <s v="Exodoncia OD 38 Y 37 Efectivo"/>
    <x v="0"/>
    <x v="0"/>
    <x v="0"/>
    <x v="0"/>
  </r>
  <r>
    <d v="2022-04-05T00:00:00"/>
    <n v="2"/>
    <s v="MARTES"/>
    <n v="4"/>
    <x v="3"/>
    <x v="0"/>
    <x v="13"/>
    <x v="116"/>
    <n v="300"/>
    <s v="Resina OD 46 Efectivo Personal grupo médico AG"/>
    <x v="0"/>
    <x v="0"/>
    <x v="0"/>
    <x v="0"/>
  </r>
  <r>
    <d v="2022-04-06T00:00:00"/>
    <n v="3"/>
    <s v="MIÉRCOLES"/>
    <n v="4"/>
    <x v="3"/>
    <x v="0"/>
    <x v="13"/>
    <x v="117"/>
    <n v="2000"/>
    <s v="Se realizo prueba de rollidos en cera deja A/C Efectivo"/>
    <x v="0"/>
    <x v="0"/>
    <x v="0"/>
    <x v="0"/>
  </r>
  <r>
    <d v="2022-04-06T00:00:00"/>
    <n v="3"/>
    <s v="MIÉRCOLES"/>
    <n v="4"/>
    <x v="3"/>
    <x v="0"/>
    <x v="13"/>
    <x v="118"/>
    <n v="250"/>
    <s v="Deja a cuenta para pulpectomía"/>
    <x v="0"/>
    <x v="0"/>
    <x v="0"/>
    <x v="0"/>
  </r>
  <r>
    <d v="2022-04-06T00:00:00"/>
    <n v="3"/>
    <s v="MIÉRCOLES"/>
    <n v="4"/>
    <x v="3"/>
    <x v="0"/>
    <x v="13"/>
    <x v="119"/>
    <n v="50"/>
    <s v="HC, Valoración, Odontograma Efectivo"/>
    <x v="0"/>
    <x v="0"/>
    <x v="0"/>
    <x v="0"/>
  </r>
  <r>
    <d v="2022-04-06T00:00:00"/>
    <n v="3"/>
    <s v="MIÉRCOLES"/>
    <n v="4"/>
    <x v="3"/>
    <x v="0"/>
    <x v="13"/>
    <x v="53"/>
    <n v="500"/>
    <s v="Resina OD 14 Efectivo"/>
    <x v="0"/>
    <x v="0"/>
    <x v="0"/>
    <x v="0"/>
  </r>
  <r>
    <d v="2022-04-07T00:00:00"/>
    <n v="4"/>
    <s v="JUEVES"/>
    <n v="4"/>
    <x v="3"/>
    <x v="0"/>
    <x v="13"/>
    <x v="92"/>
    <n v="400"/>
    <s v="Resina OD36 Efectivo"/>
    <x v="0"/>
    <x v="0"/>
    <x v="0"/>
    <x v="0"/>
  </r>
  <r>
    <d v="2022-04-07T00:00:00"/>
    <n v="4"/>
    <s v="JUEVES"/>
    <n v="4"/>
    <x v="3"/>
    <x v="0"/>
    <x v="13"/>
    <x v="120"/>
    <n v="50"/>
    <s v="HC, valoración, odontograma"/>
    <x v="0"/>
    <x v="0"/>
    <x v="1"/>
    <x v="3"/>
  </r>
  <r>
    <d v="2022-04-08T00:00:00"/>
    <n v="5"/>
    <s v="VIERNES"/>
    <n v="4"/>
    <x v="3"/>
    <x v="0"/>
    <x v="13"/>
    <x v="104"/>
    <n v="0"/>
    <s v="Se realizó revisión post exo"/>
    <x v="0"/>
    <x v="0"/>
    <x v="0"/>
    <x v="0"/>
  </r>
  <r>
    <d v="2022-04-08T00:00:00"/>
    <n v="5"/>
    <s v="VIERNES"/>
    <n v="4"/>
    <x v="3"/>
    <x v="0"/>
    <x v="13"/>
    <x v="90"/>
    <n v="0"/>
    <s v="Revisión post inserción de prótesis removible"/>
    <x v="0"/>
    <x v="0"/>
    <x v="0"/>
    <x v="0"/>
  </r>
  <r>
    <d v="2022-04-09T00:00:00"/>
    <n v="6"/>
    <s v="SÁBADO"/>
    <n v="4"/>
    <x v="3"/>
    <x v="0"/>
    <x v="13"/>
    <x v="95"/>
    <n v="500"/>
    <s v="Sellado de endodoncia con resina. Efectivo"/>
    <x v="0"/>
    <x v="0"/>
    <x v="0"/>
    <x v="0"/>
  </r>
  <r>
    <d v="2022-04-09T00:00:00"/>
    <n v="6"/>
    <s v="SÁBADO"/>
    <n v="4"/>
    <x v="3"/>
    <x v="0"/>
    <x v="13"/>
    <x v="121"/>
    <n v="750"/>
    <s v="Resinas Plan de pagos fijos PCT"/>
    <x v="0"/>
    <x v="0"/>
    <x v="0"/>
    <x v="0"/>
  </r>
  <r>
    <d v="2022-04-09T00:00:00"/>
    <n v="6"/>
    <s v="SÁBADO"/>
    <n v="4"/>
    <x v="3"/>
    <x v="0"/>
    <x v="13"/>
    <x v="112"/>
    <n v="1200"/>
    <s v="Se realizaron 3 resinas PCT"/>
    <x v="0"/>
    <x v="0"/>
    <x v="0"/>
    <x v="0"/>
  </r>
  <r>
    <d v="2022-04-11T00:00:00"/>
    <n v="1"/>
    <s v="LUNES"/>
    <n v="4"/>
    <x v="3"/>
    <x v="0"/>
    <x v="14"/>
    <x v="122"/>
    <n v="350"/>
    <s v="Se realizó HC, valoración, profilaxis Efectivo"/>
    <x v="0"/>
    <x v="0"/>
    <x v="1"/>
    <x v="3"/>
  </r>
  <r>
    <d v="2022-04-11T00:00:00"/>
    <n v="1"/>
    <s v="LUNES"/>
    <n v="4"/>
    <x v="3"/>
    <x v="0"/>
    <x v="14"/>
    <x v="123"/>
    <n v="280"/>
    <s v="Se realizó HC, valoración, infantil profilaxis Efectivo"/>
    <x v="0"/>
    <x v="0"/>
    <x v="1"/>
    <x v="3"/>
  </r>
  <r>
    <d v="2022-04-11T00:00:00"/>
    <n v="1"/>
    <s v="LUNES"/>
    <n v="4"/>
    <x v="3"/>
    <x v="0"/>
    <x v="14"/>
    <x v="124"/>
    <n v="350"/>
    <s v="Se realizó HC, odontograma. Se inició tratamiento con profilaxis Efectivo"/>
    <x v="0"/>
    <x v="0"/>
    <x v="1"/>
    <x v="3"/>
  </r>
  <r>
    <d v="2022-04-11T00:00:00"/>
    <n v="1"/>
    <s v="LUNES"/>
    <n v="4"/>
    <x v="3"/>
    <x v="0"/>
    <x v="14"/>
    <x v="74"/>
    <n v="0"/>
    <s v="Se tomó nuevamente impresión para corona"/>
    <x v="0"/>
    <x v="0"/>
    <x v="0"/>
    <x v="0"/>
  </r>
  <r>
    <d v="2022-04-12T00:00:00"/>
    <n v="2"/>
    <s v="MARTES"/>
    <n v="4"/>
    <x v="3"/>
    <x v="0"/>
    <x v="14"/>
    <x v="105"/>
    <n v="0"/>
    <s v="Se realizó revisión post extracción"/>
    <x v="0"/>
    <x v="0"/>
    <x v="0"/>
    <x v="0"/>
  </r>
  <r>
    <d v="2022-04-12T00:00:00"/>
    <n v="2"/>
    <s v="MARTES"/>
    <n v="4"/>
    <x v="3"/>
    <x v="0"/>
    <x v="14"/>
    <x v="104"/>
    <n v="700"/>
    <s v="Resina OD 26 Efectivo"/>
    <x v="0"/>
    <x v="0"/>
    <x v="0"/>
    <x v="0"/>
  </r>
  <r>
    <d v="2022-04-12T00:00:00"/>
    <n v="2"/>
    <s v="MARTES"/>
    <n v="4"/>
    <x v="3"/>
    <x v="0"/>
    <x v="14"/>
    <x v="10"/>
    <n v="500"/>
    <s v="Resina OD45 PCT"/>
    <x v="0"/>
    <x v="0"/>
    <x v="0"/>
    <x v="0"/>
  </r>
  <r>
    <d v="2022-04-12T00:00:00"/>
    <n v="2"/>
    <s v="MARTES"/>
    <n v="4"/>
    <x v="3"/>
    <x v="0"/>
    <x v="14"/>
    <x v="125"/>
    <n v="50"/>
    <s v="HC, valoración, Odontograma Efectivo"/>
    <x v="0"/>
    <x v="0"/>
    <x v="1"/>
    <x v="3"/>
  </r>
  <r>
    <d v="2022-04-12T00:00:00"/>
    <n v="2"/>
    <s v="MARTES"/>
    <n v="4"/>
    <x v="3"/>
    <x v="0"/>
    <x v="14"/>
    <x v="126"/>
    <n v="350"/>
    <s v="Profilaxis Efectivo"/>
    <x v="0"/>
    <x v="0"/>
    <x v="0"/>
    <x v="0"/>
  </r>
  <r>
    <d v="2022-04-13T00:00:00"/>
    <n v="3"/>
    <s v="MIÉRCOLES"/>
    <n v="4"/>
    <x v="3"/>
    <x v="0"/>
    <x v="14"/>
    <x v="82"/>
    <n v="806"/>
    <s v="Se realizo resina od 34 y 35. Plan de pagos fijos. PCT"/>
    <x v="0"/>
    <x v="0"/>
    <x v="0"/>
    <x v="0"/>
  </r>
  <r>
    <d v="2022-04-13T00:00:00"/>
    <n v="3"/>
    <s v="MIÉRCOLES"/>
    <n v="4"/>
    <x v="3"/>
    <x v="0"/>
    <x v="14"/>
    <x v="127"/>
    <n v="807"/>
    <s v="Se realizó resina od 26 y 27. Plan de pagos fijos PCT"/>
    <x v="0"/>
    <x v="0"/>
    <x v="0"/>
    <x v="0"/>
  </r>
  <r>
    <d v="2022-04-13T00:00:00"/>
    <n v="3"/>
    <s v="MIÉRCOLES"/>
    <n v="4"/>
    <x v="3"/>
    <x v="0"/>
    <x v="14"/>
    <x v="16"/>
    <n v="0"/>
    <s v="Se reparo provisional."/>
    <x v="0"/>
    <x v="0"/>
    <x v="0"/>
    <x v="0"/>
  </r>
  <r>
    <d v="2022-04-13T00:00:00"/>
    <n v="3"/>
    <s v="MIÉRCOLES"/>
    <n v="4"/>
    <x v="3"/>
    <x v="0"/>
    <x v="14"/>
    <x v="47"/>
    <n v="0"/>
    <s v="Se colocó endoposte de fibra de vidrio od 15. Ya había dejado a cuenta."/>
    <x v="0"/>
    <x v="0"/>
    <x v="0"/>
    <x v="0"/>
  </r>
  <r>
    <d v="2022-04-14T00:00:00"/>
    <n v="4"/>
    <s v="JUEVES"/>
    <n v="4"/>
    <x v="3"/>
    <x v="0"/>
    <x v="14"/>
    <x v="128"/>
    <n v="600"/>
    <s v="Se realizó curación od 44 y45."/>
    <x v="0"/>
    <x v="0"/>
    <x v="0"/>
    <x v="0"/>
  </r>
  <r>
    <d v="2022-04-14T00:00:00"/>
    <n v="4"/>
    <s v="JUEVES"/>
    <n v="4"/>
    <x v="3"/>
    <x v="0"/>
    <x v="14"/>
    <x v="129"/>
    <n v="150"/>
    <s v="Se realizó consulta, se realizo corte de alambre de ortodoncia que estaba lacerando el carrillo. Efectivo"/>
    <x v="0"/>
    <x v="0"/>
    <x v="0"/>
    <x v="1"/>
  </r>
  <r>
    <d v="2022-04-19T00:00:00"/>
    <n v="2"/>
    <s v="MARTES"/>
    <n v="4"/>
    <x v="3"/>
    <x v="0"/>
    <x v="15"/>
    <x v="128"/>
    <n v="1400"/>
    <s v="Se realizó resina od 44 y 45. PCT"/>
    <x v="0"/>
    <x v="0"/>
    <x v="0"/>
    <x v="0"/>
  </r>
  <r>
    <d v="2022-04-19T00:00:00"/>
    <n v="2"/>
    <s v="MARTES"/>
    <n v="4"/>
    <x v="3"/>
    <x v="0"/>
    <x v="15"/>
    <x v="104"/>
    <n v="800"/>
    <s v="Se realizó resina od 34 y 35 incipientes. Efectivo"/>
    <x v="0"/>
    <x v="0"/>
    <x v="0"/>
    <x v="0"/>
  </r>
  <r>
    <d v="2022-04-19T00:00:00"/>
    <n v="2"/>
    <s v="MARTES"/>
    <n v="4"/>
    <x v="3"/>
    <x v="0"/>
    <x v="15"/>
    <x v="105"/>
    <n v="50"/>
    <s v="Se realizó revisión post quirúrgica. Consulta Efectivo"/>
    <x v="0"/>
    <x v="0"/>
    <x v="0"/>
    <x v="0"/>
  </r>
  <r>
    <d v="2022-04-19T00:00:00"/>
    <n v="2"/>
    <s v="MARTES"/>
    <n v="4"/>
    <x v="3"/>
    <x v="0"/>
    <x v="15"/>
    <x v="90"/>
    <n v="0"/>
    <s v="Se realizó revisión post inserción de protesis removible"/>
    <x v="0"/>
    <x v="0"/>
    <x v="0"/>
    <x v="0"/>
  </r>
  <r>
    <d v="2022-04-20T00:00:00"/>
    <n v="3"/>
    <s v="MIÉRCOLES"/>
    <n v="4"/>
    <x v="3"/>
    <x v="0"/>
    <x v="15"/>
    <x v="130"/>
    <n v="60000"/>
    <s v="envio de trasferencia para implantes"/>
    <x v="0"/>
    <x v="0"/>
    <x v="1"/>
    <x v="0"/>
  </r>
  <r>
    <d v="2022-04-20T00:00:00"/>
    <n v="3"/>
    <s v="MIÉRCOLES"/>
    <n v="4"/>
    <x v="3"/>
    <x v="0"/>
    <x v="15"/>
    <x v="32"/>
    <n v="1000"/>
    <s v="Se realizó reconstrucción de muñón od 12. Efectivo"/>
    <x v="0"/>
    <x v="0"/>
    <x v="0"/>
    <x v="0"/>
  </r>
  <r>
    <d v="2022-04-20T00:00:00"/>
    <n v="3"/>
    <s v="MIÉRCOLES"/>
    <n v="4"/>
    <x v="3"/>
    <x v="0"/>
    <x v="15"/>
    <x v="53"/>
    <n v="500"/>
    <s v="Se realizó resina od 45. Efectivo"/>
    <x v="0"/>
    <x v="0"/>
    <x v="0"/>
    <x v="0"/>
  </r>
  <r>
    <d v="2022-04-21T00:00:00"/>
    <n v="4"/>
    <s v="JUEVES"/>
    <n v="4"/>
    <x v="3"/>
    <x v="0"/>
    <x v="15"/>
    <x v="128"/>
    <n v="700"/>
    <s v="Se realizó resina od 15. Dos caras"/>
    <x v="0"/>
    <x v="0"/>
    <x v="0"/>
    <x v="0"/>
  </r>
  <r>
    <d v="2022-04-21T00:00:00"/>
    <n v="4"/>
    <s v="JUEVES"/>
    <n v="4"/>
    <x v="3"/>
    <x v="0"/>
    <x v="15"/>
    <x v="131"/>
    <n v="350"/>
    <s v="Se realizo valoración, consulta. Se inició tratamiento con Profilaxis. Efectivo"/>
    <x v="0"/>
    <x v="0"/>
    <x v="1"/>
    <x v="3"/>
  </r>
  <r>
    <d v="2022-04-21T00:00:00"/>
    <n v="4"/>
    <s v="JUEVES"/>
    <n v="4"/>
    <x v="3"/>
    <x v="0"/>
    <x v="15"/>
    <x v="132"/>
    <n v="300"/>
    <s v="Se realizó exo od 64. Efectivo"/>
    <x v="0"/>
    <x v="0"/>
    <x v="0"/>
    <x v="0"/>
  </r>
  <r>
    <d v="2022-04-22T00:00:00"/>
    <n v="5"/>
    <s v="VIERNES"/>
    <n v="4"/>
    <x v="3"/>
    <x v="0"/>
    <x v="15"/>
    <x v="26"/>
    <n v="0"/>
    <s v="Se realizo carilla de resina inyectada od 11 y 21."/>
    <x v="0"/>
    <x v="0"/>
    <x v="0"/>
    <x v="0"/>
  </r>
  <r>
    <d v="2022-04-22T00:00:00"/>
    <n v="5"/>
    <s v="VIERNES"/>
    <n v="4"/>
    <x v="3"/>
    <x v="0"/>
    <x v="15"/>
    <x v="47"/>
    <n v="0"/>
    <s v="Se realizó provisional od 15. Ya había dejado a cuenta de su tratamiento."/>
    <x v="0"/>
    <x v="0"/>
    <x v="0"/>
    <x v="0"/>
  </r>
  <r>
    <d v="2022-04-23T00:00:00"/>
    <n v="6"/>
    <s v="SÁBADO"/>
    <n v="4"/>
    <x v="3"/>
    <x v="0"/>
    <x v="15"/>
    <x v="133"/>
    <n v="150"/>
    <s v="Se realizó curación od 17 Efectivo"/>
    <x v="0"/>
    <x v="0"/>
    <x v="0"/>
    <x v="0"/>
  </r>
  <r>
    <d v="2022-04-23T00:00:00"/>
    <n v="6"/>
    <s v="SÁBADO"/>
    <n v="4"/>
    <x v="3"/>
    <x v="0"/>
    <x v="15"/>
    <x v="93"/>
    <n v="750"/>
    <s v="Se realizó resina od 34 y 35. Plan de pagos fijos."/>
    <x v="0"/>
    <x v="0"/>
    <x v="0"/>
    <x v="0"/>
  </r>
  <r>
    <d v="2022-04-25T00:00:00"/>
    <n v="1"/>
    <s v="LUNES"/>
    <n v="4"/>
    <x v="3"/>
    <x v="0"/>
    <x v="16"/>
    <x v="134"/>
    <n v="50"/>
    <s v="Se realizó HC, valoración, Odontograma Efectivo"/>
    <x v="0"/>
    <x v="0"/>
    <x v="1"/>
    <x v="3"/>
  </r>
  <r>
    <d v="2022-04-25T00:00:00"/>
    <n v="1"/>
    <s v="LUNES"/>
    <n v="4"/>
    <x v="3"/>
    <x v="0"/>
    <x v="16"/>
    <x v="104"/>
    <n v="500"/>
    <s v="Resina OD 45 Efectivo"/>
    <x v="0"/>
    <x v="0"/>
    <x v="0"/>
    <x v="0"/>
  </r>
  <r>
    <d v="2022-04-26T00:00:00"/>
    <n v="2"/>
    <s v="MARTES"/>
    <n v="4"/>
    <x v="3"/>
    <x v="0"/>
    <x v="16"/>
    <x v="26"/>
    <n v="0"/>
    <s v="Carilla OD 23,24"/>
    <x v="0"/>
    <x v="0"/>
    <x v="0"/>
    <x v="0"/>
  </r>
  <r>
    <d v="2022-04-27T00:00:00"/>
    <n v="3"/>
    <s v="MIÉRCOLES"/>
    <n v="4"/>
    <x v="3"/>
    <x v="0"/>
    <x v="16"/>
    <x v="135"/>
    <n v="0"/>
    <s v="Carilla OD 14"/>
    <x v="0"/>
    <x v="0"/>
    <x v="0"/>
    <x v="0"/>
  </r>
  <r>
    <d v="2022-04-27T00:00:00"/>
    <n v="3"/>
    <s v="MIÉRCOLES"/>
    <n v="4"/>
    <x v="3"/>
    <x v="0"/>
    <x v="16"/>
    <x v="53"/>
    <n v="500"/>
    <s v="Resina OD 44 Efectivo"/>
    <x v="0"/>
    <x v="0"/>
    <x v="0"/>
    <x v="0"/>
  </r>
  <r>
    <d v="2022-04-28T00:00:00"/>
    <n v="4"/>
    <s v="JUEVES"/>
    <n v="4"/>
    <x v="3"/>
    <x v="0"/>
    <x v="16"/>
    <x v="10"/>
    <n v="500"/>
    <s v="Resina OD 44 PCT"/>
    <x v="0"/>
    <x v="0"/>
    <x v="0"/>
    <x v="0"/>
  </r>
  <r>
    <d v="2022-04-28T00:00:00"/>
    <n v="4"/>
    <s v="JUEVES"/>
    <n v="4"/>
    <x v="3"/>
    <x v="0"/>
    <x v="16"/>
    <x v="136"/>
    <n v="806"/>
    <s v="Resina OD 26 Y 27 PCT. Plan de pagos"/>
    <x v="0"/>
    <x v="0"/>
    <x v="0"/>
    <x v="0"/>
  </r>
  <r>
    <d v="2022-04-28T00:00:00"/>
    <n v="4"/>
    <s v="JUEVES"/>
    <n v="4"/>
    <x v="3"/>
    <x v="0"/>
    <x v="16"/>
    <x v="82"/>
    <n v="807"/>
    <s v="Resina OD 26 y 27. Plan de pagos fijos PCT"/>
    <x v="0"/>
    <x v="0"/>
    <x v="0"/>
    <x v="0"/>
  </r>
  <r>
    <d v="2022-04-28T00:00:00"/>
    <n v="4"/>
    <s v="JUEVES"/>
    <n v="4"/>
    <x v="3"/>
    <x v="0"/>
    <x v="16"/>
    <x v="31"/>
    <n v="0"/>
    <s v="Resina OD26 y 27 Plan anual"/>
    <x v="0"/>
    <x v="0"/>
    <x v="0"/>
    <x v="0"/>
  </r>
  <r>
    <d v="2022-04-28T00:00:00"/>
    <n v="4"/>
    <s v="JUEVES"/>
    <n v="4"/>
    <x v="3"/>
    <x v="0"/>
    <x v="16"/>
    <x v="86"/>
    <n v="750"/>
    <s v="Se cemento corona OD 36 Efectivo"/>
    <x v="0"/>
    <x v="0"/>
    <x v="0"/>
    <x v="0"/>
  </r>
  <r>
    <d v="2022-04-28T00:00:00"/>
    <n v="4"/>
    <s v="JUEVES"/>
    <n v="4"/>
    <x v="3"/>
    <x v="0"/>
    <x v="16"/>
    <x v="137"/>
    <n v="0"/>
    <s v="Resina OD 26. Plan Anual"/>
    <x v="0"/>
    <x v="0"/>
    <x v="0"/>
    <x v="0"/>
  </r>
  <r>
    <d v="2022-04-29T00:00:00"/>
    <n v="5"/>
    <s v="VIERNES"/>
    <n v="4"/>
    <x v="3"/>
    <x v="0"/>
    <x v="16"/>
    <x v="138"/>
    <n v="200"/>
    <s v="Se realizó valoración, odontograma, Deja a cuenta para cita de Ortodoncia. Efectivo"/>
    <x v="0"/>
    <x v="0"/>
    <x v="1"/>
    <x v="3"/>
  </r>
  <r>
    <d v="2022-04-29T00:00:00"/>
    <n v="5"/>
    <s v="VIERNES"/>
    <n v="4"/>
    <x v="3"/>
    <x v="0"/>
    <x v="16"/>
    <x v="26"/>
    <n v="0"/>
    <s v="Carilla OD 43 Y 44"/>
    <x v="0"/>
    <x v="0"/>
    <x v="0"/>
    <x v="0"/>
  </r>
  <r>
    <d v="2022-04-29T00:00:00"/>
    <n v="5"/>
    <s v="VIERNES"/>
    <n v="4"/>
    <x v="3"/>
    <x v="0"/>
    <x v="16"/>
    <x v="117"/>
    <n v="0"/>
    <s v="Se realizó prueba de dientes en cera"/>
    <x v="0"/>
    <x v="0"/>
    <x v="0"/>
    <x v="0"/>
  </r>
  <r>
    <d v="2022-04-29T00:00:00"/>
    <n v="5"/>
    <s v="VIERNES"/>
    <n v="4"/>
    <x v="3"/>
    <x v="0"/>
    <x v="16"/>
    <x v="139"/>
    <n v="350"/>
    <s v="Se realizó HC, valoración, odontograma, se inició profilaxis. Efectivo"/>
    <x v="0"/>
    <x v="0"/>
    <x v="1"/>
    <x v="4"/>
  </r>
  <r>
    <d v="2022-04-29T00:00:00"/>
    <n v="5"/>
    <s v="VIERNES"/>
    <n v="4"/>
    <x v="3"/>
    <x v="0"/>
    <x v="16"/>
    <x v="140"/>
    <n v="50"/>
    <s v="Se realizó HC, valoración odontograma"/>
    <x v="0"/>
    <x v="0"/>
    <x v="1"/>
    <x v="3"/>
  </r>
  <r>
    <d v="2022-04-29T00:00:00"/>
    <n v="5"/>
    <s v="VIERNES"/>
    <n v="4"/>
    <x v="3"/>
    <x v="0"/>
    <x v="16"/>
    <x v="141"/>
    <n v="1000"/>
    <s v="Se colocó endoposte de fibra de vidrio OD 24 PCT"/>
    <x v="0"/>
    <x v="0"/>
    <x v="0"/>
    <x v="0"/>
  </r>
  <r>
    <d v="2022-04-30T00:00:00"/>
    <n v="6"/>
    <s v="SÁBADO"/>
    <n v="4"/>
    <x v="3"/>
    <x v="0"/>
    <x v="16"/>
    <x v="142"/>
    <n v="500"/>
    <s v="Se realizó resina OD16 Efectivo"/>
    <x v="0"/>
    <x v="0"/>
    <x v="1"/>
    <x v="1"/>
  </r>
  <r>
    <d v="2022-04-30T00:00:00"/>
    <n v="6"/>
    <s v="SÁBADO"/>
    <n v="4"/>
    <x v="3"/>
    <x v="0"/>
    <x v="16"/>
    <x v="95"/>
    <n v="2500"/>
    <s v="Se tomó impresión para corona de zirconia OD 31Color A2. Transferencia"/>
    <x v="0"/>
    <x v="0"/>
    <x v="0"/>
    <x v="0"/>
  </r>
  <r>
    <d v="2022-04-30T00:00:00"/>
    <n v="6"/>
    <s v="SÁBADO"/>
    <n v="4"/>
    <x v="3"/>
    <x v="0"/>
    <x v="16"/>
    <x v="93"/>
    <n v="0"/>
    <s v="Dejó rx panorámica para valoración de cx de terceros molares"/>
    <x v="0"/>
    <x v="0"/>
    <x v="0"/>
    <x v="0"/>
  </r>
  <r>
    <d v="2022-04-30T00:00:00"/>
    <n v="6"/>
    <s v="SÁBADO"/>
    <n v="4"/>
    <x v="3"/>
    <x v="0"/>
    <x v="16"/>
    <x v="35"/>
    <n v="0"/>
    <s v="Profilaxis cupón de profilaxis gratis"/>
    <x v="0"/>
    <x v="0"/>
    <x v="0"/>
    <x v="0"/>
  </r>
  <r>
    <d v="2022-04-30T00:00:00"/>
    <n v="6"/>
    <s v="SÁBADO"/>
    <n v="4"/>
    <x v="3"/>
    <x v="0"/>
    <x v="16"/>
    <x v="143"/>
    <n v="600"/>
    <s v="Se realizó resina OD 11 más rx periapical Efectivo"/>
    <x v="0"/>
    <x v="0"/>
    <x v="1"/>
    <x v="3"/>
  </r>
  <r>
    <d v="2022-05-02T00:00:00"/>
    <n v="1"/>
    <s v="LUNES"/>
    <n v="5"/>
    <x v="4"/>
    <x v="0"/>
    <x v="17"/>
    <x v="16"/>
    <s v="-"/>
    <s v="Se colocaron 2 implantes arcada sup"/>
    <x v="0"/>
    <x v="0"/>
    <x v="0"/>
    <x v="0"/>
  </r>
  <r>
    <d v="2022-05-02T00:00:00"/>
    <n v="1"/>
    <s v="LUNES"/>
    <n v="5"/>
    <x v="4"/>
    <x v="0"/>
    <x v="17"/>
    <x v="140"/>
    <n v="400"/>
    <s v="Se realizó limpieza, se le respeto el &quot;descuento&quot; en limpieza por venir a valoración en abril. Efectivo"/>
    <x v="0"/>
    <x v="0"/>
    <x v="0"/>
    <x v="0"/>
  </r>
  <r>
    <d v="2022-05-02T00:00:00"/>
    <n v="1"/>
    <s v="LUNES"/>
    <n v="5"/>
    <x v="4"/>
    <x v="0"/>
    <x v="17"/>
    <x v="144"/>
    <n v="500"/>
    <s v="Se realizó extracción od 25. Efectivo"/>
    <x v="0"/>
    <x v="0"/>
    <x v="0"/>
    <x v="0"/>
  </r>
  <r>
    <d v="2022-05-02T00:00:00"/>
    <n v="1"/>
    <s v="LUNES"/>
    <n v="5"/>
    <x v="4"/>
    <x v="0"/>
    <x v="17"/>
    <x v="47"/>
    <s v="-"/>
    <s v="Se realizó resina od 16 y 17, ya había dejado a cuenta para su tratamiento."/>
    <x v="0"/>
    <x v="0"/>
    <x v="0"/>
    <x v="0"/>
  </r>
  <r>
    <d v="2022-05-09T00:00:00"/>
    <n v="1"/>
    <s v="LUNES"/>
    <n v="5"/>
    <x v="4"/>
    <x v="0"/>
    <x v="18"/>
    <x v="145"/>
    <n v="200"/>
    <s v="Se realizó HC valoración odontograma. Consulta y receta. Efectivo"/>
    <x v="0"/>
    <x v="0"/>
    <x v="1"/>
    <x v="3"/>
  </r>
  <r>
    <d v="2022-05-09T00:00:00"/>
    <n v="1"/>
    <s v="LUNES"/>
    <n v="5"/>
    <x v="4"/>
    <x v="0"/>
    <x v="18"/>
    <x v="146"/>
    <n v="500"/>
    <s v="Se realizó HC valoración, odontograma. Exo od 46. Efectivo"/>
    <x v="0"/>
    <x v="0"/>
    <x v="1"/>
    <x v="1"/>
  </r>
  <r>
    <d v="2022-05-09T00:00:00"/>
    <n v="1"/>
    <s v="LUNES"/>
    <n v="5"/>
    <x v="4"/>
    <x v="0"/>
    <x v="18"/>
    <x v="144"/>
    <n v="500"/>
    <s v="Se realizó resina od 47 Efectivo"/>
    <x v="0"/>
    <x v="0"/>
    <x v="0"/>
    <x v="0"/>
  </r>
  <r>
    <d v="2022-05-09T00:00:00"/>
    <n v="1"/>
    <s v="LUNES"/>
    <n v="5"/>
    <x v="4"/>
    <x v="0"/>
    <x v="18"/>
    <x v="140"/>
    <n v="700"/>
    <s v="Se realizó reconstrucción con resina od 14 (indicado para corona) Efectivo"/>
    <x v="0"/>
    <x v="0"/>
    <x v="0"/>
    <x v="0"/>
  </r>
  <r>
    <d v="2022-05-16T00:00:00"/>
    <n v="1"/>
    <s v="LUNES"/>
    <n v="5"/>
    <x v="4"/>
    <x v="0"/>
    <x v="19"/>
    <x v="16"/>
    <s v="-"/>
    <s v="Se colocó implantes en zona de premolar superior derecho, y zona de primer molar inf derecho."/>
    <x v="0"/>
    <x v="0"/>
    <x v="0"/>
    <x v="0"/>
  </r>
  <r>
    <d v="2022-05-16T00:00:00"/>
    <n v="1"/>
    <s v="LUNES"/>
    <n v="5"/>
    <x v="4"/>
    <x v="0"/>
    <x v="19"/>
    <x v="17"/>
    <s v="-"/>
    <s v="Se realizó prueba de dientes en cera, y se envía a terminar."/>
    <x v="0"/>
    <x v="0"/>
    <x v="0"/>
    <x v="0"/>
  </r>
  <r>
    <d v="2022-05-16T00:00:00"/>
    <n v="1"/>
    <s v="LUNES"/>
    <n v="5"/>
    <x v="4"/>
    <x v="0"/>
    <x v="19"/>
    <x v="147"/>
    <n v="500"/>
    <s v="Se realizó extracción de resto radicular od 36. Efectivo"/>
    <x v="0"/>
    <x v="0"/>
    <x v="0"/>
    <x v="0"/>
  </r>
  <r>
    <d v="2022-05-16T00:00:00"/>
    <n v="1"/>
    <s v="LUNES"/>
    <n v="5"/>
    <x v="4"/>
    <x v="0"/>
    <x v="19"/>
    <x v="140"/>
    <n v="750"/>
    <s v="Se realizó toma de impresión para corona metálica od 14. Deja a cuenta"/>
    <x v="0"/>
    <x v="0"/>
    <x v="0"/>
    <x v="0"/>
  </r>
  <r>
    <d v="2022-05-23T00:00:00"/>
    <n v="1"/>
    <s v="LUNES"/>
    <n v="5"/>
    <x v="4"/>
    <x v="0"/>
    <x v="20"/>
    <x v="148"/>
    <n v="14000"/>
    <s v="pago brackets"/>
    <x v="0"/>
    <x v="0"/>
    <x v="0"/>
    <x v="0"/>
  </r>
  <r>
    <d v="2022-05-23T00:00:00"/>
    <n v="1"/>
    <s v="LUNES"/>
    <n v="5"/>
    <x v="4"/>
    <x v="0"/>
    <x v="20"/>
    <x v="149"/>
    <n v="800"/>
    <s v="Se realizó exodoncia OD16, deja a cuenta para agregar un diente a su placa total. Efectivo"/>
    <x v="0"/>
    <x v="0"/>
    <x v="0"/>
    <x v="0"/>
  </r>
  <r>
    <d v="2022-05-23T00:00:00"/>
    <n v="1"/>
    <s v="LUNES"/>
    <n v="5"/>
    <x v="4"/>
    <x v="0"/>
    <x v="20"/>
    <x v="150"/>
    <n v="50"/>
    <s v="Se realizó revisión post extracción. Efectivo"/>
    <x v="0"/>
    <x v="0"/>
    <x v="0"/>
    <x v="0"/>
  </r>
  <r>
    <d v="2022-05-23T00:00:00"/>
    <n v="1"/>
    <s v="LUNES"/>
    <n v="5"/>
    <x v="4"/>
    <x v="0"/>
    <x v="20"/>
    <x v="151"/>
    <n v="350"/>
    <s v="Se realizó HC valoración odontograma. Se inició tratamiento con profilaxis. Promoción mes de mamá. PCT"/>
    <x v="0"/>
    <x v="0"/>
    <x v="1"/>
    <x v="2"/>
  </r>
  <r>
    <d v="2022-05-23T00:00:00"/>
    <n v="1"/>
    <s v="LUNES"/>
    <n v="5"/>
    <x v="4"/>
    <x v="0"/>
    <x v="20"/>
    <x v="152"/>
    <n v="650"/>
    <s v="Se realizó HC, valoración, odontograma. Se inició tratamiento con profilaxis y curación OD46"/>
    <x v="0"/>
    <x v="0"/>
    <x v="1"/>
    <x v="2"/>
  </r>
  <r>
    <d v="2022-05-30T00:00:00"/>
    <n v="1"/>
    <s v="LUNES"/>
    <n v="5"/>
    <x v="4"/>
    <x v="0"/>
    <x v="21"/>
    <x v="153"/>
    <n v="5000"/>
    <s v="Se inició tratamiento con profilaxis. Deja a cuenta de tratamiento. Efectivo"/>
    <x v="0"/>
    <x v="0"/>
    <x v="1"/>
    <x v="0"/>
  </r>
  <r>
    <d v="2022-05-30T00:00:00"/>
    <n v="1"/>
    <s v="LUNES"/>
    <n v="5"/>
    <x v="4"/>
    <x v="0"/>
    <x v="21"/>
    <x v="154"/>
    <n v="500"/>
    <s v="Se realizó HC valoración odontograma. Se realizó extracción od 47.Efectivo"/>
    <x v="0"/>
    <x v="0"/>
    <x v="1"/>
    <x v="0"/>
  </r>
  <r>
    <d v="2022-05-03T00:00:00"/>
    <n v="2"/>
    <s v="MARTES"/>
    <n v="5"/>
    <x v="4"/>
    <x v="0"/>
    <x v="17"/>
    <x v="104"/>
    <s v="-"/>
    <s v="Se realizo revisión post exo y entrego rx panorámica."/>
    <x v="0"/>
    <x v="0"/>
    <x v="0"/>
    <x v="0"/>
  </r>
  <r>
    <d v="2022-05-03T00:00:00"/>
    <n v="2"/>
    <s v="MARTES"/>
    <n v="5"/>
    <x v="4"/>
    <x v="0"/>
    <x v="17"/>
    <x v="26"/>
    <s v="-"/>
    <s v="Se realizó carillas od 34,33"/>
    <x v="0"/>
    <x v="0"/>
    <x v="0"/>
    <x v="0"/>
  </r>
  <r>
    <d v="2022-05-17T00:00:00"/>
    <n v="2"/>
    <s v="MARTES"/>
    <n v="5"/>
    <x v="4"/>
    <x v="0"/>
    <x v="19"/>
    <x v="47"/>
    <n v="1000"/>
    <s v="Se realizó resina od 26 y 27"/>
    <x v="0"/>
    <x v="0"/>
    <x v="0"/>
    <x v="0"/>
  </r>
  <r>
    <d v="2022-05-17T00:00:00"/>
    <n v="2"/>
    <s v="MARTES"/>
    <n v="5"/>
    <x v="4"/>
    <x v="0"/>
    <x v="19"/>
    <x v="155"/>
    <s v="-"/>
    <s v="Se realizó HC valoración odontograma. Consulta gratis, Promoción mes de las madres."/>
    <x v="0"/>
    <x v="0"/>
    <x v="1"/>
    <x v="3"/>
  </r>
  <r>
    <d v="2022-05-24T00:00:00"/>
    <n v="2"/>
    <s v="MARTES"/>
    <n v="5"/>
    <x v="4"/>
    <x v="0"/>
    <x v="20"/>
    <x v="156"/>
    <s v="-"/>
    <s v="Se realizó revisión y retiro de puntos de sutura"/>
    <x v="0"/>
    <x v="0"/>
    <x v="0"/>
    <x v="0"/>
  </r>
  <r>
    <d v="2022-05-24T00:00:00"/>
    <n v="2"/>
    <s v="MARTES"/>
    <n v="5"/>
    <x v="4"/>
    <x v="0"/>
    <x v="20"/>
    <x v="141"/>
    <n v="1500"/>
    <s v="Se tomó impresión para corona metálica. Efectivo"/>
    <x v="0"/>
    <x v="0"/>
    <x v="0"/>
    <x v="0"/>
  </r>
  <r>
    <d v="2022-05-24T00:00:00"/>
    <n v="2"/>
    <s v="MARTES"/>
    <n v="5"/>
    <x v="4"/>
    <x v="0"/>
    <x v="20"/>
    <x v="70"/>
    <n v="1000"/>
    <s v="Se realizaron 2 resinas. Efectivo"/>
    <x v="0"/>
    <x v="0"/>
    <x v="0"/>
    <x v="0"/>
  </r>
  <r>
    <d v="2022-05-24T00:00:00"/>
    <n v="2"/>
    <s v="MARTES"/>
    <n v="5"/>
    <x v="4"/>
    <x v="0"/>
    <x v="20"/>
    <x v="95"/>
    <n v="2500"/>
    <s v="Se cemento corona de zirconia OD31. Transferencia"/>
    <x v="0"/>
    <x v="0"/>
    <x v="0"/>
    <x v="0"/>
  </r>
  <r>
    <d v="2022-05-31T00:00:00"/>
    <n v="2"/>
    <s v="MARTES"/>
    <n v="5"/>
    <x v="4"/>
    <x v="0"/>
    <x v="21"/>
    <x v="16"/>
    <s v="-"/>
    <s v="Se realizó revisión post operatoria."/>
    <x v="0"/>
    <x v="0"/>
    <x v="1"/>
    <x v="0"/>
  </r>
  <r>
    <d v="2022-05-04T00:00:00"/>
    <n v="3"/>
    <s v="MIÉRCOLES"/>
    <n v="5"/>
    <x v="4"/>
    <x v="0"/>
    <x v="17"/>
    <x v="16"/>
    <s v="-"/>
    <s v="Se realizó revisión y se colocó porvisonales od 38 y 35"/>
    <x v="0"/>
    <x v="0"/>
    <x v="0"/>
    <x v="0"/>
  </r>
  <r>
    <d v="2022-05-04T00:00:00"/>
    <n v="3"/>
    <s v="MIÉRCOLES"/>
    <n v="5"/>
    <x v="4"/>
    <x v="0"/>
    <x v="17"/>
    <x v="47"/>
    <n v="2300"/>
    <s v="Se tomó impresión para corona de zirconia."/>
    <x v="0"/>
    <x v="0"/>
    <x v="0"/>
    <x v="0"/>
  </r>
  <r>
    <d v="2022-05-04T00:00:00"/>
    <n v="3"/>
    <s v="MIÉRCOLES"/>
    <n v="5"/>
    <x v="4"/>
    <x v="0"/>
    <x v="17"/>
    <x v="53"/>
    <n v="500"/>
    <s v="Se realizó resina od 35"/>
    <x v="0"/>
    <x v="0"/>
    <x v="0"/>
    <x v="0"/>
  </r>
  <r>
    <d v="2022-05-11T00:00:00"/>
    <n v="3"/>
    <s v="MIÉRCOLES"/>
    <n v="5"/>
    <x v="4"/>
    <x v="0"/>
    <x v="18"/>
    <x v="157"/>
    <n v="1000"/>
    <s v="Se realizó HC, valoración, odontograma. Deja a cuenta del tratamiento.Efectivo"/>
    <x v="0"/>
    <x v="0"/>
    <x v="1"/>
    <x v="3"/>
  </r>
  <r>
    <d v="2022-05-11T00:00:00"/>
    <n v="3"/>
    <s v="MIÉRCOLES"/>
    <n v="5"/>
    <x v="4"/>
    <x v="0"/>
    <x v="18"/>
    <x v="10"/>
    <n v="700"/>
    <s v="Resina OD 45 PCT"/>
    <x v="0"/>
    <x v="0"/>
    <x v="0"/>
    <x v="0"/>
  </r>
  <r>
    <d v="2022-05-11T00:00:00"/>
    <n v="3"/>
    <s v="MIÉRCOLES"/>
    <n v="5"/>
    <x v="4"/>
    <x v="0"/>
    <x v="18"/>
    <x v="54"/>
    <n v="806"/>
    <s v="Se realizó resina od 45 PCT"/>
    <x v="0"/>
    <x v="0"/>
    <x v="0"/>
    <x v="0"/>
  </r>
  <r>
    <d v="2022-05-11T00:00:00"/>
    <n v="3"/>
    <s v="MIÉRCOLES"/>
    <n v="5"/>
    <x v="4"/>
    <x v="0"/>
    <x v="18"/>
    <x v="82"/>
    <n v="807"/>
    <s v="Se realizo resina od 24 y 25, plan de pagos fijos. PCT"/>
    <x v="0"/>
    <x v="0"/>
    <x v="0"/>
    <x v="0"/>
  </r>
  <r>
    <d v="2022-05-11T00:00:00"/>
    <n v="3"/>
    <s v="MIÉRCOLES"/>
    <n v="5"/>
    <x v="4"/>
    <x v="0"/>
    <x v="18"/>
    <x v="158"/>
    <s v="-"/>
    <s v="Se realizó revisión"/>
    <x v="0"/>
    <x v="0"/>
    <x v="0"/>
    <x v="0"/>
  </r>
  <r>
    <d v="2022-05-11T00:00:00"/>
    <n v="3"/>
    <s v="MIÉRCOLES"/>
    <n v="5"/>
    <x v="4"/>
    <x v="0"/>
    <x v="18"/>
    <x v="159"/>
    <n v="200"/>
    <s v="Se realizó HC valoración odontograma. Receta. Efectivo"/>
    <x v="0"/>
    <x v="0"/>
    <x v="1"/>
    <x v="4"/>
  </r>
  <r>
    <d v="2022-05-25T00:00:00"/>
    <n v="3"/>
    <s v="MIÉRCOLES"/>
    <n v="5"/>
    <x v="4"/>
    <x v="0"/>
    <x v="20"/>
    <x v="10"/>
    <n v="500"/>
    <s v="Se realizó extracción OD 16. PCT"/>
    <x v="0"/>
    <x v="0"/>
    <x v="0"/>
    <x v="0"/>
  </r>
  <r>
    <d v="2022-05-25T00:00:00"/>
    <n v="3"/>
    <s v="MIÉRCOLES"/>
    <n v="5"/>
    <x v="4"/>
    <x v="0"/>
    <x v="20"/>
    <x v="127"/>
    <n v="500"/>
    <s v="Se tomó impresión para guarda de acetato"/>
    <x v="0"/>
    <x v="0"/>
    <x v="0"/>
    <x v="0"/>
  </r>
  <r>
    <d v="2022-05-25T00:00:00"/>
    <n v="3"/>
    <s v="MIÉRCOLES"/>
    <n v="5"/>
    <x v="4"/>
    <x v="0"/>
    <x v="20"/>
    <x v="82"/>
    <n v="807"/>
    <s v="Se realizó resinaOD 14 Y 15. Plan de pagos fijos, concluido. PCT"/>
    <x v="0"/>
    <x v="0"/>
    <x v="0"/>
    <x v="0"/>
  </r>
  <r>
    <d v="2022-05-25T00:00:00"/>
    <n v="3"/>
    <s v="MIÉRCOLES"/>
    <n v="5"/>
    <x v="4"/>
    <x v="0"/>
    <x v="20"/>
    <x v="157"/>
    <n v="1050"/>
    <s v="Se realizó resina en OD 26, 25 y 27. Dejó saldo a favor la cita pasada. Deja solo ajuste de lo que se realizó en esta cita"/>
    <x v="0"/>
    <x v="0"/>
    <x v="0"/>
    <x v="0"/>
  </r>
  <r>
    <d v="2022-05-25T00:00:00"/>
    <n v="3"/>
    <s v="MIÉRCOLES"/>
    <n v="5"/>
    <x v="4"/>
    <x v="0"/>
    <x v="20"/>
    <x v="149"/>
    <n v="300"/>
    <s v="Se entregó placa a la cual se le adicionó un diente de acrílico. Efectivo"/>
    <x v="0"/>
    <x v="0"/>
    <x v="0"/>
    <x v="0"/>
  </r>
  <r>
    <d v="2022-05-18T00:00:00"/>
    <n v="3"/>
    <s v="MIÉRCOLES"/>
    <n v="5"/>
    <x v="4"/>
    <x v="0"/>
    <x v="19"/>
    <x v="160"/>
    <s v="-"/>
    <s v="Se realizó HC valoración odontograma. Consulta gratis, promoción mes de las madres."/>
    <x v="0"/>
    <x v="0"/>
    <x v="1"/>
    <x v="1"/>
  </r>
  <r>
    <d v="2022-05-18T00:00:00"/>
    <n v="3"/>
    <s v="MIÉRCOLES"/>
    <n v="5"/>
    <x v="4"/>
    <x v="0"/>
    <x v="19"/>
    <x v="26"/>
    <s v="-"/>
    <s v="Se tomó impresión para removible sup e inf"/>
    <x v="0"/>
    <x v="0"/>
    <x v="0"/>
    <x v="0"/>
  </r>
  <r>
    <d v="2022-05-18T00:00:00"/>
    <n v="3"/>
    <s v="MIÉRCOLES"/>
    <n v="5"/>
    <x v="4"/>
    <x v="0"/>
    <x v="19"/>
    <x v="161"/>
    <n v="500"/>
    <s v="Se realizó resinas, deja a cuenta de tratamiento. Efectivo"/>
    <x v="0"/>
    <x v="0"/>
    <x v="0"/>
    <x v="0"/>
  </r>
  <r>
    <d v="2022-05-05T00:00:00"/>
    <n v="4"/>
    <s v="JUEVES"/>
    <n v="5"/>
    <x v="4"/>
    <x v="0"/>
    <x v="17"/>
    <x v="162"/>
    <n v="500"/>
    <s v="Se realizó resina od 22 PCT"/>
    <x v="0"/>
    <x v="0"/>
    <x v="0"/>
    <x v="0"/>
  </r>
  <r>
    <d v="2022-05-05T00:00:00"/>
    <n v="4"/>
    <s v="JUEVES"/>
    <n v="5"/>
    <x v="4"/>
    <x v="0"/>
    <x v="17"/>
    <x v="26"/>
    <s v="-"/>
    <s v="Se realizó carilla od 32,31 y 41."/>
    <x v="0"/>
    <x v="0"/>
    <x v="0"/>
    <x v="0"/>
  </r>
  <r>
    <d v="2022-05-05T00:00:00"/>
    <n v="4"/>
    <s v="JUEVES"/>
    <n v="5"/>
    <x v="4"/>
    <x v="0"/>
    <x v="17"/>
    <x v="32"/>
    <n v="2000"/>
    <s v="Abono a cuenta de su puente fijo de tres unidades. Efectivo 15000"/>
    <x v="0"/>
    <x v="0"/>
    <x v="0"/>
    <x v="0"/>
  </r>
  <r>
    <d v="2022-05-12T00:00:00"/>
    <n v="4"/>
    <s v="JUEVES"/>
    <n v="5"/>
    <x v="4"/>
    <x v="0"/>
    <x v="18"/>
    <x v="16"/>
    <s v="-"/>
    <s v="Se realizo revisión"/>
    <x v="0"/>
    <x v="0"/>
    <x v="0"/>
    <x v="0"/>
  </r>
  <r>
    <d v="2022-05-12T00:00:00"/>
    <n v="4"/>
    <s v="JUEVES"/>
    <n v="5"/>
    <x v="4"/>
    <x v="0"/>
    <x v="18"/>
    <x v="163"/>
    <s v="-"/>
    <s v="Consulta de valoración gratis por el mes de mayo."/>
    <x v="0"/>
    <x v="0"/>
    <x v="1"/>
    <x v="3"/>
  </r>
  <r>
    <d v="2022-05-19T00:00:00"/>
    <n v="4"/>
    <s v="JUEVES"/>
    <n v="5"/>
    <x v="4"/>
    <x v="0"/>
    <x v="19"/>
    <x v="164"/>
    <n v="2000"/>
    <s v="Se realizó HC valoración odontograma. Se realizó extracción od 47 y 48. Efectivo"/>
    <x v="0"/>
    <x v="0"/>
    <x v="1"/>
    <x v="3"/>
  </r>
  <r>
    <d v="2022-05-19T00:00:00"/>
    <n v="4"/>
    <s v="JUEVES"/>
    <n v="5"/>
    <x v="4"/>
    <x v="0"/>
    <x v="19"/>
    <x v="98"/>
    <n v="1800"/>
    <s v="Se realizó resina od 11,12,21 y 22 (incipiente)"/>
    <x v="0"/>
    <x v="0"/>
    <x v="0"/>
    <x v="0"/>
  </r>
  <r>
    <d v="2022-05-26T00:00:00"/>
    <n v="4"/>
    <s v="JUEVES"/>
    <n v="5"/>
    <x v="4"/>
    <x v="0"/>
    <x v="20"/>
    <x v="153"/>
    <n v="50"/>
    <s v="Se realizó HC valoración odontograma. Plan de tratamiento. Consulta. Efectivo"/>
    <x v="0"/>
    <x v="0"/>
    <x v="1"/>
    <x v="2"/>
  </r>
  <r>
    <d v="2022-05-06T00:00:00"/>
    <n v="5"/>
    <s v="VIERNES"/>
    <n v="5"/>
    <x v="4"/>
    <x v="0"/>
    <x v="17"/>
    <x v="79"/>
    <n v="700"/>
    <s v="Se realizó resina od 37 Efectivo"/>
    <x v="0"/>
    <x v="0"/>
    <x v="0"/>
    <x v="0"/>
  </r>
  <r>
    <d v="2022-05-06T00:00:00"/>
    <n v="5"/>
    <s v="VIERNES"/>
    <n v="5"/>
    <x v="4"/>
    <x v="0"/>
    <x v="17"/>
    <x v="165"/>
    <n v="1000"/>
    <s v="Se realizó HC valoración odontograma. Extracción tercer molar od 18. Efectivo"/>
    <x v="0"/>
    <x v="0"/>
    <x v="1"/>
    <x v="3"/>
  </r>
  <r>
    <d v="2022-05-06T00:00:00"/>
    <n v="5"/>
    <s v="VIERNES"/>
    <n v="5"/>
    <x v="4"/>
    <x v="0"/>
    <x v="17"/>
    <x v="166"/>
    <s v="-"/>
    <s v="Se realizó HC valoración odontograma. Consulta (promoción mes de mamá)"/>
    <x v="0"/>
    <x v="0"/>
    <x v="1"/>
    <x v="0"/>
  </r>
  <r>
    <d v="2022-05-13T00:00:00"/>
    <n v="5"/>
    <s v="VIERNES"/>
    <n v="5"/>
    <x v="4"/>
    <x v="0"/>
    <x v="18"/>
    <x v="165"/>
    <n v="50"/>
    <s v="Se realizó revisión post exo. Efectivo"/>
    <x v="0"/>
    <x v="0"/>
    <x v="0"/>
    <x v="0"/>
  </r>
  <r>
    <d v="2022-05-13T00:00:00"/>
    <n v="5"/>
    <s v="VIERNES"/>
    <n v="5"/>
    <x v="4"/>
    <x v="0"/>
    <x v="18"/>
    <x v="167"/>
    <n v="50"/>
    <s v="Se realizó HC valoración odontograma. Efectivo"/>
    <x v="0"/>
    <x v="0"/>
    <x v="1"/>
    <x v="3"/>
  </r>
  <r>
    <d v="2022-05-20T00:00:00"/>
    <n v="5"/>
    <s v="VIERNES"/>
    <n v="5"/>
    <x v="4"/>
    <x v="0"/>
    <x v="19"/>
    <x v="160"/>
    <n v="350"/>
    <s v="Se inició tratamiento con profilaxis. Promoción de descuento por mes de las madres. Efectivo"/>
    <x v="0"/>
    <x v="0"/>
    <x v="1"/>
    <x v="0"/>
  </r>
  <r>
    <d v="2022-05-20T00:00:00"/>
    <n v="5"/>
    <s v="VIERNES"/>
    <n v="5"/>
    <x v="4"/>
    <x v="0"/>
    <x v="19"/>
    <x v="168"/>
    <n v="400"/>
    <s v="Se realizó HC, valoración odontograma, se realizó extracción de resto radicular od 36. Descuento por el mes de las madres. Efectivo"/>
    <x v="0"/>
    <x v="0"/>
    <x v="1"/>
    <x v="0"/>
  </r>
  <r>
    <d v="2022-05-20T00:00:00"/>
    <n v="5"/>
    <s v="VIERNES"/>
    <n v="5"/>
    <x v="4"/>
    <x v="0"/>
    <x v="19"/>
    <x v="16"/>
    <s v="-"/>
    <s v="Se realizó revisión y se cemento provisional."/>
    <x v="0"/>
    <x v="0"/>
    <x v="1"/>
    <x v="0"/>
  </r>
  <r>
    <d v="2022-05-27T00:00:00"/>
    <n v="5"/>
    <s v="VIERNES"/>
    <n v="5"/>
    <x v="4"/>
    <x v="0"/>
    <x v="20"/>
    <x v="104"/>
    <n v="6000"/>
    <s v="Se tomó impresión para prótesis sup total y prótesis removible inf. Efectivo"/>
    <x v="0"/>
    <x v="0"/>
    <x v="0"/>
    <x v="0"/>
  </r>
  <r>
    <d v="2022-05-27T00:00:00"/>
    <n v="5"/>
    <s v="VIERNES"/>
    <n v="5"/>
    <x v="4"/>
    <x v="0"/>
    <x v="20"/>
    <x v="169"/>
    <n v="50"/>
    <s v="Se realizó HC valoración odontograma. Consulta. Efectivo"/>
    <x v="0"/>
    <x v="0"/>
    <x v="1"/>
    <x v="3"/>
  </r>
  <r>
    <d v="2022-05-07T00:00:00"/>
    <n v="6"/>
    <s v="SÁBADO"/>
    <n v="5"/>
    <x v="4"/>
    <x v="0"/>
    <x v="17"/>
    <x v="112"/>
    <n v="1300"/>
    <s v="Se realizó resina od 26,25 y 24 PCT"/>
    <x v="0"/>
    <x v="0"/>
    <x v="0"/>
    <x v="0"/>
  </r>
  <r>
    <d v="2022-05-07T00:00:00"/>
    <n v="6"/>
    <s v="SÁBADO"/>
    <n v="5"/>
    <x v="4"/>
    <x v="0"/>
    <x v="17"/>
    <x v="170"/>
    <n v="500"/>
    <s v="Se realizó HC valoración odontograma. Exo od 55. Efectivo"/>
    <x v="0"/>
    <x v="0"/>
    <x v="1"/>
    <x v="1"/>
  </r>
  <r>
    <d v="2022-05-14T00:00:00"/>
    <n v="6"/>
    <s v="SÁBADO"/>
    <n v="5"/>
    <x v="4"/>
    <x v="0"/>
    <x v="18"/>
    <x v="93"/>
    <n v="2000"/>
    <s v="Se realizó exo de dos terceros molares od 18 y 48 PCT"/>
    <x v="0"/>
    <x v="0"/>
    <x v="0"/>
    <x v="0"/>
  </r>
  <r>
    <d v="2022-05-14T00:00:00"/>
    <n v="6"/>
    <s v="SÁBADO"/>
    <n v="5"/>
    <x v="4"/>
    <x v="0"/>
    <x v="18"/>
    <x v="98"/>
    <n v="1800"/>
    <s v="Se realizó resina od 27, 26, 24 y 25. PCT"/>
    <x v="0"/>
    <x v="0"/>
    <x v="0"/>
    <x v="0"/>
  </r>
  <r>
    <d v="2022-05-21T00:00:00"/>
    <n v="6"/>
    <s v="SÁBADO"/>
    <n v="5"/>
    <x v="4"/>
    <x v="0"/>
    <x v="19"/>
    <x v="93"/>
    <s v="-"/>
    <s v="Se realizó revisión post extracción"/>
    <x v="0"/>
    <x v="0"/>
    <x v="0"/>
    <x v="0"/>
  </r>
  <r>
    <d v="2022-05-01T00:00:00"/>
    <n v="7"/>
    <s v="DOMINGO"/>
    <n v="5"/>
    <x v="4"/>
    <x v="0"/>
    <x v="17"/>
    <x v="11"/>
    <n v="1200"/>
    <s v="Se realizó revisión de tx de ortodoncia. Efectivo"/>
    <x v="0"/>
    <x v="0"/>
    <x v="0"/>
    <x v="0"/>
  </r>
  <r>
    <d v="2022-05-01T00:00:00"/>
    <n v="7"/>
    <s v="DOMINGO"/>
    <n v="5"/>
    <x v="4"/>
    <x v="0"/>
    <x v="17"/>
    <x v="171"/>
    <n v="400"/>
    <s v="Se realizó valoración de ortodoncia. PCT"/>
    <x v="0"/>
    <x v="0"/>
    <x v="0"/>
    <x v="0"/>
  </r>
  <r>
    <d v="2022-05-01T00:00:00"/>
    <n v="7"/>
    <s v="DOMINGO"/>
    <n v="5"/>
    <x v="4"/>
    <x v="0"/>
    <x v="17"/>
    <x v="172"/>
    <n v="200"/>
    <s v="Se realizó valoración de ortodoncia. Efectivo"/>
    <x v="0"/>
    <x v="0"/>
    <x v="0"/>
    <x v="0"/>
  </r>
  <r>
    <d v="2022-06-06T00:00:00"/>
    <n v="1"/>
    <s v="LUNES"/>
    <n v="6"/>
    <x v="5"/>
    <x v="0"/>
    <x v="22"/>
    <x v="140"/>
    <n v="750"/>
    <s v="Se cemento corona metálica. Efectivo"/>
    <x v="0"/>
    <x v="0"/>
    <x v="0"/>
    <x v="0"/>
  </r>
  <r>
    <d v="2022-05-20T00:00:00"/>
    <n v="5"/>
    <s v="VIERNES"/>
    <n v="5"/>
    <x v="4"/>
    <x v="0"/>
    <x v="19"/>
    <x v="16"/>
    <s v="-"/>
    <s v="Acudió a consulta para revisión, se da cita para retirar puntos."/>
    <x v="0"/>
    <x v="0"/>
    <x v="0"/>
    <x v="0"/>
  </r>
  <r>
    <d v="2022-05-20T00:00:00"/>
    <n v="5"/>
    <s v="VIERNES"/>
    <n v="5"/>
    <x v="4"/>
    <x v="0"/>
    <x v="19"/>
    <x v="173"/>
    <n v="50"/>
    <s v="Se realizó HC valoración odontograma. Consulta. Efectivo"/>
    <x v="0"/>
    <x v="0"/>
    <x v="1"/>
    <x v="3"/>
  </r>
  <r>
    <d v="2022-06-27T00:00:00"/>
    <n v="1"/>
    <s v="LUNES"/>
    <n v="6"/>
    <x v="5"/>
    <x v="0"/>
    <x v="23"/>
    <x v="174"/>
    <n v="200"/>
    <s v="Se realizó HC valoración odontograma. Receta"/>
    <x v="0"/>
    <x v="0"/>
    <x v="1"/>
    <x v="3"/>
  </r>
  <r>
    <d v="2022-06-27T00:00:00"/>
    <n v="1"/>
    <s v="LUNES"/>
    <n v="6"/>
    <x v="5"/>
    <x v="0"/>
    <x v="23"/>
    <x v="175"/>
    <n v="450"/>
    <s v="Se realizó HC valoración odontograma. Se inició tratamiento con limpieza"/>
    <x v="0"/>
    <x v="0"/>
    <x v="1"/>
    <x v="4"/>
  </r>
  <r>
    <d v="2022-06-27T00:00:00"/>
    <n v="1"/>
    <s v="LUNES"/>
    <n v="6"/>
    <x v="5"/>
    <x v="0"/>
    <x v="23"/>
    <x v="176"/>
    <n v="500"/>
    <s v="Se realizó HC valoración odontograma. Exo od 35. Efectivo"/>
    <x v="0"/>
    <x v="0"/>
    <x v="1"/>
    <x v="3"/>
  </r>
  <r>
    <d v="2022-06-07T00:00:00"/>
    <n v="2"/>
    <s v="MARTES"/>
    <n v="6"/>
    <x v="5"/>
    <x v="0"/>
    <x v="22"/>
    <x v="26"/>
    <s v="-"/>
    <s v="Se realizó prueba de metales de removible sup e inf."/>
    <x v="0"/>
    <x v="0"/>
    <x v="0"/>
    <x v="0"/>
  </r>
  <r>
    <d v="2022-06-07T00:00:00"/>
    <n v="2"/>
    <s v="MARTES"/>
    <n v="6"/>
    <x v="5"/>
    <x v="0"/>
    <x v="22"/>
    <x v="177"/>
    <n v="3000"/>
    <s v="Se entregó prótesis total sup e inf. Efectivo"/>
    <x v="0"/>
    <x v="0"/>
    <x v="0"/>
    <x v="0"/>
  </r>
  <r>
    <d v="2022-06-07T00:00:00"/>
    <n v="2"/>
    <s v="MARTES"/>
    <n v="6"/>
    <x v="5"/>
    <x v="0"/>
    <x v="22"/>
    <x v="178"/>
    <n v="50"/>
    <s v="Se realizó HC valoración odontograma. Consulta, se pide rx panorámica para hacer presupuesto. Efectivo"/>
    <x v="0"/>
    <x v="0"/>
    <x v="1"/>
    <x v="3"/>
  </r>
  <r>
    <d v="2022-05-14T00:00:00"/>
    <n v="6"/>
    <s v="SÁBADO"/>
    <n v="5"/>
    <x v="4"/>
    <x v="0"/>
    <x v="18"/>
    <x v="70"/>
    <n v="1700"/>
    <s v="Se realizó 3 resinas. Efectivo"/>
    <x v="0"/>
    <x v="0"/>
    <x v="0"/>
    <x v="0"/>
  </r>
  <r>
    <d v="2022-05-14T00:00:00"/>
    <n v="6"/>
    <s v="SÁBADO"/>
    <n v="5"/>
    <x v="4"/>
    <x v="0"/>
    <x v="18"/>
    <x v="94"/>
    <s v="-"/>
    <s v="Acude a revisión post inserción de protesis"/>
    <x v="0"/>
    <x v="0"/>
    <x v="0"/>
    <x v="0"/>
  </r>
  <r>
    <d v="2022-05-14T00:00:00"/>
    <n v="6"/>
    <s v="SÁBADO"/>
    <n v="5"/>
    <x v="4"/>
    <x v="0"/>
    <x v="18"/>
    <x v="179"/>
    <n v="450"/>
    <s v="Se realizó HC valoración odontograma. Inicia tx con profi. Efectivo"/>
    <x v="0"/>
    <x v="0"/>
    <x v="1"/>
    <x v="4"/>
  </r>
  <r>
    <d v="2022-05-14T00:00:00"/>
    <n v="6"/>
    <s v="SÁBADO"/>
    <n v="5"/>
    <x v="4"/>
    <x v="0"/>
    <x v="18"/>
    <x v="180"/>
    <n v="700"/>
    <s v="Se realizó resina od 24. Efectivo"/>
    <x v="0"/>
    <x v="0"/>
    <x v="0"/>
    <x v="0"/>
  </r>
  <r>
    <d v="2022-05-21T00:00:00"/>
    <n v="6"/>
    <s v="SÁBADO"/>
    <n v="5"/>
    <x v="4"/>
    <x v="0"/>
    <x v="19"/>
    <x v="181"/>
    <n v="700"/>
    <s v="Se realizo resina od 11. Efectivo"/>
    <x v="0"/>
    <x v="0"/>
    <x v="0"/>
    <x v="0"/>
  </r>
  <r>
    <d v="2022-05-21T00:00:00"/>
    <n v="6"/>
    <s v="SÁBADO"/>
    <n v="5"/>
    <x v="4"/>
    <x v="0"/>
    <x v="19"/>
    <x v="153"/>
    <s v="-"/>
    <s v="De realizó resina od 45"/>
    <x v="0"/>
    <x v="0"/>
    <x v="0"/>
    <x v="0"/>
  </r>
  <r>
    <d v="2022-05-21T00:00:00"/>
    <n v="6"/>
    <s v="SÁBADO"/>
    <n v="5"/>
    <x v="4"/>
    <x v="0"/>
    <x v="19"/>
    <x v="177"/>
    <s v="-"/>
    <s v="Se realizó revisión post inserción de protesis."/>
    <x v="0"/>
    <x v="0"/>
    <x v="0"/>
    <x v="0"/>
  </r>
  <r>
    <d v="2022-05-21T00:00:00"/>
    <n v="6"/>
    <s v="SÁBADO"/>
    <n v="5"/>
    <x v="4"/>
    <x v="0"/>
    <x v="19"/>
    <x v="182"/>
    <n v="500"/>
    <s v="Se realizó HC, valoración odontograma. Se realizó resina od 47. Efectivo"/>
    <x v="0"/>
    <x v="0"/>
    <x v="1"/>
    <x v="1"/>
  </r>
  <r>
    <d v="2022-06-28T00:00:00"/>
    <n v="2"/>
    <s v="MARTES"/>
    <n v="6"/>
    <x v="5"/>
    <x v="0"/>
    <x v="23"/>
    <x v="175"/>
    <n v="2000"/>
    <s v="Se realizó resina od 24,25 y 17, más toma de impresión para guarda. Efectivo"/>
    <x v="0"/>
    <x v="0"/>
    <x v="0"/>
    <x v="0"/>
  </r>
  <r>
    <d v="2022-06-28T00:00:00"/>
    <n v="2"/>
    <s v="MARTES"/>
    <n v="6"/>
    <x v="5"/>
    <x v="0"/>
    <x v="23"/>
    <x v="183"/>
    <s v="-"/>
    <s v="Se realizó exo resto radicular od 22 y 37"/>
    <x v="0"/>
    <x v="0"/>
    <x v="0"/>
    <x v="0"/>
  </r>
  <r>
    <d v="2022-06-01T00:00:00"/>
    <n v="3"/>
    <s v="MIÉRCOLES"/>
    <n v="6"/>
    <x v="5"/>
    <x v="0"/>
    <x v="21"/>
    <x v="10"/>
    <s v="-"/>
    <s v="Se realizó revisión post exo."/>
    <x v="0"/>
    <x v="0"/>
    <x v="0"/>
    <x v="0"/>
  </r>
  <r>
    <d v="2022-06-01T00:00:00"/>
    <n v="3"/>
    <s v="MIÉRCOLES"/>
    <n v="6"/>
    <x v="5"/>
    <x v="0"/>
    <x v="21"/>
    <x v="54"/>
    <n v="500"/>
    <s v="Se entregó guarda oclusal de acetato.PCT"/>
    <x v="0"/>
    <x v="0"/>
    <x v="0"/>
    <x v="0"/>
  </r>
  <r>
    <d v="2022-06-01T00:00:00"/>
    <n v="3"/>
    <s v="MIÉRCOLES"/>
    <n v="6"/>
    <x v="5"/>
    <x v="0"/>
    <x v="21"/>
    <x v="70"/>
    <n v="2500"/>
    <s v="Se cemento corona de zirconia od 15. Efectivo"/>
    <x v="0"/>
    <x v="0"/>
    <x v="0"/>
    <x v="0"/>
  </r>
  <r>
    <d v="2022-06-08T00:00:00"/>
    <n v="3"/>
    <s v="MIÉRCOLES"/>
    <n v="6"/>
    <x v="5"/>
    <x v="0"/>
    <x v="22"/>
    <x v="184"/>
    <n v="50"/>
    <s v="Se realizó HC valoración odontograma. Interesado en tratamiento de brakets, se manda a tomar rx panorámica. Efectivo"/>
    <x v="0"/>
    <x v="0"/>
    <x v="1"/>
    <x v="4"/>
  </r>
  <r>
    <d v="2022-06-08T00:00:00"/>
    <n v="3"/>
    <s v="MIÉRCOLES"/>
    <n v="6"/>
    <x v="5"/>
    <x v="0"/>
    <x v="22"/>
    <x v="153"/>
    <s v="-"/>
    <s v="Se realizó resina od 12,21,14"/>
    <x v="0"/>
    <x v="0"/>
    <x v="0"/>
    <x v="0"/>
  </r>
  <r>
    <d v="2022-06-08T00:00:00"/>
    <n v="3"/>
    <s v="MIÉRCOLES"/>
    <n v="6"/>
    <x v="5"/>
    <x v="0"/>
    <x v="22"/>
    <x v="53"/>
    <n v="5000"/>
    <s v="Se tomó impresión para prótesis sup e inf."/>
    <x v="0"/>
    <x v="0"/>
    <x v="0"/>
    <x v="0"/>
  </r>
  <r>
    <d v="2022-06-15T00:00:00"/>
    <n v="3"/>
    <s v="MIÉRCOLES"/>
    <n v="6"/>
    <x v="5"/>
    <x v="0"/>
    <x v="24"/>
    <x v="181"/>
    <n v="50"/>
    <s v="Se realizó HC valoración odontograma. Consulta. Efectivo"/>
    <x v="0"/>
    <x v="0"/>
    <x v="1"/>
    <x v="4"/>
  </r>
  <r>
    <d v="2022-06-15T00:00:00"/>
    <n v="3"/>
    <s v="MIÉRCOLES"/>
    <n v="6"/>
    <x v="5"/>
    <x v="0"/>
    <x v="24"/>
    <x v="10"/>
    <n v="500"/>
    <s v="Se retiró corona od 14, y se colocó provisional.PCT"/>
    <x v="0"/>
    <x v="0"/>
    <x v="0"/>
    <x v="0"/>
  </r>
  <r>
    <d v="2022-06-15T00:00:00"/>
    <n v="3"/>
    <s v="MIÉRCOLES"/>
    <n v="6"/>
    <x v="5"/>
    <x v="0"/>
    <x v="24"/>
    <x v="185"/>
    <n v="50"/>
    <s v="Se realizó HC valoración odontograma. Consulta.Efectivo"/>
    <x v="0"/>
    <x v="0"/>
    <x v="1"/>
    <x v="4"/>
  </r>
  <r>
    <d v="2022-06-15T00:00:00"/>
    <n v="3"/>
    <s v="MIÉRCOLES"/>
    <n v="6"/>
    <x v="5"/>
    <x v="0"/>
    <x v="24"/>
    <x v="178"/>
    <n v="450"/>
    <s v="Se realizó profilaxis. Efectivo"/>
    <x v="0"/>
    <x v="0"/>
    <x v="0"/>
    <x v="0"/>
  </r>
  <r>
    <d v="2022-05-22T00:00:00"/>
    <n v="7"/>
    <s v="DOMINGO"/>
    <n v="5"/>
    <x v="4"/>
    <x v="0"/>
    <x v="20"/>
    <x v="186"/>
    <n v="50"/>
    <s v="Se realizó HC valoración odontograma. Presupuesto, consulta."/>
    <x v="0"/>
    <x v="0"/>
    <x v="1"/>
    <x v="1"/>
  </r>
  <r>
    <d v="2022-05-22T00:00:00"/>
    <n v="7"/>
    <s v="DOMINGO"/>
    <n v="5"/>
    <x v="4"/>
    <x v="0"/>
    <x v="20"/>
    <x v="26"/>
    <s v="-"/>
    <s v="Se realizó prueba de dientes en cera para removible."/>
    <x v="0"/>
    <x v="0"/>
    <x v="0"/>
    <x v="0"/>
  </r>
  <r>
    <d v="2022-05-22T00:00:00"/>
    <n v="7"/>
    <s v="DOMINGO"/>
    <n v="5"/>
    <x v="4"/>
    <x v="0"/>
    <x v="20"/>
    <x v="187"/>
    <n v="1950"/>
    <s v="Se realizó resina od 35. Y deja a cuenta para endoposte . Efectivo"/>
    <x v="0"/>
    <x v="0"/>
    <x v="0"/>
    <x v="0"/>
  </r>
  <r>
    <d v="2022-05-22T00:00:00"/>
    <n v="7"/>
    <s v="DOMINGO"/>
    <n v="5"/>
    <x v="4"/>
    <x v="0"/>
    <x v="20"/>
    <x v="188"/>
    <n v="500"/>
    <m/>
    <x v="0"/>
    <x v="0"/>
    <x v="0"/>
    <x v="0"/>
  </r>
  <r>
    <d v="2022-06-29T00:00:00"/>
    <n v="3"/>
    <s v="MIÉRCOLES"/>
    <n v="6"/>
    <x v="5"/>
    <x v="0"/>
    <x v="23"/>
    <x v="175"/>
    <n v="1000"/>
    <s v="Se realizó resina od 45 y 47. Efectivo"/>
    <x v="0"/>
    <x v="0"/>
    <x v="0"/>
    <x v="0"/>
  </r>
  <r>
    <d v="2022-06-29T00:00:00"/>
    <n v="3"/>
    <s v="MIÉRCOLES"/>
    <n v="6"/>
    <x v="5"/>
    <x v="0"/>
    <x v="23"/>
    <x v="174"/>
    <n v="500"/>
    <s v="Se realizó extracción od 16. Efectivo"/>
    <x v="0"/>
    <x v="0"/>
    <x v="0"/>
    <x v="0"/>
  </r>
  <r>
    <d v="2022-06-29T00:00:00"/>
    <n v="3"/>
    <s v="MIÉRCOLES"/>
    <n v="6"/>
    <x v="5"/>
    <x v="0"/>
    <x v="23"/>
    <x v="10"/>
    <n v="2500"/>
    <s v="Se realizó toma de impresión para corona od 14 zirconia. Deja a cuenta. PCT"/>
    <x v="0"/>
    <x v="0"/>
    <x v="0"/>
    <x v="0"/>
  </r>
  <r>
    <d v="2022-06-29T00:00:00"/>
    <n v="3"/>
    <s v="MIÉRCOLES"/>
    <n v="6"/>
    <x v="5"/>
    <x v="0"/>
    <x v="23"/>
    <x v="54"/>
    <s v="-"/>
    <s v="Revisión post inserción de guarda."/>
    <x v="0"/>
    <x v="0"/>
    <x v="0"/>
    <x v="0"/>
  </r>
  <r>
    <d v="2022-06-02T00:00:00"/>
    <n v="4"/>
    <s v="JUEVES"/>
    <n v="6"/>
    <x v="5"/>
    <x v="0"/>
    <x v="21"/>
    <x v="90"/>
    <n v="100"/>
    <s v="Se reparo pequeña fisura en resina od 11. Efectivo"/>
    <x v="0"/>
    <x v="0"/>
    <x v="0"/>
    <x v="0"/>
  </r>
  <r>
    <d v="2022-06-09T00:00:00"/>
    <n v="4"/>
    <s v="JUEVES"/>
    <n v="6"/>
    <x v="5"/>
    <x v="0"/>
    <x v="22"/>
    <x v="16"/>
    <s v="-"/>
    <s v="Se realizó revisión, presenta absceso en implante sup derecho, y supuración en implante inf izquierda."/>
    <x v="0"/>
    <x v="0"/>
    <x v="0"/>
    <x v="0"/>
  </r>
  <r>
    <d v="2022-06-09T00:00:00"/>
    <n v="4"/>
    <s v="JUEVES"/>
    <n v="6"/>
    <x v="5"/>
    <x v="0"/>
    <x v="22"/>
    <x v="153"/>
    <s v="-"/>
    <s v="Se realizó resina od 17, y valoración od 11, posible endodoncia."/>
    <x v="0"/>
    <x v="0"/>
    <x v="0"/>
    <x v="0"/>
  </r>
  <r>
    <d v="2022-06-16T00:00:00"/>
    <n v="4"/>
    <s v="JUEVES"/>
    <n v="6"/>
    <x v="5"/>
    <x v="0"/>
    <x v="24"/>
    <x v="104"/>
    <s v="-"/>
    <s v="Se realizó prueba de rodillos."/>
    <x v="0"/>
    <x v="0"/>
    <x v="0"/>
    <x v="0"/>
  </r>
  <r>
    <d v="2022-06-16T00:00:00"/>
    <n v="4"/>
    <s v="JUEVES"/>
    <n v="6"/>
    <x v="5"/>
    <x v="0"/>
    <x v="24"/>
    <x v="189"/>
    <n v="600"/>
    <s v="Se entregó provisional od 46. PCT"/>
    <x v="0"/>
    <x v="0"/>
    <x v="0"/>
    <x v="0"/>
  </r>
  <r>
    <d v="2022-06-16T00:00:00"/>
    <n v="4"/>
    <s v="JUEVES"/>
    <n v="6"/>
    <x v="5"/>
    <x v="0"/>
    <x v="24"/>
    <x v="187"/>
    <s v="-"/>
    <s v="Se realizó resina od 26 y 24."/>
    <x v="0"/>
    <x v="0"/>
    <x v="0"/>
    <x v="0"/>
  </r>
  <r>
    <d v="2022-06-03T00:00:00"/>
    <n v="5"/>
    <s v="VIERNES"/>
    <n v="6"/>
    <x v="5"/>
    <x v="0"/>
    <x v="21"/>
    <x v="70"/>
    <n v="1000"/>
    <s v="Se realizó resina od 35 y 36. Efectivo"/>
    <x v="0"/>
    <x v="0"/>
    <x v="0"/>
    <x v="0"/>
  </r>
  <r>
    <d v="2022-06-03T00:00:00"/>
    <n v="5"/>
    <s v="VIERNES"/>
    <n v="6"/>
    <x v="5"/>
    <x v="0"/>
    <x v="21"/>
    <x v="190"/>
    <n v="100"/>
    <s v="Se realizó HC valoración odontograma. Consulta"/>
    <x v="0"/>
    <x v="0"/>
    <x v="0"/>
    <x v="0"/>
  </r>
  <r>
    <d v="2022-06-11T00:00:00"/>
    <n v="6"/>
    <s v="SÁBADO"/>
    <n v="6"/>
    <x v="5"/>
    <x v="0"/>
    <x v="22"/>
    <x v="98"/>
    <s v="-"/>
    <s v="Acudió a revisión por molestia post brakeo"/>
    <x v="0"/>
    <x v="0"/>
    <x v="0"/>
    <x v="0"/>
  </r>
  <r>
    <d v="2022-06-11T00:00:00"/>
    <n v="6"/>
    <s v="SÁBADO"/>
    <n v="6"/>
    <x v="5"/>
    <x v="0"/>
    <x v="22"/>
    <x v="191"/>
    <n v="450"/>
    <s v="Se realizó HC valoración odontograma. Profilaxis. Efectivo"/>
    <x v="0"/>
    <x v="0"/>
    <x v="1"/>
    <x v="4"/>
  </r>
  <r>
    <d v="2022-06-18T00:00:00"/>
    <n v="6"/>
    <s v="SÁBADO"/>
    <n v="6"/>
    <x v="5"/>
    <x v="0"/>
    <x v="24"/>
    <x v="70"/>
    <n v="3500"/>
    <s v="Se realizó endodoncia od 26. Efectivo"/>
    <x v="0"/>
    <x v="0"/>
    <x v="0"/>
    <x v="0"/>
  </r>
  <r>
    <d v="2022-06-18T00:00:00"/>
    <n v="6"/>
    <s v="SÁBADO"/>
    <n v="6"/>
    <x v="5"/>
    <x v="0"/>
    <x v="24"/>
    <x v="187"/>
    <n v="2500"/>
    <s v="Se realizó endodoncia od 11. Efectivo"/>
    <x v="0"/>
    <x v="0"/>
    <x v="0"/>
    <x v="0"/>
  </r>
  <r>
    <d v="2022-06-29T00:00:00"/>
    <n v="3"/>
    <s v="MIÉRCOLES"/>
    <n v="6"/>
    <x v="5"/>
    <x v="0"/>
    <x v="23"/>
    <x v="189"/>
    <n v="50"/>
    <s v="Se realizó ajuste de provisional, rebaje con freson. PCT"/>
    <x v="0"/>
    <x v="0"/>
    <x v="0"/>
    <x v="0"/>
  </r>
  <r>
    <d v="2022-06-25T00:00:00"/>
    <n v="6"/>
    <s v="SÁBADO"/>
    <n v="6"/>
    <x v="5"/>
    <x v="0"/>
    <x v="25"/>
    <x v="192"/>
    <n v="50"/>
    <s v="Se realizó consulta."/>
    <x v="0"/>
    <x v="0"/>
    <x v="0"/>
    <x v="0"/>
  </r>
  <r>
    <d v="2022-06-05T00:00:00"/>
    <n v="7"/>
    <s v="DOMINGO"/>
    <n v="6"/>
    <x v="5"/>
    <x v="0"/>
    <x v="22"/>
    <x v="11"/>
    <n v="1200"/>
    <s v="Se realizó control de ortodoncia"/>
    <x v="0"/>
    <x v="0"/>
    <x v="0"/>
    <x v="0"/>
  </r>
  <r>
    <d v="2022-06-05T00:00:00"/>
    <n v="7"/>
    <s v="DOMINGO"/>
    <n v="6"/>
    <x v="5"/>
    <x v="0"/>
    <x v="22"/>
    <x v="98"/>
    <s v="-"/>
    <s v="Se colocaron brackets."/>
    <x v="0"/>
    <x v="0"/>
    <x v="0"/>
    <x v="0"/>
  </r>
  <r>
    <d v="2022-07-04T00:00:00"/>
    <n v="1"/>
    <s v="LUNES"/>
    <n v="7"/>
    <x v="6"/>
    <x v="0"/>
    <x v="26"/>
    <x v="193"/>
    <n v="1200"/>
    <s v="Se realizó HC valoración odontograma. Se realizó resina od 25, y od 26 indicado para Endo, deja apartada su cita para Endo $1200 efec (700 resina, 500 apartado para Endo)"/>
    <x v="0"/>
    <x v="0"/>
    <x v="1"/>
    <x v="4"/>
  </r>
  <r>
    <d v="2022-07-04T00:00:00"/>
    <n v="1"/>
    <s v="LUNES"/>
    <n v="7"/>
    <x v="6"/>
    <x v="0"/>
    <x v="26"/>
    <x v="153"/>
    <s v="-"/>
    <s v="Se colocó endoposte od 11. Ya había dejado pagado el tratamiento en su cita anterior a esta."/>
    <x v="0"/>
    <x v="0"/>
    <x v="0"/>
    <x v="0"/>
  </r>
  <r>
    <d v="2022-07-04T00:00:00"/>
    <n v="1"/>
    <s v="LUNES"/>
    <n v="7"/>
    <x v="6"/>
    <x v="0"/>
    <x v="26"/>
    <x v="194"/>
    <n v="550"/>
    <s v="Se realizó resina od 61. Efectivo"/>
    <x v="0"/>
    <x v="0"/>
    <x v="0"/>
    <x v="0"/>
  </r>
  <r>
    <d v="2022-07-04T00:00:00"/>
    <n v="1"/>
    <s v="LUNES"/>
    <n v="7"/>
    <x v="6"/>
    <x v="0"/>
    <x v="26"/>
    <x v="195"/>
    <n v="499"/>
    <s v="Se realizó HC valoración odontograma. Se inició tratamiento con profilaxis. Efectivo"/>
    <x v="0"/>
    <x v="0"/>
    <x v="1"/>
    <x v="4"/>
  </r>
  <r>
    <d v="2022-07-11T00:00:00"/>
    <n v="1"/>
    <s v="LUNES"/>
    <n v="7"/>
    <x v="6"/>
    <x v="0"/>
    <x v="27"/>
    <x v="196"/>
    <n v="499"/>
    <s v="Se realizó profilaxis"/>
    <x v="0"/>
    <x v="0"/>
    <x v="0"/>
    <x v="0"/>
  </r>
  <r>
    <d v="2022-07-11T00:00:00"/>
    <n v="1"/>
    <s v="LUNES"/>
    <n v="7"/>
    <x v="6"/>
    <x v="0"/>
    <x v="27"/>
    <x v="197"/>
    <n v="650"/>
    <s v="Se realizó HC valoración, consulta. Exo od 46"/>
    <x v="0"/>
    <x v="0"/>
    <x v="1"/>
    <x v="4"/>
  </r>
  <r>
    <d v="2022-07-11T00:00:00"/>
    <n v="1"/>
    <s v="LUNES"/>
    <n v="7"/>
    <x v="6"/>
    <x v="0"/>
    <x v="27"/>
    <x v="198"/>
    <n v="499"/>
    <s v="Se realizó profilaxis. Efectivo"/>
    <x v="0"/>
    <x v="0"/>
    <x v="0"/>
    <x v="0"/>
  </r>
  <r>
    <d v="2022-06-18T00:00:00"/>
    <n v="6"/>
    <s v="SÁBADO"/>
    <n v="6"/>
    <x v="5"/>
    <x v="0"/>
    <x v="24"/>
    <x v="199"/>
    <n v="500"/>
    <s v="urgencia efec"/>
    <x v="0"/>
    <x v="0"/>
    <x v="1"/>
    <x v="3"/>
  </r>
  <r>
    <d v="2022-07-25T00:00:00"/>
    <n v="1"/>
    <s v="LUNES"/>
    <n v="7"/>
    <x v="6"/>
    <x v="0"/>
    <x v="28"/>
    <x v="200"/>
    <n v="200"/>
    <s v="Se terminó limpieza. Efectivo"/>
    <x v="0"/>
    <x v="0"/>
    <x v="0"/>
    <x v="0"/>
  </r>
  <r>
    <d v="2022-07-25T00:00:00"/>
    <n v="1"/>
    <s v="LUNES"/>
    <n v="7"/>
    <x v="6"/>
    <x v="0"/>
    <x v="28"/>
    <x v="201"/>
    <n v="1700"/>
    <s v="Se inició endodoncia. PCT"/>
    <x v="0"/>
    <x v="0"/>
    <x v="0"/>
    <x v="0"/>
  </r>
  <r>
    <d v="2022-07-25T00:00:00"/>
    <n v="1"/>
    <s v="LUNES"/>
    <n v="7"/>
    <x v="6"/>
    <x v="0"/>
    <x v="28"/>
    <x v="202"/>
    <n v="400"/>
    <s v="Limpieza Efectivo"/>
    <x v="0"/>
    <x v="0"/>
    <x v="0"/>
    <x v="0"/>
  </r>
  <r>
    <d v="2022-07-25T00:00:00"/>
    <n v="1"/>
    <s v="LUNES"/>
    <n v="7"/>
    <x v="6"/>
    <x v="0"/>
    <x v="28"/>
    <x v="203"/>
    <n v="300"/>
    <s v="Revisión con la periodoncista. Efectivo"/>
    <x v="0"/>
    <x v="0"/>
    <x v="1"/>
    <x v="1"/>
  </r>
  <r>
    <d v="2022-07-25T00:00:00"/>
    <n v="1"/>
    <s v="LUNES"/>
    <n v="7"/>
    <x v="6"/>
    <x v="0"/>
    <x v="28"/>
    <x v="204"/>
    <n v="1500"/>
    <s v="Se inició endodoncia.Efectivo"/>
    <x v="0"/>
    <x v="0"/>
    <x v="0"/>
    <x v="0"/>
  </r>
  <r>
    <d v="2022-07-05T00:00:00"/>
    <n v="2"/>
    <s v="MARTES"/>
    <n v="7"/>
    <x v="6"/>
    <x v="0"/>
    <x v="26"/>
    <x v="189"/>
    <s v="-"/>
    <s v="Se cemento corona od 24."/>
    <x v="0"/>
    <x v="0"/>
    <x v="0"/>
    <x v="0"/>
  </r>
  <r>
    <d v="2022-07-05T00:00:00"/>
    <n v="2"/>
    <s v="MARTES"/>
    <n v="7"/>
    <x v="6"/>
    <x v="0"/>
    <x v="26"/>
    <x v="205"/>
    <n v="499"/>
    <s v="Se realizó HC valoración, se inició tratamiento con profilaxis."/>
    <x v="0"/>
    <x v="0"/>
    <x v="1"/>
    <x v="4"/>
  </r>
  <r>
    <d v="2022-07-12T00:00:00"/>
    <n v="2"/>
    <s v="MARTES"/>
    <n v="7"/>
    <x v="6"/>
    <x v="0"/>
    <x v="27"/>
    <x v="206"/>
    <n v="59"/>
    <s v="consulta"/>
    <x v="0"/>
    <x v="0"/>
    <x v="1"/>
    <x v="0"/>
  </r>
  <r>
    <d v="2022-06-19T00:00:00"/>
    <n v="7"/>
    <s v="DOMINGO"/>
    <n v="6"/>
    <x v="5"/>
    <x v="0"/>
    <x v="25"/>
    <x v="196"/>
    <n v="59"/>
    <s v="Revisión. Efectivo"/>
    <x v="0"/>
    <x v="0"/>
    <x v="0"/>
    <x v="0"/>
  </r>
  <r>
    <d v="2022-06-19T00:00:00"/>
    <n v="7"/>
    <s v="DOMINGO"/>
    <n v="6"/>
    <x v="5"/>
    <x v="0"/>
    <x v="25"/>
    <x v="200"/>
    <n v="300"/>
    <s v="Profilaxis. Efectivo"/>
    <x v="0"/>
    <x v="0"/>
    <x v="1"/>
    <x v="1"/>
  </r>
  <r>
    <d v="2022-07-26T00:00:00"/>
    <n v="2"/>
    <s v="MARTES"/>
    <n v="7"/>
    <x v="6"/>
    <x v="0"/>
    <x v="28"/>
    <x v="104"/>
    <s v="-"/>
    <s v="Revisión de prótesis"/>
    <x v="0"/>
    <x v="0"/>
    <x v="0"/>
    <x v="0"/>
  </r>
  <r>
    <d v="2022-07-26T00:00:00"/>
    <n v="2"/>
    <s v="MARTES"/>
    <n v="7"/>
    <x v="6"/>
    <x v="0"/>
    <x v="28"/>
    <x v="207"/>
    <n v="1079"/>
    <s v="Revisión y extracción de 3er molar.Efectivo $59 + $1020 x descuento del 15%"/>
    <x v="0"/>
    <x v="0"/>
    <x v="1"/>
    <x v="3"/>
  </r>
  <r>
    <d v="2022-07-26T00:00:00"/>
    <n v="2"/>
    <s v="MARTES"/>
    <n v="7"/>
    <x v="6"/>
    <x v="0"/>
    <x v="28"/>
    <x v="208"/>
    <n v="484.5"/>
    <s v="Resina. Efectivo $ 484.50 x descuento de 15%"/>
    <x v="0"/>
    <x v="0"/>
    <x v="0"/>
    <x v="0"/>
  </r>
  <r>
    <d v="2022-07-26T00:00:00"/>
    <n v="2"/>
    <s v="MARTES"/>
    <n v="7"/>
    <x v="6"/>
    <x v="0"/>
    <x v="28"/>
    <x v="209"/>
    <n v="484.5"/>
    <s v="Resina. Efectivo $ 484.50 x descuento de 15%"/>
    <x v="0"/>
    <x v="0"/>
    <x v="0"/>
    <x v="0"/>
  </r>
  <r>
    <d v="2022-07-26T00:00:00"/>
    <n v="2"/>
    <s v="MARTES"/>
    <n v="7"/>
    <x v="6"/>
    <x v="0"/>
    <x v="28"/>
    <x v="210"/>
    <n v="59"/>
    <s v="Revisión. Efectivo"/>
    <x v="0"/>
    <x v="0"/>
    <x v="1"/>
    <x v="3"/>
  </r>
  <r>
    <d v="2022-07-06T00:00:00"/>
    <n v="3"/>
    <s v="MIÉRCOLES"/>
    <n v="7"/>
    <x v="6"/>
    <x v="0"/>
    <x v="26"/>
    <x v="196"/>
    <n v="59"/>
    <s v="Se realizo revisión post extracción.efectivo"/>
    <x v="0"/>
    <x v="0"/>
    <x v="0"/>
    <x v="0"/>
  </r>
  <r>
    <d v="2022-07-06T00:00:00"/>
    <n v="3"/>
    <s v="MIÉRCOLES"/>
    <n v="7"/>
    <x v="6"/>
    <x v="0"/>
    <x v="26"/>
    <x v="211"/>
    <n v="499"/>
    <s v="Se realizó profilaxis. efectivo"/>
    <x v="0"/>
    <x v="0"/>
    <x v="0"/>
    <x v="0"/>
  </r>
  <r>
    <d v="2022-07-06T00:00:00"/>
    <n v="3"/>
    <s v="MIÉRCOLES"/>
    <n v="7"/>
    <x v="6"/>
    <x v="0"/>
    <x v="26"/>
    <x v="212"/>
    <n v="59"/>
    <s v="Se realizó HC valoración. Consulta. efectivo"/>
    <x v="0"/>
    <x v="0"/>
    <x v="1"/>
    <x v="4"/>
  </r>
  <r>
    <d v="2022-07-06T00:00:00"/>
    <n v="3"/>
    <s v="MIÉRCOLES"/>
    <n v="7"/>
    <x v="6"/>
    <x v="0"/>
    <x v="26"/>
    <x v="213"/>
    <n v="499"/>
    <s v="Se realizó HC valoración. Se inició tratamiento con profilaxis. efectivo"/>
    <x v="0"/>
    <x v="0"/>
    <x v="1"/>
    <x v="4"/>
  </r>
  <r>
    <d v="2022-07-06T00:00:00"/>
    <n v="3"/>
    <s v="MIÉRCOLES"/>
    <n v="7"/>
    <x v="6"/>
    <x v="0"/>
    <x v="26"/>
    <x v="26"/>
    <n v="4600"/>
    <s v="Se entregó removible, se realizó ajuste oclusal. transefrencia"/>
    <x v="0"/>
    <x v="0"/>
    <x v="0"/>
    <x v="0"/>
  </r>
  <r>
    <d v="2022-07-20T00:00:00"/>
    <n v="3"/>
    <s v="MIÉRCOLES"/>
    <n v="7"/>
    <x v="6"/>
    <x v="0"/>
    <x v="29"/>
    <x v="214"/>
    <n v="369"/>
    <s v="Obturación provisional. Efectivo"/>
    <x v="0"/>
    <x v="0"/>
    <x v="1"/>
    <x v="3"/>
  </r>
  <r>
    <d v="2022-07-20T00:00:00"/>
    <n v="3"/>
    <s v="MIÉRCOLES"/>
    <n v="7"/>
    <x v="6"/>
    <x v="0"/>
    <x v="29"/>
    <x v="215"/>
    <n v="570"/>
    <s v="Resina. Efectivo"/>
    <x v="0"/>
    <x v="0"/>
    <x v="0"/>
    <x v="0"/>
  </r>
  <r>
    <d v="2022-07-20T00:00:00"/>
    <n v="3"/>
    <s v="MIÉRCOLES"/>
    <n v="7"/>
    <x v="6"/>
    <x v="0"/>
    <x v="29"/>
    <x v="216"/>
    <n v="570"/>
    <s v="Resina. Efectivo"/>
    <x v="0"/>
    <x v="0"/>
    <x v="1"/>
    <x v="4"/>
  </r>
  <r>
    <d v="2022-07-27T00:00:00"/>
    <n v="3"/>
    <s v="MIÉRCOLES"/>
    <n v="7"/>
    <x v="6"/>
    <x v="0"/>
    <x v="28"/>
    <x v="217"/>
    <n v="369"/>
    <s v="Obturación temporal"/>
    <x v="0"/>
    <x v="0"/>
    <x v="0"/>
    <x v="0"/>
  </r>
  <r>
    <d v="2022-07-27T00:00:00"/>
    <n v="3"/>
    <s v="MIÉRCOLES"/>
    <n v="7"/>
    <x v="6"/>
    <x v="0"/>
    <x v="28"/>
    <x v="32"/>
    <n v="3500"/>
    <s v="Continuar tx. Efectivo"/>
    <x v="0"/>
    <x v="0"/>
    <x v="0"/>
    <x v="0"/>
  </r>
  <r>
    <d v="2022-07-27T00:00:00"/>
    <n v="3"/>
    <s v="MIÉRCOLES"/>
    <n v="7"/>
    <x v="6"/>
    <x v="0"/>
    <x v="28"/>
    <x v="218"/>
    <n v="425"/>
    <s v="Limpieza.Efectivo. Se aplico descuento"/>
    <x v="0"/>
    <x v="0"/>
    <x v="1"/>
    <x v="3"/>
  </r>
  <r>
    <d v="2022-07-27T00:00:00"/>
    <n v="3"/>
    <s v="MIÉRCOLES"/>
    <n v="7"/>
    <x v="6"/>
    <x v="0"/>
    <x v="28"/>
    <x v="219"/>
    <n v="59"/>
    <s v="Revisión. Efectivo"/>
    <x v="0"/>
    <x v="0"/>
    <x v="1"/>
    <x v="4"/>
  </r>
  <r>
    <d v="2022-07-27T00:00:00"/>
    <n v="3"/>
    <s v="MIÉRCOLES"/>
    <n v="7"/>
    <x v="6"/>
    <x v="0"/>
    <x v="28"/>
    <x v="220"/>
    <n v="59"/>
    <s v="Revisión. Efectivo"/>
    <x v="0"/>
    <x v="0"/>
    <x v="1"/>
    <x v="4"/>
  </r>
  <r>
    <d v="2022-07-07T00:00:00"/>
    <n v="4"/>
    <s v="JUEVES"/>
    <n v="7"/>
    <x v="6"/>
    <x v="0"/>
    <x v="26"/>
    <x v="16"/>
    <s v="-"/>
    <s v="Se realizó revisión en zona de implante sup derecho, se adapto provisional nuevamente."/>
    <x v="0"/>
    <x v="0"/>
    <x v="0"/>
    <x v="0"/>
  </r>
  <r>
    <d v="2022-07-07T00:00:00"/>
    <n v="4"/>
    <s v="JUEVES"/>
    <n v="7"/>
    <x v="6"/>
    <x v="0"/>
    <x v="26"/>
    <x v="221"/>
    <n v="59"/>
    <s v="Se realizó HC valoración. Consulta. efectivo"/>
    <x v="0"/>
    <x v="0"/>
    <x v="1"/>
    <x v="4"/>
  </r>
  <r>
    <d v="2022-07-07T00:00:00"/>
    <n v="4"/>
    <s v="JUEVES"/>
    <n v="7"/>
    <x v="6"/>
    <x v="0"/>
    <x v="26"/>
    <x v="222"/>
    <n v="499"/>
    <s v="Se realizó HC valoración, se inició tratamiento con profilaxis."/>
    <x v="0"/>
    <x v="0"/>
    <x v="1"/>
    <x v="4"/>
  </r>
  <r>
    <d v="2022-07-21T00:00:00"/>
    <n v="4"/>
    <s v="JUEVES"/>
    <n v="7"/>
    <x v="6"/>
    <x v="0"/>
    <x v="29"/>
    <x v="104"/>
    <n v="6000"/>
    <s v="Entrega de prótesis. Efectivo"/>
    <x v="0"/>
    <x v="0"/>
    <x v="0"/>
    <x v="0"/>
  </r>
  <r>
    <d v="2022-07-28T00:00:00"/>
    <n v="4"/>
    <s v="JUEVES"/>
    <n v="7"/>
    <x v="6"/>
    <x v="0"/>
    <x v="28"/>
    <x v="223"/>
    <n v="59"/>
    <s v="Revisión.Efectivo"/>
    <x v="0"/>
    <x v="0"/>
    <x v="1"/>
    <x v="4"/>
  </r>
  <r>
    <d v="2022-07-28T00:00:00"/>
    <n v="4"/>
    <s v="JUEVES"/>
    <n v="7"/>
    <x v="6"/>
    <x v="0"/>
    <x v="28"/>
    <x v="224"/>
    <n v="59"/>
    <s v="Revisión. Efectivo"/>
    <x v="0"/>
    <x v="0"/>
    <x v="1"/>
    <x v="3"/>
  </r>
  <r>
    <d v="2022-07-01T00:00:00"/>
    <n v="5"/>
    <s v="VIERNES"/>
    <n v="7"/>
    <x v="6"/>
    <x v="0"/>
    <x v="23"/>
    <x v="104"/>
    <s v="-"/>
    <s v="Se realizó prueba de enfilado, listo para terminar."/>
    <x v="0"/>
    <x v="0"/>
    <x v="0"/>
    <x v="0"/>
  </r>
  <r>
    <d v="2022-07-01T00:00:00"/>
    <n v="5"/>
    <s v="VIERNES"/>
    <n v="7"/>
    <x v="6"/>
    <x v="0"/>
    <x v="23"/>
    <x v="225"/>
    <n v="59"/>
    <s v="Se realizó HC valoración odontograma. Consulta. Efectivo"/>
    <x v="0"/>
    <x v="0"/>
    <x v="1"/>
    <x v="0"/>
  </r>
  <r>
    <d v="2022-07-08T00:00:00"/>
    <n v="5"/>
    <s v="VIERNES"/>
    <n v="7"/>
    <x v="6"/>
    <x v="0"/>
    <x v="26"/>
    <x v="175"/>
    <n v="1700"/>
    <s v="Se realizó resina od 36 y 37, y se entregó guarda de acetato. Efectivo"/>
    <x v="0"/>
    <x v="0"/>
    <x v="0"/>
    <x v="0"/>
  </r>
  <r>
    <d v="2022-07-08T00:00:00"/>
    <n v="5"/>
    <s v="VIERNES"/>
    <n v="7"/>
    <x v="6"/>
    <x v="0"/>
    <x v="26"/>
    <x v="26"/>
    <s v="-"/>
    <s v="Se realizó revisión y ajuste de prótesis."/>
    <x v="0"/>
    <x v="0"/>
    <x v="0"/>
    <x v="0"/>
  </r>
  <r>
    <d v="2022-07-15T00:00:00"/>
    <n v="5"/>
    <s v="VIERNES"/>
    <n v="7"/>
    <x v="6"/>
    <x v="0"/>
    <x v="27"/>
    <x v="226"/>
    <n v="499"/>
    <s v="Limpieza"/>
    <x v="0"/>
    <x v="0"/>
    <x v="0"/>
    <x v="0"/>
  </r>
  <r>
    <d v="2022-07-22T00:00:00"/>
    <n v="5"/>
    <s v="VIERNES"/>
    <n v="7"/>
    <x v="6"/>
    <x v="0"/>
    <x v="29"/>
    <x v="227"/>
    <n v="1070"/>
    <s v="Limpieza y resina. Efectivo"/>
    <x v="0"/>
    <x v="0"/>
    <x v="0"/>
    <x v="0"/>
  </r>
  <r>
    <d v="2022-07-22T00:00:00"/>
    <n v="5"/>
    <s v="VIERNES"/>
    <n v="7"/>
    <x v="6"/>
    <x v="0"/>
    <x v="29"/>
    <x v="228"/>
    <n v="500"/>
    <s v="Limpieza. Efectivo"/>
    <x v="0"/>
    <x v="0"/>
    <x v="1"/>
    <x v="2"/>
  </r>
  <r>
    <d v="2022-07-29T00:00:00"/>
    <n v="5"/>
    <s v="VIERNES"/>
    <n v="7"/>
    <x v="6"/>
    <x v="0"/>
    <x v="28"/>
    <x v="229"/>
    <n v="484.5"/>
    <s v="Resina. Efectivo. Se aplico promoción"/>
    <x v="0"/>
    <x v="0"/>
    <x v="0"/>
    <x v="0"/>
  </r>
  <r>
    <d v="2022-07-29T00:00:00"/>
    <n v="5"/>
    <s v="VIERNES"/>
    <n v="7"/>
    <x v="6"/>
    <x v="0"/>
    <x v="28"/>
    <x v="215"/>
    <n v="1105"/>
    <s v="Resina reconstrucción. Efectivo. Se aplico promoción"/>
    <x v="0"/>
    <x v="0"/>
    <x v="0"/>
    <x v="0"/>
  </r>
  <r>
    <d v="2022-07-29T00:00:00"/>
    <n v="5"/>
    <s v="VIERNES"/>
    <n v="7"/>
    <x v="6"/>
    <x v="0"/>
    <x v="28"/>
    <x v="230"/>
    <n v="59"/>
    <s v="Revisión . Efectivo"/>
    <x v="0"/>
    <x v="0"/>
    <x v="1"/>
    <x v="2"/>
  </r>
  <r>
    <d v="2022-07-29T00:00:00"/>
    <n v="5"/>
    <s v="VIERNES"/>
    <n v="7"/>
    <x v="6"/>
    <x v="0"/>
    <x v="28"/>
    <x v="231"/>
    <n v="59"/>
    <s v="Revisión . Efectivo"/>
    <x v="0"/>
    <x v="0"/>
    <x v="1"/>
    <x v="3"/>
  </r>
  <r>
    <d v="2022-07-29T00:00:00"/>
    <n v="5"/>
    <s v="VIERNES"/>
    <n v="7"/>
    <x v="6"/>
    <x v="0"/>
    <x v="28"/>
    <x v="232"/>
    <n v="59"/>
    <s v="Revisión. Efectivo"/>
    <x v="0"/>
    <x v="0"/>
    <x v="1"/>
    <x v="4"/>
  </r>
  <r>
    <d v="2022-07-02T00:00:00"/>
    <n v="6"/>
    <s v="SÁBADO"/>
    <n v="7"/>
    <x v="6"/>
    <x v="0"/>
    <x v="23"/>
    <x v="233"/>
    <n v="500"/>
    <s v="Se realizó HC valoración odontograma. Resina incipiente od 11. PCT"/>
    <x v="0"/>
    <x v="0"/>
    <x v="0"/>
    <x v="0"/>
  </r>
  <r>
    <d v="2022-07-02T00:00:00"/>
    <n v="6"/>
    <s v="SÁBADO"/>
    <n v="7"/>
    <x v="6"/>
    <x v="0"/>
    <x v="23"/>
    <x v="234"/>
    <n v="200"/>
    <s v="Se realizó HC valoración, se da receta por presentar absceso. Efectivo"/>
    <x v="0"/>
    <x v="0"/>
    <x v="1"/>
    <x v="3"/>
  </r>
  <r>
    <d v="2022-07-16T00:00:00"/>
    <n v="6"/>
    <s v="SÁBADO"/>
    <n v="7"/>
    <x v="6"/>
    <x v="0"/>
    <x v="27"/>
    <x v="235"/>
    <n v="3000"/>
    <s v="endo"/>
    <x v="0"/>
    <x v="0"/>
    <x v="1"/>
    <x v="0"/>
  </r>
  <r>
    <d v="2022-07-16T00:00:00"/>
    <n v="6"/>
    <s v="SÁBADO"/>
    <n v="7"/>
    <x v="6"/>
    <x v="0"/>
    <x v="27"/>
    <x v="148"/>
    <n v="2500"/>
    <s v="endo"/>
    <x v="0"/>
    <x v="0"/>
    <x v="1"/>
    <x v="0"/>
  </r>
  <r>
    <d v="2022-07-16T00:00:00"/>
    <n v="6"/>
    <s v="SÁBADO"/>
    <n v="7"/>
    <x v="6"/>
    <x v="0"/>
    <x v="27"/>
    <x v="236"/>
    <n v="59"/>
    <s v="consulta"/>
    <x v="0"/>
    <x v="0"/>
    <x v="1"/>
    <x v="3"/>
  </r>
  <r>
    <d v="2022-07-23T00:00:00"/>
    <n v="6"/>
    <s v="SÁBADO"/>
    <n v="7"/>
    <x v="6"/>
    <x v="0"/>
    <x v="29"/>
    <x v="237"/>
    <n v="1105"/>
    <s v="Reconstrucción resina. Efectivo. Promoción agosto"/>
    <x v="0"/>
    <x v="0"/>
    <x v="0"/>
    <x v="0"/>
  </r>
  <r>
    <d v="2022-07-23T00:00:00"/>
    <n v="6"/>
    <s v="SÁBADO"/>
    <n v="7"/>
    <x v="6"/>
    <x v="0"/>
    <x v="29"/>
    <x v="238"/>
    <s v="-"/>
    <s v="Revisión."/>
    <x v="0"/>
    <x v="0"/>
    <x v="0"/>
    <x v="0"/>
  </r>
  <r>
    <d v="2022-07-23T00:00:00"/>
    <n v="6"/>
    <s v="SÁBADO"/>
    <n v="7"/>
    <x v="6"/>
    <x v="0"/>
    <x v="29"/>
    <x v="239"/>
    <n v="178"/>
    <s v="rx y consulta"/>
    <x v="0"/>
    <x v="0"/>
    <x v="1"/>
    <x v="4"/>
  </r>
  <r>
    <d v="2022-07-23T00:00:00"/>
    <n v="6"/>
    <s v="SÁBADO"/>
    <n v="7"/>
    <x v="6"/>
    <x v="0"/>
    <x v="29"/>
    <x v="240"/>
    <n v="500"/>
    <s v="Limpieza. Efectivo"/>
    <x v="0"/>
    <x v="0"/>
    <x v="1"/>
    <x v="3"/>
  </r>
  <r>
    <d v="2022-07-23T00:00:00"/>
    <n v="6"/>
    <s v="SÁBADO"/>
    <n v="7"/>
    <x v="6"/>
    <x v="0"/>
    <x v="29"/>
    <x v="53"/>
    <n v="5000"/>
    <s v="1ra prueba de enfilado"/>
    <x v="0"/>
    <x v="0"/>
    <x v="0"/>
    <x v="0"/>
  </r>
  <r>
    <d v="2022-07-30T00:00:00"/>
    <n v="6"/>
    <s v="SÁBADO"/>
    <n v="7"/>
    <x v="6"/>
    <x v="0"/>
    <x v="28"/>
    <x v="241"/>
    <n v="425"/>
    <s v="Limpieza,efectivo, se aplico promocion"/>
    <x v="0"/>
    <x v="0"/>
    <x v="1"/>
    <x v="1"/>
  </r>
  <r>
    <d v="2022-07-30T00:00:00"/>
    <n v="6"/>
    <s v="SÁBADO"/>
    <n v="7"/>
    <x v="6"/>
    <x v="0"/>
    <x v="28"/>
    <x v="230"/>
    <n v="120"/>
    <s v="Rx, efectivo"/>
    <x v="0"/>
    <x v="0"/>
    <x v="0"/>
    <x v="0"/>
  </r>
  <r>
    <d v="2022-07-30T00:00:00"/>
    <n v="6"/>
    <s v="SÁBADO"/>
    <n v="7"/>
    <x v="6"/>
    <x v="0"/>
    <x v="28"/>
    <x v="242"/>
    <n v="500"/>
    <s v="Extrcción, efectivo, promoción"/>
    <x v="0"/>
    <x v="0"/>
    <x v="0"/>
    <x v="0"/>
  </r>
  <r>
    <d v="2022-07-10T00:00:00"/>
    <n v="7"/>
    <s v="DOMINGO"/>
    <n v="7"/>
    <x v="6"/>
    <x v="0"/>
    <x v="27"/>
    <x v="148"/>
    <n v="1200"/>
    <s v="Consulta de Ortodoncia"/>
    <x v="0"/>
    <x v="0"/>
    <x v="1"/>
    <x v="0"/>
  </r>
  <r>
    <d v="2022-07-10T00:00:00"/>
    <n v="7"/>
    <s v="DOMINGO"/>
    <n v="7"/>
    <x v="6"/>
    <x v="0"/>
    <x v="27"/>
    <x v="243"/>
    <n v="1200"/>
    <s v="Consulta de ortodoncia"/>
    <x v="0"/>
    <x v="0"/>
    <x v="1"/>
    <x v="0"/>
  </r>
  <r>
    <d v="2022-08-01T00:00:00"/>
    <n v="1"/>
    <s v="LUNES"/>
    <n v="8"/>
    <x v="7"/>
    <x v="0"/>
    <x v="30"/>
    <x v="244"/>
    <n v="425"/>
    <s v="Limpieza. Efectivo"/>
    <x v="0"/>
    <x v="0"/>
    <x v="1"/>
    <x v="4"/>
  </r>
  <r>
    <d v="2022-08-01T00:00:00"/>
    <n v="1"/>
    <s v="LUNES"/>
    <n v="8"/>
    <x v="7"/>
    <x v="0"/>
    <x v="30"/>
    <x v="245"/>
    <n v="484.5"/>
    <s v="Resina. Efectivo"/>
    <x v="0"/>
    <x v="0"/>
    <x v="1"/>
    <x v="3"/>
  </r>
  <r>
    <d v="2022-08-01T00:00:00"/>
    <n v="1"/>
    <s v="LUNES"/>
    <n v="8"/>
    <x v="7"/>
    <x v="0"/>
    <x v="30"/>
    <x v="242"/>
    <n v="95"/>
    <s v="Extracción. Restante"/>
    <x v="0"/>
    <x v="0"/>
    <x v="0"/>
    <x v="0"/>
  </r>
  <r>
    <d v="2022-08-15T00:00:00"/>
    <n v="1"/>
    <s v="LUNES"/>
    <n v="8"/>
    <x v="7"/>
    <x v="0"/>
    <x v="31"/>
    <x v="246"/>
    <n v="425"/>
    <s v="Limpieza dental. Efectivo"/>
    <x v="0"/>
    <x v="0"/>
    <x v="1"/>
    <x v="3"/>
  </r>
  <r>
    <d v="2022-08-02T00:00:00"/>
    <n v="2"/>
    <s v="MARTES"/>
    <n v="8"/>
    <x v="7"/>
    <x v="0"/>
    <x v="30"/>
    <x v="228"/>
    <n v="484.5"/>
    <s v="Resina.Efectivo"/>
    <x v="0"/>
    <x v="0"/>
    <x v="0"/>
    <x v="0"/>
  </r>
  <r>
    <d v="2022-08-02T00:00:00"/>
    <n v="2"/>
    <s v="MARTES"/>
    <n v="8"/>
    <x v="7"/>
    <x v="0"/>
    <x v="30"/>
    <x v="174"/>
    <n v="484.5"/>
    <s v="Resina.Efectivo"/>
    <x v="0"/>
    <x v="0"/>
    <x v="0"/>
    <x v="0"/>
  </r>
  <r>
    <d v="2022-08-02T00:00:00"/>
    <n v="2"/>
    <s v="MARTES"/>
    <n v="8"/>
    <x v="7"/>
    <x v="0"/>
    <x v="30"/>
    <x v="247"/>
    <n v="179"/>
    <s v="Revisión y rx. Efectivo"/>
    <x v="0"/>
    <x v="0"/>
    <x v="1"/>
    <x v="2"/>
  </r>
  <r>
    <d v="2022-08-09T00:00:00"/>
    <n v="2"/>
    <s v="MARTES"/>
    <n v="8"/>
    <x v="7"/>
    <x v="0"/>
    <x v="32"/>
    <x v="248"/>
    <n v="425"/>
    <s v="Limpieza. Efectivo"/>
    <x v="0"/>
    <x v="0"/>
    <x v="1"/>
    <x v="4"/>
  </r>
  <r>
    <d v="2022-08-09T00:00:00"/>
    <n v="2"/>
    <s v="MARTES"/>
    <n v="8"/>
    <x v="7"/>
    <x v="0"/>
    <x v="32"/>
    <x v="249"/>
    <n v="59"/>
    <s v="Revisión. Efectivo"/>
    <x v="0"/>
    <x v="0"/>
    <x v="1"/>
    <x v="4"/>
  </r>
  <r>
    <d v="2022-08-09T00:00:00"/>
    <n v="2"/>
    <s v="MARTES"/>
    <n v="8"/>
    <x v="7"/>
    <x v="0"/>
    <x v="32"/>
    <x v="250"/>
    <n v="369"/>
    <s v="Obturación temporal. Efectivo"/>
    <x v="0"/>
    <x v="0"/>
    <x v="1"/>
    <x v="3"/>
  </r>
  <r>
    <d v="2022-08-16T00:00:00"/>
    <n v="2"/>
    <s v="MARTES"/>
    <n v="8"/>
    <x v="7"/>
    <x v="0"/>
    <x v="31"/>
    <x v="251"/>
    <n v="59"/>
    <s v="Revisión. Efectivo"/>
    <x v="0"/>
    <x v="0"/>
    <x v="1"/>
    <x v="3"/>
  </r>
  <r>
    <d v="2022-08-16T00:00:00"/>
    <n v="2"/>
    <s v="MARTES"/>
    <n v="8"/>
    <x v="7"/>
    <x v="0"/>
    <x v="31"/>
    <x v="252"/>
    <n v="425"/>
    <s v="Limpieza. Tarjeta"/>
    <x v="0"/>
    <x v="0"/>
    <x v="1"/>
    <x v="1"/>
  </r>
  <r>
    <d v="2022-08-16T00:00:00"/>
    <n v="2"/>
    <s v="MARTES"/>
    <n v="8"/>
    <x v="7"/>
    <x v="0"/>
    <x v="31"/>
    <x v="253"/>
    <n v="484.5"/>
    <s v="Resina.Tarjeta"/>
    <x v="0"/>
    <x v="0"/>
    <x v="1"/>
    <x v="1"/>
  </r>
  <r>
    <d v="2022-08-03T00:00:00"/>
    <n v="3"/>
    <s v="MIÉRCOLES"/>
    <n v="8"/>
    <x v="7"/>
    <x v="0"/>
    <x v="30"/>
    <x v="10"/>
    <n v="2000"/>
    <s v="Cementación de corona.PCT"/>
    <x v="0"/>
    <x v="0"/>
    <x v="0"/>
    <x v="0"/>
  </r>
  <r>
    <d v="2022-08-03T00:00:00"/>
    <n v="3"/>
    <s v="MIÉRCOLES"/>
    <n v="8"/>
    <x v="7"/>
    <x v="0"/>
    <x v="30"/>
    <x v="104"/>
    <n v="500"/>
    <s v="Ajuste de prótesis."/>
    <x v="0"/>
    <x v="0"/>
    <x v="0"/>
    <x v="0"/>
  </r>
  <r>
    <d v="2022-08-03T00:00:00"/>
    <n v="3"/>
    <s v="MIÉRCOLES"/>
    <n v="8"/>
    <x v="7"/>
    <x v="0"/>
    <x v="30"/>
    <x v="53"/>
    <s v="-"/>
    <s v="Prueba de rodillos"/>
    <x v="0"/>
    <x v="0"/>
    <x v="0"/>
    <x v="0"/>
  </r>
  <r>
    <d v="2022-08-03T00:00:00"/>
    <n v="3"/>
    <s v="MIÉRCOLES"/>
    <n v="8"/>
    <x v="7"/>
    <x v="0"/>
    <x v="30"/>
    <x v="254"/>
    <n v="59"/>
    <s v="Consulta.Efectivo"/>
    <x v="0"/>
    <x v="0"/>
    <x v="1"/>
    <x v="4"/>
  </r>
  <r>
    <d v="2022-09-10T00:00:00"/>
    <n v="6"/>
    <s v="SÁBADO"/>
    <n v="9"/>
    <x v="8"/>
    <x v="0"/>
    <x v="33"/>
    <x v="255"/>
    <n v="969"/>
    <s v="Resinas. Efectivo"/>
    <x v="0"/>
    <x v="0"/>
    <x v="0"/>
    <x v="0"/>
  </r>
  <r>
    <d v="2022-08-17T00:00:00"/>
    <n v="3"/>
    <s v="MIÉRCOLES"/>
    <n v="8"/>
    <x v="7"/>
    <x v="0"/>
    <x v="31"/>
    <x v="256"/>
    <n v="425"/>
    <s v="Limpieza. Efectivo"/>
    <x v="0"/>
    <x v="0"/>
    <x v="0"/>
    <x v="0"/>
  </r>
  <r>
    <d v="2022-08-17T00:00:00"/>
    <n v="3"/>
    <s v="MIÉRCOLES"/>
    <n v="8"/>
    <x v="7"/>
    <x v="0"/>
    <x v="31"/>
    <x v="257"/>
    <n v="59"/>
    <s v="Revisión. Efectivo"/>
    <x v="0"/>
    <x v="0"/>
    <x v="1"/>
    <x v="1"/>
  </r>
  <r>
    <d v="2022-08-04T00:00:00"/>
    <n v="4"/>
    <s v="JUEVES"/>
    <n v="8"/>
    <x v="7"/>
    <x v="0"/>
    <x v="30"/>
    <x v="258"/>
    <n v="1800"/>
    <s v="Frinilectomía lingual. Efectivo"/>
    <x v="0"/>
    <x v="0"/>
    <x v="0"/>
    <x v="0"/>
  </r>
  <r>
    <d v="2022-08-04T00:00:00"/>
    <n v="4"/>
    <s v="JUEVES"/>
    <n v="8"/>
    <x v="7"/>
    <x v="0"/>
    <x v="30"/>
    <x v="259"/>
    <n v="2000"/>
    <s v="Endodoncia terminada. Efectivo"/>
    <x v="0"/>
    <x v="0"/>
    <x v="0"/>
    <x v="0"/>
  </r>
  <r>
    <d v="2022-08-04T00:00:00"/>
    <n v="4"/>
    <s v="JUEVES"/>
    <n v="8"/>
    <x v="7"/>
    <x v="0"/>
    <x v="30"/>
    <x v="202"/>
    <n v="800"/>
    <s v="Limpieza. Efectivo"/>
    <x v="0"/>
    <x v="0"/>
    <x v="0"/>
    <x v="0"/>
  </r>
  <r>
    <d v="2022-08-04T00:00:00"/>
    <n v="4"/>
    <s v="JUEVES"/>
    <n v="8"/>
    <x v="7"/>
    <x v="0"/>
    <x v="30"/>
    <x v="260"/>
    <s v="-"/>
    <s v="Consulta. No se le cobró ya que iniciará tratamiento"/>
    <x v="0"/>
    <x v="0"/>
    <x v="0"/>
    <x v="0"/>
  </r>
  <r>
    <d v="2022-08-04T00:00:00"/>
    <n v="4"/>
    <s v="JUEVES"/>
    <n v="8"/>
    <x v="7"/>
    <x v="0"/>
    <x v="30"/>
    <x v="261"/>
    <n v="1800"/>
    <s v="Endodoncia terminada. PCT"/>
    <x v="0"/>
    <x v="0"/>
    <x v="0"/>
    <x v="0"/>
  </r>
  <r>
    <d v="2022-08-11T00:00:00"/>
    <n v="4"/>
    <s v="JUEVES"/>
    <n v="8"/>
    <x v="7"/>
    <x v="0"/>
    <x v="32"/>
    <x v="202"/>
    <n v="1000"/>
    <s v="Resina. Efectivo"/>
    <x v="0"/>
    <x v="0"/>
    <x v="0"/>
    <x v="0"/>
  </r>
  <r>
    <d v="2022-08-11T00:00:00"/>
    <n v="4"/>
    <s v="JUEVES"/>
    <n v="8"/>
    <x v="7"/>
    <x v="0"/>
    <x v="32"/>
    <x v="203"/>
    <n v="2500"/>
    <s v="Curetaje cerrado. PCT"/>
    <x v="0"/>
    <x v="0"/>
    <x v="0"/>
    <x v="0"/>
  </r>
  <r>
    <d v="2022-08-11T00:00:00"/>
    <n v="4"/>
    <s v="JUEVES"/>
    <n v="8"/>
    <x v="7"/>
    <x v="0"/>
    <x v="32"/>
    <x v="262"/>
    <n v="300"/>
    <s v="Revisión especialista. Efectivo"/>
    <x v="0"/>
    <x v="0"/>
    <x v="1"/>
    <x v="1"/>
  </r>
  <r>
    <d v="2022-08-11T00:00:00"/>
    <n v="4"/>
    <s v="JUEVES"/>
    <n v="8"/>
    <x v="7"/>
    <x v="0"/>
    <x v="32"/>
    <x v="53"/>
    <n v="500"/>
    <s v="Prueba de enfilado. A/C"/>
    <x v="0"/>
    <x v="0"/>
    <x v="0"/>
    <x v="0"/>
  </r>
  <r>
    <d v="2022-08-18T00:00:00"/>
    <n v="4"/>
    <s v="JUEVES"/>
    <n v="8"/>
    <x v="7"/>
    <x v="0"/>
    <x v="31"/>
    <x v="263"/>
    <s v="-"/>
    <s v="Revisión."/>
    <x v="0"/>
    <x v="0"/>
    <x v="0"/>
    <x v="0"/>
  </r>
  <r>
    <d v="2022-08-18T00:00:00"/>
    <n v="4"/>
    <s v="JUEVES"/>
    <n v="8"/>
    <x v="7"/>
    <x v="0"/>
    <x v="31"/>
    <x v="264"/>
    <n v="2500"/>
    <s v="Revisión e inicio de limpieza. Tarjeta"/>
    <x v="0"/>
    <x v="0"/>
    <x v="0"/>
    <x v="0"/>
  </r>
  <r>
    <d v="2022-08-18T00:00:00"/>
    <n v="4"/>
    <s v="JUEVES"/>
    <n v="8"/>
    <x v="7"/>
    <x v="0"/>
    <x v="31"/>
    <x v="265"/>
    <n v="1000"/>
    <s v="Limpieza. Efectivo"/>
    <x v="0"/>
    <x v="0"/>
    <x v="0"/>
    <x v="0"/>
  </r>
  <r>
    <d v="2022-08-18T00:00:00"/>
    <n v="4"/>
    <s v="JUEVES"/>
    <n v="8"/>
    <x v="7"/>
    <x v="0"/>
    <x v="31"/>
    <x v="230"/>
    <n v="1500"/>
    <s v="Endodoncia. Efectivo"/>
    <x v="0"/>
    <x v="0"/>
    <x v="0"/>
    <x v="0"/>
  </r>
  <r>
    <d v="2022-08-18T00:00:00"/>
    <n v="4"/>
    <s v="JUEVES"/>
    <n v="8"/>
    <x v="7"/>
    <x v="0"/>
    <x v="31"/>
    <x v="266"/>
    <n v="900"/>
    <s v="Entrega de protesis. Efectivo"/>
    <x v="0"/>
    <x v="0"/>
    <x v="0"/>
    <x v="0"/>
  </r>
  <r>
    <d v="2022-08-18T00:00:00"/>
    <n v="4"/>
    <s v="JUEVES"/>
    <n v="8"/>
    <x v="7"/>
    <x v="0"/>
    <x v="31"/>
    <x v="253"/>
    <n v="484.5"/>
    <s v="Resina.Tarjeta"/>
    <x v="0"/>
    <x v="0"/>
    <x v="0"/>
    <x v="0"/>
  </r>
  <r>
    <d v="2022-08-18T00:00:00"/>
    <n v="4"/>
    <s v="JUEVES"/>
    <n v="8"/>
    <x v="7"/>
    <x v="0"/>
    <x v="31"/>
    <x v="267"/>
    <n v="484.5"/>
    <s v="Resina. Efectivo"/>
    <x v="0"/>
    <x v="0"/>
    <x v="0"/>
    <x v="0"/>
  </r>
  <r>
    <d v="2022-07-05T00:00:00"/>
    <n v="2"/>
    <s v="MARTES"/>
    <n v="7"/>
    <x v="6"/>
    <x v="0"/>
    <x v="26"/>
    <x v="217"/>
    <n v="484.5"/>
    <s v="Resina. Efectivo"/>
    <x v="0"/>
    <x v="0"/>
    <x v="0"/>
    <x v="0"/>
  </r>
  <r>
    <d v="2022-07-05T00:00:00"/>
    <n v="2"/>
    <s v="MARTES"/>
    <n v="7"/>
    <x v="6"/>
    <x v="0"/>
    <x v="26"/>
    <x v="268"/>
    <n v="400"/>
    <s v="Limpieza. Efectivo"/>
    <x v="0"/>
    <x v="0"/>
    <x v="1"/>
    <x v="2"/>
  </r>
  <r>
    <d v="2022-07-05T00:00:00"/>
    <n v="2"/>
    <s v="MARTES"/>
    <n v="7"/>
    <x v="6"/>
    <x v="0"/>
    <x v="26"/>
    <x v="269"/>
    <n v="59"/>
    <s v="Consulta. Efectivo"/>
    <x v="0"/>
    <x v="0"/>
    <x v="1"/>
    <x v="4"/>
  </r>
  <r>
    <d v="2022-08-12T00:00:00"/>
    <n v="5"/>
    <s v="VIERNES"/>
    <n v="8"/>
    <x v="7"/>
    <x v="0"/>
    <x v="32"/>
    <x v="231"/>
    <n v="1020"/>
    <s v="Extracción 3er molar, efectivo , promocion"/>
    <x v="0"/>
    <x v="0"/>
    <x v="0"/>
    <x v="0"/>
  </r>
  <r>
    <d v="2022-08-12T00:00:00"/>
    <n v="5"/>
    <s v="VIERNES"/>
    <n v="8"/>
    <x v="7"/>
    <x v="0"/>
    <x v="32"/>
    <x v="268"/>
    <n v="84"/>
    <s v="Revisión,Efectivo $59 + $25 pendientes"/>
    <x v="0"/>
    <x v="0"/>
    <x v="0"/>
    <x v="0"/>
  </r>
  <r>
    <d v="2022-08-12T00:00:00"/>
    <n v="5"/>
    <s v="VIERNES"/>
    <n v="8"/>
    <x v="7"/>
    <x v="0"/>
    <x v="32"/>
    <x v="270"/>
    <n v="59"/>
    <s v="Revision. efectivo"/>
    <x v="0"/>
    <x v="0"/>
    <x v="1"/>
    <x v="3"/>
  </r>
  <r>
    <d v="2022-08-19T00:00:00"/>
    <n v="5"/>
    <s v="VIERNES"/>
    <n v="8"/>
    <x v="7"/>
    <x v="0"/>
    <x v="31"/>
    <x v="104"/>
    <s v="-"/>
    <s v="Revisión prótesis"/>
    <x v="0"/>
    <x v="0"/>
    <x v="0"/>
    <x v="0"/>
  </r>
  <r>
    <d v="2022-08-19T00:00:00"/>
    <n v="5"/>
    <s v="VIERNES"/>
    <n v="8"/>
    <x v="7"/>
    <x v="0"/>
    <x v="31"/>
    <x v="271"/>
    <n v="59"/>
    <s v="Revisión. Efectivo"/>
    <x v="0"/>
    <x v="0"/>
    <x v="1"/>
    <x v="4"/>
  </r>
  <r>
    <d v="2022-08-19T00:00:00"/>
    <n v="5"/>
    <s v="VIERNES"/>
    <n v="8"/>
    <x v="7"/>
    <x v="0"/>
    <x v="31"/>
    <x v="272"/>
    <n v="909.5"/>
    <s v="Limpieza y resina. Efectivo"/>
    <x v="0"/>
    <x v="0"/>
    <x v="1"/>
    <x v="2"/>
  </r>
  <r>
    <d v="2022-08-19T00:00:00"/>
    <n v="5"/>
    <s v="VIERNES"/>
    <n v="8"/>
    <x v="7"/>
    <x v="0"/>
    <x v="31"/>
    <x v="266"/>
    <s v="-"/>
    <s v="Revisión protesis"/>
    <x v="0"/>
    <x v="0"/>
    <x v="0"/>
    <x v="0"/>
  </r>
  <r>
    <d v="2022-07-06T00:00:00"/>
    <n v="3"/>
    <s v="MIÉRCOLES"/>
    <n v="7"/>
    <x v="6"/>
    <x v="0"/>
    <x v="26"/>
    <x v="273"/>
    <n v="1500"/>
    <s v="Limpieza y quitar brackets. Efectivo"/>
    <x v="0"/>
    <x v="0"/>
    <x v="0"/>
    <x v="0"/>
  </r>
  <r>
    <d v="2022-07-06T00:00:00"/>
    <n v="3"/>
    <s v="MIÉRCOLES"/>
    <n v="7"/>
    <x v="6"/>
    <x v="0"/>
    <x v="26"/>
    <x v="274"/>
    <n v="595"/>
    <s v="Extracción. Efectivo(descuento de promoción de agosto)"/>
    <x v="0"/>
    <x v="0"/>
    <x v="1"/>
    <x v="3"/>
  </r>
  <r>
    <d v="2022-07-06T00:00:00"/>
    <n v="3"/>
    <s v="MIÉRCOLES"/>
    <n v="7"/>
    <x v="6"/>
    <x v="0"/>
    <x v="26"/>
    <x v="255"/>
    <n v="59"/>
    <s v="Consulta. Efectivo"/>
    <x v="0"/>
    <x v="0"/>
    <x v="1"/>
    <x v="3"/>
  </r>
  <r>
    <d v="2022-07-06T00:00:00"/>
    <n v="3"/>
    <s v="MIÉRCOLES"/>
    <n v="7"/>
    <x v="6"/>
    <x v="0"/>
    <x v="26"/>
    <x v="275"/>
    <n v="59"/>
    <s v="Consulta. Efectivo"/>
    <x v="0"/>
    <x v="0"/>
    <x v="1"/>
    <x v="4"/>
  </r>
  <r>
    <d v="2022-07-06T00:00:00"/>
    <n v="3"/>
    <s v="MIÉRCOLES"/>
    <n v="7"/>
    <x v="6"/>
    <x v="0"/>
    <x v="26"/>
    <x v="276"/>
    <n v="425"/>
    <s v="Limpieza. Efectivo"/>
    <x v="0"/>
    <x v="0"/>
    <x v="1"/>
    <x v="1"/>
  </r>
  <r>
    <d v="2022-08-13T00:00:00"/>
    <n v="6"/>
    <s v="SÁBADO"/>
    <n v="8"/>
    <x v="7"/>
    <x v="0"/>
    <x v="32"/>
    <x v="277"/>
    <n v="425"/>
    <s v="Limpieza dental. Efectivo"/>
    <x v="0"/>
    <x v="0"/>
    <x v="1"/>
    <x v="2"/>
  </r>
  <r>
    <d v="2022-08-14T00:00:00"/>
    <n v="7"/>
    <s v="DOMINGO"/>
    <n v="8"/>
    <x v="7"/>
    <x v="0"/>
    <x v="31"/>
    <x v="148"/>
    <n v="1700"/>
    <m/>
    <x v="0"/>
    <x v="0"/>
    <x v="0"/>
    <x v="0"/>
  </r>
  <r>
    <d v="2022-08-14T00:00:00"/>
    <n v="7"/>
    <s v="DOMINGO"/>
    <n v="8"/>
    <x v="7"/>
    <x v="0"/>
    <x v="31"/>
    <x v="243"/>
    <n v="1200"/>
    <m/>
    <x v="0"/>
    <x v="0"/>
    <x v="0"/>
    <x v="0"/>
  </r>
  <r>
    <d v="2022-08-14T00:00:00"/>
    <n v="7"/>
    <s v="DOMINGO"/>
    <n v="8"/>
    <x v="7"/>
    <x v="0"/>
    <x v="31"/>
    <x v="278"/>
    <m/>
    <m/>
    <x v="0"/>
    <x v="0"/>
    <x v="0"/>
    <x v="0"/>
  </r>
  <r>
    <d v="2022-08-22T00:00:00"/>
    <n v="1"/>
    <s v="LUNES"/>
    <n v="8"/>
    <x v="7"/>
    <x v="0"/>
    <x v="34"/>
    <x v="271"/>
    <n v="595"/>
    <s v="Extración efe"/>
    <x v="0"/>
    <x v="0"/>
    <x v="0"/>
    <x v="0"/>
  </r>
  <r>
    <d v="2022-08-22T00:00:00"/>
    <n v="1"/>
    <s v="LUNES"/>
    <n v="8"/>
    <x v="7"/>
    <x v="0"/>
    <x v="34"/>
    <x v="279"/>
    <n v="59"/>
    <s v="Revisión efe"/>
    <x v="0"/>
    <x v="0"/>
    <x v="1"/>
    <x v="3"/>
  </r>
  <r>
    <d v="2022-08-22T00:00:00"/>
    <n v="1"/>
    <s v="LUNES"/>
    <n v="8"/>
    <x v="7"/>
    <x v="0"/>
    <x v="34"/>
    <x v="255"/>
    <n v="59"/>
    <s v="Revisión efe"/>
    <x v="0"/>
    <x v="0"/>
    <x v="0"/>
    <x v="0"/>
  </r>
  <r>
    <d v="2022-08-22T00:00:00"/>
    <n v="1"/>
    <s v="LUNES"/>
    <n v="8"/>
    <x v="7"/>
    <x v="0"/>
    <x v="34"/>
    <x v="272"/>
    <n v="600"/>
    <s v="Guarda Desprogramadora efe"/>
    <x v="0"/>
    <x v="0"/>
    <x v="0"/>
    <x v="0"/>
  </r>
  <r>
    <d v="2022-08-22T00:00:00"/>
    <n v="1"/>
    <s v="LUNES"/>
    <n v="8"/>
    <x v="7"/>
    <x v="0"/>
    <x v="34"/>
    <x v="280"/>
    <n v="59"/>
    <s v="Revisión efe"/>
    <x v="0"/>
    <x v="0"/>
    <x v="1"/>
    <x v="2"/>
  </r>
  <r>
    <d v="2022-08-22T00:00:00"/>
    <n v="1"/>
    <s v="LUNES"/>
    <n v="8"/>
    <x v="7"/>
    <x v="0"/>
    <x v="34"/>
    <x v="281"/>
    <n v="59"/>
    <s v="Revisión efe"/>
    <x v="0"/>
    <x v="0"/>
    <x v="1"/>
    <x v="4"/>
  </r>
  <r>
    <d v="2022-08-23T00:00:00"/>
    <n v="2"/>
    <s v="MARTES"/>
    <n v="8"/>
    <x v="7"/>
    <x v="0"/>
    <x v="34"/>
    <x v="282"/>
    <n v="425"/>
    <s v="Limpieza Dental efe"/>
    <x v="0"/>
    <x v="0"/>
    <x v="1"/>
    <x v="4"/>
  </r>
  <r>
    <d v="2022-08-23T00:00:00"/>
    <n v="2"/>
    <s v="MARTES"/>
    <n v="8"/>
    <x v="7"/>
    <x v="0"/>
    <x v="34"/>
    <x v="283"/>
    <n v="59"/>
    <s v="Revisión efe"/>
    <x v="0"/>
    <x v="0"/>
    <x v="1"/>
    <x v="4"/>
  </r>
  <r>
    <d v="2022-08-24T00:00:00"/>
    <n v="3"/>
    <s v="MIÉRCOLES"/>
    <n v="8"/>
    <x v="7"/>
    <x v="0"/>
    <x v="34"/>
    <x v="284"/>
    <n v="59"/>
    <s v="Revision efe"/>
    <x v="0"/>
    <x v="0"/>
    <x v="1"/>
    <x v="4"/>
  </r>
  <r>
    <d v="2022-08-24T00:00:00"/>
    <n v="3"/>
    <s v="MIÉRCOLES"/>
    <n v="8"/>
    <x v="7"/>
    <x v="0"/>
    <x v="34"/>
    <x v="285"/>
    <n v="59"/>
    <s v="Revision efe"/>
    <x v="0"/>
    <x v="0"/>
    <x v="1"/>
    <x v="1"/>
  </r>
  <r>
    <d v="2022-08-25T00:00:00"/>
    <n v="4"/>
    <s v="JUEVES"/>
    <n v="8"/>
    <x v="7"/>
    <x v="0"/>
    <x v="34"/>
    <x v="203"/>
    <n v="500"/>
    <s v="Limpieza dental efe"/>
    <x v="0"/>
    <x v="0"/>
    <x v="0"/>
    <x v="0"/>
  </r>
  <r>
    <d v="2022-08-25T00:00:00"/>
    <n v="4"/>
    <s v="JUEVES"/>
    <n v="8"/>
    <x v="7"/>
    <x v="0"/>
    <x v="34"/>
    <x v="262"/>
    <n v="2100"/>
    <s v="Endoposte y resina"/>
    <x v="0"/>
    <x v="0"/>
    <x v="1"/>
    <x v="0"/>
  </r>
  <r>
    <d v="2022-08-25T00:00:00"/>
    <n v="4"/>
    <s v="JUEVES"/>
    <n v="8"/>
    <x v="7"/>
    <x v="0"/>
    <x v="34"/>
    <x v="286"/>
    <n v="300"/>
    <s v="Revisión"/>
    <x v="0"/>
    <x v="0"/>
    <x v="1"/>
    <x v="1"/>
  </r>
  <r>
    <d v="2022-08-25T00:00:00"/>
    <n v="4"/>
    <s v="JUEVES"/>
    <n v="8"/>
    <x v="7"/>
    <x v="0"/>
    <x v="34"/>
    <x v="263"/>
    <n v="800"/>
    <s v="Limpieza dental"/>
    <x v="0"/>
    <x v="0"/>
    <x v="0"/>
    <x v="0"/>
  </r>
  <r>
    <d v="2022-08-25T00:00:00"/>
    <n v="4"/>
    <s v="JUEVES"/>
    <n v="8"/>
    <x v="7"/>
    <x v="0"/>
    <x v="34"/>
    <x v="230"/>
    <n v="2070"/>
    <s v="Endodoncia y resina"/>
    <x v="0"/>
    <x v="0"/>
    <x v="0"/>
    <x v="0"/>
  </r>
  <r>
    <d v="2022-08-25T00:00:00"/>
    <n v="4"/>
    <s v="JUEVES"/>
    <n v="8"/>
    <x v="7"/>
    <x v="0"/>
    <x v="34"/>
    <x v="287"/>
    <n v="59"/>
    <s v="Revisión"/>
    <x v="0"/>
    <x v="0"/>
    <x v="1"/>
    <x v="4"/>
  </r>
  <r>
    <d v="2022-07-26T00:00:00"/>
    <n v="2"/>
    <s v="MARTES"/>
    <n v="7"/>
    <x v="6"/>
    <x v="0"/>
    <x v="28"/>
    <x v="254"/>
    <n v="1190"/>
    <s v="2 extracciones extracciónes"/>
    <x v="0"/>
    <x v="0"/>
    <x v="0"/>
    <x v="0"/>
  </r>
  <r>
    <d v="2022-07-26T00:00:00"/>
    <n v="2"/>
    <s v="MARTES"/>
    <n v="7"/>
    <x v="6"/>
    <x v="0"/>
    <x v="28"/>
    <x v="263"/>
    <s v="-"/>
    <s v="cementado de provisional"/>
    <x v="0"/>
    <x v="0"/>
    <x v="0"/>
    <x v="0"/>
  </r>
  <r>
    <d v="2022-07-26T00:00:00"/>
    <n v="2"/>
    <s v="MARTES"/>
    <n v="7"/>
    <x v="6"/>
    <x v="0"/>
    <x v="28"/>
    <x v="288"/>
    <n v="425"/>
    <s v="Limpieza dental"/>
    <x v="0"/>
    <x v="0"/>
    <x v="1"/>
    <x v="4"/>
  </r>
  <r>
    <d v="2022-07-27T00:00:00"/>
    <n v="3"/>
    <s v="MIÉRCOLES"/>
    <n v="7"/>
    <x v="6"/>
    <x v="0"/>
    <x v="28"/>
    <x v="289"/>
    <n v="425"/>
    <s v="Limpieza Dental. Efectivo"/>
    <x v="0"/>
    <x v="0"/>
    <x v="1"/>
    <x v="3"/>
  </r>
  <r>
    <d v="2022-07-27T00:00:00"/>
    <n v="3"/>
    <s v="MIÉRCOLES"/>
    <n v="7"/>
    <x v="6"/>
    <x v="0"/>
    <x v="28"/>
    <x v="273"/>
    <n v="1200"/>
    <s v="Resinas. Efectivo"/>
    <x v="0"/>
    <x v="0"/>
    <x v="0"/>
    <x v="0"/>
  </r>
  <r>
    <d v="2022-07-27T00:00:00"/>
    <n v="3"/>
    <s v="MIÉRCOLES"/>
    <n v="7"/>
    <x v="6"/>
    <x v="0"/>
    <x v="28"/>
    <x v="271"/>
    <n v="59"/>
    <s v="Revisión. Efectivo"/>
    <x v="0"/>
    <x v="0"/>
    <x v="0"/>
    <x v="0"/>
  </r>
  <r>
    <d v="2022-08-29T00:00:00"/>
    <n v="1"/>
    <s v="LUNES"/>
    <n v="8"/>
    <x v="7"/>
    <x v="0"/>
    <x v="35"/>
    <x v="290"/>
    <s v="-"/>
    <s v="registro de mordida"/>
    <x v="0"/>
    <x v="0"/>
    <x v="0"/>
    <x v="0"/>
  </r>
  <r>
    <d v="2022-08-29T00:00:00"/>
    <n v="1"/>
    <s v="LUNES"/>
    <n v="8"/>
    <x v="7"/>
    <x v="0"/>
    <x v="35"/>
    <x v="291"/>
    <n v="59"/>
    <s v="revision, efectivo"/>
    <x v="0"/>
    <x v="0"/>
    <x v="1"/>
    <x v="3"/>
  </r>
  <r>
    <d v="2022-08-29T00:00:00"/>
    <n v="1"/>
    <s v="LUNES"/>
    <n v="8"/>
    <x v="7"/>
    <x v="0"/>
    <x v="35"/>
    <x v="292"/>
    <n v="59"/>
    <s v="Revision, efectivo"/>
    <x v="0"/>
    <x v="0"/>
    <x v="1"/>
    <x v="3"/>
  </r>
  <r>
    <d v="2022-08-29T00:00:00"/>
    <n v="1"/>
    <s v="LUNES"/>
    <n v="8"/>
    <x v="7"/>
    <x v="0"/>
    <x v="35"/>
    <x v="53"/>
    <s v="-"/>
    <s v="Ajuste de prótesis"/>
    <x v="0"/>
    <x v="0"/>
    <x v="0"/>
    <x v="0"/>
  </r>
  <r>
    <d v="2022-08-30T00:00:00"/>
    <n v="2"/>
    <s v="MARTES"/>
    <n v="8"/>
    <x v="7"/>
    <x v="0"/>
    <x v="35"/>
    <x v="263"/>
    <s v="-"/>
    <s v="Cementación provisional"/>
    <x v="0"/>
    <x v="0"/>
    <x v="0"/>
    <x v="0"/>
  </r>
  <r>
    <d v="2022-08-30T00:00:00"/>
    <n v="2"/>
    <s v="MARTES"/>
    <n v="8"/>
    <x v="7"/>
    <x v="0"/>
    <x v="35"/>
    <x v="283"/>
    <n v="1190"/>
    <s v="Extracciones. Efectivo"/>
    <x v="0"/>
    <x v="0"/>
    <x v="0"/>
    <x v="0"/>
  </r>
  <r>
    <d v="2022-08-30T00:00:00"/>
    <n v="2"/>
    <s v="MARTES"/>
    <n v="8"/>
    <x v="7"/>
    <x v="0"/>
    <x v="35"/>
    <x v="293"/>
    <n v="59"/>
    <s v="Revisión. Efectivo"/>
    <x v="0"/>
    <x v="0"/>
    <x v="1"/>
    <x v="1"/>
  </r>
  <r>
    <d v="2022-08-30T00:00:00"/>
    <n v="2"/>
    <s v="MARTES"/>
    <n v="8"/>
    <x v="7"/>
    <x v="0"/>
    <x v="35"/>
    <x v="294"/>
    <n v="3160.5"/>
    <s v="A cuenta de resinas. Efectivo"/>
    <x v="0"/>
    <x v="0"/>
    <x v="0"/>
    <x v="0"/>
  </r>
  <r>
    <d v="2022-08-31T00:00:00"/>
    <n v="3"/>
    <s v="MIÉRCOLES"/>
    <n v="8"/>
    <x v="7"/>
    <x v="0"/>
    <x v="35"/>
    <x v="295"/>
    <n v="59"/>
    <s v="Revisión"/>
    <x v="0"/>
    <x v="0"/>
    <x v="1"/>
    <x v="4"/>
  </r>
  <r>
    <d v="2022-09-01T00:00:00"/>
    <n v="4"/>
    <s v="JUEVES"/>
    <n v="9"/>
    <x v="8"/>
    <x v="0"/>
    <x v="35"/>
    <x v="296"/>
    <n v="3000"/>
    <s v="Revision, dejo a acuenta cirugia , PCT"/>
    <x v="0"/>
    <x v="1"/>
    <x v="0"/>
    <x v="0"/>
  </r>
  <r>
    <d v="2022-09-01T00:00:00"/>
    <n v="4"/>
    <s v="JUEVES"/>
    <n v="9"/>
    <x v="8"/>
    <x v="0"/>
    <x v="35"/>
    <x v="297"/>
    <n v="1500"/>
    <s v="Curetaje cerrado, pago en efectivo"/>
    <x v="0"/>
    <x v="2"/>
    <x v="0"/>
    <x v="0"/>
  </r>
  <r>
    <d v="2022-09-01T00:00:00"/>
    <n v="4"/>
    <s v="JUEVES"/>
    <n v="9"/>
    <x v="8"/>
    <x v="0"/>
    <x v="35"/>
    <x v="298"/>
    <n v="2500"/>
    <s v="Curetaje y corona ,PCT"/>
    <x v="0"/>
    <x v="1"/>
    <x v="0"/>
    <x v="0"/>
  </r>
  <r>
    <d v="2022-09-01T00:00:00"/>
    <n v="4"/>
    <s v="JUEVES"/>
    <n v="9"/>
    <x v="8"/>
    <x v="0"/>
    <x v="35"/>
    <x v="299"/>
    <n v="500"/>
    <s v="Limpieza. Efectivo"/>
    <x v="0"/>
    <x v="1"/>
    <x v="0"/>
    <x v="0"/>
  </r>
  <r>
    <d v="2022-09-01T00:00:00"/>
    <n v="4"/>
    <s v="JUEVES"/>
    <n v="9"/>
    <x v="8"/>
    <x v="0"/>
    <x v="35"/>
    <x v="300"/>
    <n v="500"/>
    <s v="Urgencia, PCT"/>
    <x v="0"/>
    <x v="2"/>
    <x v="1"/>
    <x v="4"/>
  </r>
  <r>
    <d v="2022-09-01T00:00:00"/>
    <n v="4"/>
    <s v="JUEVES"/>
    <n v="9"/>
    <x v="8"/>
    <x v="0"/>
    <x v="35"/>
    <x v="301"/>
    <n v="700"/>
    <s v="Extracción. Efectivo"/>
    <x v="0"/>
    <x v="2"/>
    <x v="1"/>
    <x v="4"/>
  </r>
  <r>
    <d v="2022-09-01T00:00:00"/>
    <n v="4"/>
    <s v="JUEVES"/>
    <n v="9"/>
    <x v="8"/>
    <x v="0"/>
    <x v="35"/>
    <x v="302"/>
    <n v="59"/>
    <s v="Revision. Efectivo"/>
    <x v="0"/>
    <x v="1"/>
    <x v="1"/>
    <x v="4"/>
  </r>
  <r>
    <d v="2022-09-01T00:00:00"/>
    <n v="4"/>
    <s v="JUEVES"/>
    <n v="9"/>
    <x v="8"/>
    <x v="0"/>
    <x v="35"/>
    <x v="303"/>
    <n v="59"/>
    <s v="Revisión.Efectivo"/>
    <x v="0"/>
    <x v="1"/>
    <x v="1"/>
    <x v="4"/>
  </r>
  <r>
    <d v="2022-09-02T00:00:00"/>
    <n v="5"/>
    <s v="VIERNES"/>
    <n v="9"/>
    <x v="8"/>
    <x v="0"/>
    <x v="35"/>
    <x v="214"/>
    <n v="59"/>
    <s v="Revisión. Efectivo"/>
    <x v="0"/>
    <x v="2"/>
    <x v="0"/>
    <x v="0"/>
  </r>
  <r>
    <d v="2022-09-02T00:00:00"/>
    <n v="5"/>
    <s v="VIERNES"/>
    <n v="9"/>
    <x v="8"/>
    <x v="0"/>
    <x v="35"/>
    <x v="268"/>
    <n v="59"/>
    <s v="Revisión. Efectivo"/>
    <x v="0"/>
    <x v="2"/>
    <x v="0"/>
    <x v="0"/>
  </r>
  <r>
    <d v="2022-09-02T00:00:00"/>
    <n v="5"/>
    <s v="VIERNES"/>
    <n v="9"/>
    <x v="8"/>
    <x v="0"/>
    <x v="35"/>
    <x v="304"/>
    <n v="59"/>
    <s v="Revisión. Efectivo"/>
    <x v="0"/>
    <x v="1"/>
    <x v="1"/>
    <x v="4"/>
  </r>
  <r>
    <d v="2022-09-02T00:00:00"/>
    <n v="5"/>
    <s v="VIERNES"/>
    <n v="9"/>
    <x v="8"/>
    <x v="0"/>
    <x v="35"/>
    <x v="305"/>
    <n v="0"/>
    <s v="Provisional"/>
    <x v="0"/>
    <x v="2"/>
    <x v="0"/>
    <x v="0"/>
  </r>
  <r>
    <d v="2022-09-03T00:00:00"/>
    <n v="6"/>
    <s v="SÁBADO"/>
    <n v="9"/>
    <x v="8"/>
    <x v="0"/>
    <x v="35"/>
    <x v="306"/>
    <n v="0"/>
    <s v="Resina &quot;pagado&quot;"/>
    <x v="0"/>
    <x v="1"/>
    <x v="0"/>
    <x v="0"/>
  </r>
  <r>
    <d v="2022-09-03T00:00:00"/>
    <n v="6"/>
    <s v="SÁBADO"/>
    <n v="9"/>
    <x v="8"/>
    <x v="0"/>
    <x v="35"/>
    <x v="307"/>
    <n v="3000"/>
    <s v="Limpieza y bichectomia, Efectivo, $500 y a/c $2500"/>
    <x v="0"/>
    <x v="2"/>
    <x v="0"/>
    <x v="0"/>
  </r>
  <r>
    <d v="2022-09-05T00:00:00"/>
    <n v="1"/>
    <s v="LUNES"/>
    <n v="9"/>
    <x v="8"/>
    <x v="0"/>
    <x v="33"/>
    <x v="308"/>
    <n v="59"/>
    <s v="Revision, efectivo"/>
    <x v="0"/>
    <x v="1"/>
    <x v="0"/>
    <x v="0"/>
  </r>
  <r>
    <d v="2022-09-05T00:00:00"/>
    <n v="1"/>
    <s v="LUNES"/>
    <n v="9"/>
    <x v="8"/>
    <x v="0"/>
    <x v="33"/>
    <x v="309"/>
    <n v="59"/>
    <s v="Revision, efectivo"/>
    <x v="0"/>
    <x v="2"/>
    <x v="1"/>
    <x v="4"/>
  </r>
  <r>
    <d v="2022-09-06T00:00:00"/>
    <n v="2"/>
    <s v="MARTES"/>
    <n v="9"/>
    <x v="8"/>
    <x v="0"/>
    <x v="33"/>
    <x v="310"/>
    <n v="500"/>
    <s v="Limpieza Dental, efectico"/>
    <x v="0"/>
    <x v="2"/>
    <x v="1"/>
    <x v="4"/>
  </r>
  <r>
    <d v="2022-09-06T00:00:00"/>
    <n v="2"/>
    <s v="MARTES"/>
    <n v="9"/>
    <x v="8"/>
    <x v="0"/>
    <x v="33"/>
    <x v="311"/>
    <n v="570"/>
    <s v="Resina, efectivo"/>
    <x v="0"/>
    <x v="1"/>
    <x v="0"/>
    <x v="0"/>
  </r>
  <r>
    <d v="2022-09-06T00:00:00"/>
    <n v="2"/>
    <s v="MARTES"/>
    <n v="9"/>
    <x v="8"/>
    <x v="0"/>
    <x v="33"/>
    <x v="312"/>
    <n v="59"/>
    <s v="Revision, efectivo"/>
    <x v="0"/>
    <x v="1"/>
    <x v="1"/>
    <x v="4"/>
  </r>
  <r>
    <d v="2022-09-06T00:00:00"/>
    <n v="2"/>
    <s v="MARTES"/>
    <n v="9"/>
    <x v="8"/>
    <x v="0"/>
    <x v="33"/>
    <x v="313"/>
    <n v="59"/>
    <s v="Revision, efectivo"/>
    <x v="0"/>
    <x v="1"/>
    <x v="0"/>
    <x v="0"/>
  </r>
  <r>
    <d v="2022-09-07T00:00:00"/>
    <n v="3"/>
    <s v="MIÉRCOLES"/>
    <n v="9"/>
    <x v="8"/>
    <x v="0"/>
    <x v="33"/>
    <x v="271"/>
    <n v="59"/>
    <s v="Revisión post extracción,efectivo"/>
    <x v="0"/>
    <x v="1"/>
    <x v="0"/>
    <x v="0"/>
  </r>
  <r>
    <d v="2022-09-07T00:00:00"/>
    <n v="3"/>
    <s v="MIÉRCOLES"/>
    <n v="9"/>
    <x v="8"/>
    <x v="0"/>
    <x v="33"/>
    <x v="294"/>
    <n v="0"/>
    <s v="Resina, pagada"/>
    <x v="0"/>
    <x v="1"/>
    <x v="0"/>
    <x v="0"/>
  </r>
  <r>
    <d v="2022-09-07T00:00:00"/>
    <n v="3"/>
    <s v="MIÉRCOLES"/>
    <n v="9"/>
    <x v="8"/>
    <x v="0"/>
    <x v="33"/>
    <x v="302"/>
    <n v="500"/>
    <s v="Limpieza dental, efectivo"/>
    <x v="0"/>
    <x v="1"/>
    <x v="0"/>
    <x v="0"/>
  </r>
  <r>
    <d v="2022-09-07T00:00:00"/>
    <n v="3"/>
    <s v="MIÉRCOLES"/>
    <n v="9"/>
    <x v="8"/>
    <x v="0"/>
    <x v="33"/>
    <x v="264"/>
    <n v="3000"/>
    <s v="Curetaje Abierto, efectivo"/>
    <x v="0"/>
    <x v="1"/>
    <x v="0"/>
    <x v="0"/>
  </r>
  <r>
    <d v="2022-09-08T00:00:00"/>
    <n v="4"/>
    <s v="JUEVES"/>
    <n v="9"/>
    <x v="8"/>
    <x v="0"/>
    <x v="33"/>
    <x v="10"/>
    <n v="59"/>
    <s v="Consulta, efectivo"/>
    <x v="0"/>
    <x v="1"/>
    <x v="0"/>
    <x v="0"/>
  </r>
  <r>
    <d v="2022-09-08T00:00:00"/>
    <n v="4"/>
    <s v="JUEVES"/>
    <n v="9"/>
    <x v="8"/>
    <x v="0"/>
    <x v="33"/>
    <x v="286"/>
    <n v="1710"/>
    <s v="3 Resinas, efectivo"/>
    <x v="0"/>
    <x v="1"/>
    <x v="0"/>
    <x v="0"/>
  </r>
  <r>
    <d v="2022-09-08T00:00:00"/>
    <n v="4"/>
    <s v="JUEVES"/>
    <n v="9"/>
    <x v="8"/>
    <x v="0"/>
    <x v="33"/>
    <x v="265"/>
    <n v="1900"/>
    <s v="Cementado de corona M.P."/>
    <x v="0"/>
    <x v="1"/>
    <x v="0"/>
    <x v="0"/>
  </r>
  <r>
    <d v="2022-09-08T00:00:00"/>
    <n v="4"/>
    <s v="JUEVES"/>
    <n v="9"/>
    <x v="8"/>
    <x v="0"/>
    <x v="33"/>
    <x v="230"/>
    <m/>
    <s v="Revision"/>
    <x v="0"/>
    <x v="1"/>
    <x v="0"/>
    <x v="0"/>
  </r>
  <r>
    <d v="2022-09-08T00:00:00"/>
    <n v="4"/>
    <s v="JUEVES"/>
    <n v="9"/>
    <x v="8"/>
    <x v="0"/>
    <x v="33"/>
    <x v="314"/>
    <n v="500"/>
    <s v="Limpieza, Efectivo"/>
    <x v="0"/>
    <x v="1"/>
    <x v="0"/>
    <x v="0"/>
  </r>
  <r>
    <d v="2022-09-08T00:00:00"/>
    <n v="4"/>
    <s v="JUEVES"/>
    <n v="9"/>
    <x v="8"/>
    <x v="0"/>
    <x v="33"/>
    <x v="315"/>
    <n v="59"/>
    <s v="Conulta de primer vez"/>
    <x v="0"/>
    <x v="1"/>
    <x v="1"/>
    <x v="4"/>
  </r>
  <r>
    <d v="2022-09-09T00:00:00"/>
    <n v="5"/>
    <s v="VIERNES"/>
    <n v="9"/>
    <x v="8"/>
    <x v="0"/>
    <x v="33"/>
    <x v="316"/>
    <n v="0"/>
    <s v="Fotografía extraorales preoperatorias"/>
    <x v="0"/>
    <x v="2"/>
    <x v="0"/>
    <x v="0"/>
  </r>
  <r>
    <d v="2022-09-10T00:00:00"/>
    <n v="6"/>
    <s v="SÁBADO"/>
    <n v="9"/>
    <x v="8"/>
    <x v="0"/>
    <x v="33"/>
    <x v="263"/>
    <n v="0"/>
    <s v="Revisión de implantes"/>
    <x v="0"/>
    <x v="2"/>
    <x v="0"/>
    <x v="0"/>
  </r>
  <r>
    <d v="2022-09-10T00:00:00"/>
    <n v="6"/>
    <s v="SÁBADO"/>
    <n v="9"/>
    <x v="8"/>
    <x v="0"/>
    <x v="33"/>
    <x v="317"/>
    <n v="59"/>
    <s v="Consulta de primer vez"/>
    <x v="0"/>
    <x v="1"/>
    <x v="1"/>
    <x v="4"/>
  </r>
  <r>
    <d v="2022-09-10T00:00:00"/>
    <n v="6"/>
    <s v="SÁBADO"/>
    <n v="9"/>
    <x v="8"/>
    <x v="0"/>
    <x v="33"/>
    <x v="318"/>
    <n v="59"/>
    <s v="Consulta de primer vez"/>
    <x v="0"/>
    <x v="1"/>
    <x v="1"/>
    <x v="4"/>
  </r>
  <r>
    <d v="2022-09-10T00:00:00"/>
    <n v="6"/>
    <s v="SÁBADO"/>
    <n v="9"/>
    <x v="8"/>
    <x v="0"/>
    <x v="33"/>
    <x v="319"/>
    <n v="59"/>
    <s v="Consulta de primer vez"/>
    <x v="0"/>
    <x v="2"/>
    <x v="1"/>
    <x v="4"/>
  </r>
  <r>
    <d v="2022-09-10T00:00:00"/>
    <n v="6"/>
    <s v="SÁBADO"/>
    <n v="9"/>
    <x v="8"/>
    <x v="0"/>
    <x v="33"/>
    <x v="320"/>
    <n v="3600"/>
    <s v="Provisionales"/>
    <x v="0"/>
    <x v="1"/>
    <x v="0"/>
    <x v="0"/>
  </r>
  <r>
    <d v="2022-09-10T00:00:00"/>
    <n v="6"/>
    <s v="SÁBADO"/>
    <n v="9"/>
    <x v="8"/>
    <x v="0"/>
    <x v="33"/>
    <x v="97"/>
    <n v="1200"/>
    <s v="Ortodoncia"/>
    <x v="0"/>
    <x v="2"/>
    <x v="0"/>
    <x v="0"/>
  </r>
  <r>
    <d v="2022-09-11T00:00:00"/>
    <n v="7"/>
    <s v="DOMINGO"/>
    <n v="9"/>
    <x v="8"/>
    <x v="0"/>
    <x v="36"/>
    <x v="238"/>
    <n v="6200"/>
    <s v="Ortodoncia 2 Cx Terceros"/>
    <x v="0"/>
    <x v="1"/>
    <x v="0"/>
    <x v="0"/>
  </r>
  <r>
    <d v="2022-09-11T00:00:00"/>
    <n v="7"/>
    <s v="DOMINGO"/>
    <n v="9"/>
    <x v="8"/>
    <x v="0"/>
    <x v="36"/>
    <x v="316"/>
    <n v="2500"/>
    <s v="Bichectomía"/>
    <x v="0"/>
    <x v="2"/>
    <x v="0"/>
    <x v="0"/>
  </r>
  <r>
    <d v="2022-09-11T00:00:00"/>
    <n v="7"/>
    <s v="DOMINGO"/>
    <n v="9"/>
    <x v="8"/>
    <x v="0"/>
    <x v="36"/>
    <x v="321"/>
    <n v="500"/>
    <s v="Limpieza dental"/>
    <x v="0"/>
    <x v="1"/>
    <x v="0"/>
    <x v="0"/>
  </r>
  <r>
    <d v="2022-09-12T00:00:00"/>
    <n v="1"/>
    <s v="LUNES"/>
    <n v="9"/>
    <x v="8"/>
    <x v="0"/>
    <x v="36"/>
    <x v="294"/>
    <n v="0"/>
    <s v="Resinas"/>
    <x v="0"/>
    <x v="1"/>
    <x v="0"/>
    <x v="0"/>
  </r>
  <r>
    <d v="2022-09-12T00:00:00"/>
    <n v="1"/>
    <s v="LUNES"/>
    <n v="9"/>
    <x v="8"/>
    <x v="0"/>
    <x v="36"/>
    <x v="322"/>
    <n v="59"/>
    <s v="Consulta de primer vez"/>
    <x v="0"/>
    <x v="1"/>
    <x v="1"/>
    <x v="4"/>
  </r>
  <r>
    <d v="2022-09-13T00:00:00"/>
    <n v="2"/>
    <s v="MARTES"/>
    <n v="9"/>
    <x v="8"/>
    <x v="0"/>
    <x v="36"/>
    <x v="323"/>
    <n v="59"/>
    <s v="Consulta de primer vez"/>
    <x v="0"/>
    <x v="1"/>
    <x v="1"/>
    <x v="4"/>
  </r>
  <r>
    <d v="2022-09-13T00:00:00"/>
    <n v="2"/>
    <s v="MARTES"/>
    <n v="9"/>
    <x v="8"/>
    <x v="0"/>
    <x v="36"/>
    <x v="324"/>
    <n v="59"/>
    <s v="Consulta de primer vez"/>
    <x v="0"/>
    <x v="1"/>
    <x v="1"/>
    <x v="4"/>
  </r>
  <r>
    <d v="2022-09-13T00:00:00"/>
    <n v="2"/>
    <s v="MARTES"/>
    <n v="9"/>
    <x v="8"/>
    <x v="0"/>
    <x v="36"/>
    <x v="325"/>
    <n v="600"/>
    <s v="Limpieza dental y flúor"/>
    <x v="1"/>
    <x v="2"/>
    <x v="0"/>
    <x v="0"/>
  </r>
  <r>
    <d v="2022-09-14T00:00:00"/>
    <n v="3"/>
    <s v="MIÉRCOLES"/>
    <n v="9"/>
    <x v="8"/>
    <x v="0"/>
    <x v="36"/>
    <x v="203"/>
    <n v="3000"/>
    <s v="Retiro de sutura"/>
    <x v="2"/>
    <x v="1"/>
    <x v="0"/>
    <x v="0"/>
  </r>
  <r>
    <d v="2022-09-14T00:00:00"/>
    <n v="3"/>
    <s v="MIÉRCOLES"/>
    <n v="9"/>
    <x v="8"/>
    <x v="0"/>
    <x v="36"/>
    <x v="265"/>
    <n v="500"/>
    <s v="Revisión y cita en 6 meses y pagó cementado de incrustración}"/>
    <x v="3"/>
    <x v="1"/>
    <x v="0"/>
    <x v="0"/>
  </r>
  <r>
    <d v="2022-09-14T00:00:00"/>
    <n v="3"/>
    <s v="MIÉRCOLES"/>
    <n v="9"/>
    <x v="8"/>
    <x v="0"/>
    <x v="36"/>
    <x v="286"/>
    <n v="2000"/>
    <s v="Blanqueamiento dental"/>
    <x v="4"/>
    <x v="1"/>
    <x v="0"/>
    <x v="0"/>
  </r>
  <r>
    <d v="2022-09-14T00:00:00"/>
    <n v="3"/>
    <s v="MIÉRCOLES"/>
    <n v="9"/>
    <x v="8"/>
    <x v="0"/>
    <x v="36"/>
    <x v="315"/>
    <n v="600"/>
    <s v="Proovisional"/>
    <x v="5"/>
    <x v="1"/>
    <x v="0"/>
    <x v="0"/>
  </r>
  <r>
    <d v="2022-09-14T00:00:00"/>
    <n v="3"/>
    <s v="MIÉRCOLES"/>
    <n v="9"/>
    <x v="8"/>
    <x v="0"/>
    <x v="36"/>
    <x v="255"/>
    <n v="700"/>
    <s v="Extracción od12"/>
    <x v="6"/>
    <x v="2"/>
    <x v="0"/>
    <x v="0"/>
  </r>
  <r>
    <d v="2022-09-15T00:00:00"/>
    <n v="4"/>
    <s v="JUEVES"/>
    <n v="9"/>
    <x v="8"/>
    <x v="0"/>
    <x v="36"/>
    <x v="320"/>
    <n v="59"/>
    <s v="Revisión de provisionales"/>
    <x v="7"/>
    <x v="2"/>
    <x v="0"/>
    <x v="0"/>
  </r>
  <r>
    <d v="2022-09-15T00:00:00"/>
    <n v="4"/>
    <s v="JUEVES"/>
    <n v="9"/>
    <x v="8"/>
    <x v="0"/>
    <x v="36"/>
    <x v="326"/>
    <n v="179"/>
    <s v="Revisión y rx OD 24"/>
    <x v="8"/>
    <x v="1"/>
    <x v="1"/>
    <x v="4"/>
  </r>
  <r>
    <d v="2022-09-15T00:00:00"/>
    <n v="4"/>
    <s v="JUEVES"/>
    <n v="9"/>
    <x v="8"/>
    <x v="0"/>
    <x v="36"/>
    <x v="316"/>
    <n v="0"/>
    <s v="Revisión post cx"/>
    <x v="9"/>
    <x v="2"/>
    <x v="0"/>
    <x v="0"/>
  </r>
  <r>
    <d v="2022-09-17T00:00:00"/>
    <n v="6"/>
    <s v="SÁBADO"/>
    <n v="9"/>
    <x v="8"/>
    <x v="0"/>
    <x v="36"/>
    <x v="327"/>
    <n v="59"/>
    <s v="Revisión"/>
    <x v="10"/>
    <x v="1"/>
    <x v="1"/>
    <x v="4"/>
  </r>
  <r>
    <d v="2022-09-17T00:00:00"/>
    <n v="6"/>
    <s v="SÁBADO"/>
    <n v="9"/>
    <x v="8"/>
    <x v="0"/>
    <x v="36"/>
    <x v="273"/>
    <n v="0"/>
    <s v="Resinas OD 14, 15 y 25"/>
    <x v="11"/>
    <x v="1"/>
    <x v="0"/>
    <x v="0"/>
  </r>
  <r>
    <d v="2022-09-19T00:00:00"/>
    <n v="1"/>
    <s v="LUNES"/>
    <n v="9"/>
    <x v="8"/>
    <x v="0"/>
    <x v="37"/>
    <x v="328"/>
    <n v="500"/>
    <s v="Limpieza"/>
    <x v="12"/>
    <x v="1"/>
    <x v="1"/>
    <x v="3"/>
  </r>
  <r>
    <d v="2022-09-20T00:00:00"/>
    <n v="2"/>
    <s v="MARTES"/>
    <n v="9"/>
    <x v="8"/>
    <x v="0"/>
    <x v="37"/>
    <x v="329"/>
    <n v="700"/>
    <s v="Extracción od 27"/>
    <x v="13"/>
    <x v="1"/>
    <x v="1"/>
    <x v="3"/>
  </r>
  <r>
    <d v="2022-09-20T00:00:00"/>
    <n v="2"/>
    <s v="MARTES"/>
    <n v="9"/>
    <x v="8"/>
    <x v="0"/>
    <x v="37"/>
    <x v="326"/>
    <n v="570"/>
    <s v="Resina OD 24"/>
    <x v="8"/>
    <x v="1"/>
    <x v="0"/>
    <x v="0"/>
  </r>
  <r>
    <d v="2022-09-20T00:00:00"/>
    <n v="2"/>
    <s v="MARTES"/>
    <n v="9"/>
    <x v="8"/>
    <x v="0"/>
    <x v="37"/>
    <x v="330"/>
    <n v="59"/>
    <s v="Revisión consulta de primer vez"/>
    <x v="14"/>
    <x v="1"/>
    <x v="1"/>
    <x v="1"/>
  </r>
  <r>
    <d v="2022-09-22T00:00:00"/>
    <n v="4"/>
    <s v="JUEVES"/>
    <n v="9"/>
    <x v="8"/>
    <x v="0"/>
    <x v="37"/>
    <x v="331"/>
    <n v="370"/>
    <s v="OD 46 Obturación temporal"/>
    <x v="15"/>
    <x v="1"/>
    <x v="1"/>
    <x v="0"/>
  </r>
  <r>
    <d v="2022-09-22T00:00:00"/>
    <n v="4"/>
    <s v="JUEVES"/>
    <n v="9"/>
    <x v="8"/>
    <x v="0"/>
    <x v="37"/>
    <x v="332"/>
    <n v="59"/>
    <s v="Consulta de primer vez"/>
    <x v="16"/>
    <x v="1"/>
    <x v="1"/>
    <x v="3"/>
  </r>
  <r>
    <d v="2022-09-23T00:00:00"/>
    <n v="5"/>
    <s v="VIERNES"/>
    <n v="9"/>
    <x v="8"/>
    <x v="0"/>
    <x v="37"/>
    <x v="330"/>
    <n v="570"/>
    <s v="Resina OD 17"/>
    <x v="14"/>
    <x v="1"/>
    <x v="0"/>
    <x v="0"/>
  </r>
  <r>
    <d v="2022-09-23T00:00:00"/>
    <n v="5"/>
    <s v="VIERNES"/>
    <n v="9"/>
    <x v="8"/>
    <x v="0"/>
    <x v="37"/>
    <x v="290"/>
    <n v="2100"/>
    <s v="guarda miorelajante"/>
    <x v="17"/>
    <x v="1"/>
    <x v="0"/>
    <x v="0"/>
  </r>
  <r>
    <d v="2022-09-24T00:00:00"/>
    <n v="6"/>
    <s v="SÁBADO"/>
    <n v="9"/>
    <x v="8"/>
    <x v="0"/>
    <x v="37"/>
    <x v="333"/>
    <n v="59"/>
    <s v="Consulta de primer vez"/>
    <x v="18"/>
    <x v="1"/>
    <x v="1"/>
    <x v="2"/>
  </r>
  <r>
    <d v="2022-09-24T00:00:00"/>
    <n v="6"/>
    <s v="SÁBADO"/>
    <n v="9"/>
    <x v="8"/>
    <x v="0"/>
    <x v="37"/>
    <x v="334"/>
    <m/>
    <m/>
    <x v="0"/>
    <x v="0"/>
    <x v="1"/>
    <x v="0"/>
  </r>
  <r>
    <d v="2022-09-26T00:00:00"/>
    <n v="1"/>
    <s v="LUNES"/>
    <n v="9"/>
    <x v="8"/>
    <x v="0"/>
    <x v="38"/>
    <x v="335"/>
    <n v="870"/>
    <s v="Consulta de primer vez| profilaxis| receta"/>
    <x v="19"/>
    <x v="2"/>
    <x v="1"/>
    <x v="4"/>
  </r>
  <r>
    <d v="2022-09-27T00:00:00"/>
    <n v="2"/>
    <s v="MARTES"/>
    <n v="9"/>
    <x v="8"/>
    <x v="0"/>
    <x v="38"/>
    <x v="336"/>
    <n v="59"/>
    <s v="Consulta de primer vez"/>
    <x v="20"/>
    <x v="1"/>
    <x v="1"/>
    <x v="4"/>
  </r>
  <r>
    <d v="2022-09-27T00:00:00"/>
    <n v="2"/>
    <s v="MARTES"/>
    <n v="9"/>
    <x v="8"/>
    <x v="0"/>
    <x v="38"/>
    <x v="337"/>
    <n v="59"/>
    <s v="Consulta de primer vez"/>
    <x v="7"/>
    <x v="2"/>
    <x v="1"/>
    <x v="4"/>
  </r>
  <r>
    <d v="2022-09-28T00:00:00"/>
    <n v="3"/>
    <s v="MIÉRCOLES"/>
    <n v="9"/>
    <x v="8"/>
    <x v="0"/>
    <x v="38"/>
    <x v="273"/>
    <n v="0"/>
    <s v="Resina OD 37"/>
    <x v="21"/>
    <x v="1"/>
    <x v="0"/>
    <x v="0"/>
  </r>
  <r>
    <d v="2022-09-28T00:00:00"/>
    <n v="3"/>
    <s v="MIÉRCOLES"/>
    <n v="9"/>
    <x v="8"/>
    <x v="0"/>
    <x v="38"/>
    <x v="322"/>
    <n v="2000"/>
    <s v="Endodoncia"/>
    <x v="22"/>
    <x v="1"/>
    <x v="0"/>
    <x v="0"/>
  </r>
  <r>
    <d v="2022-09-29T00:00:00"/>
    <n v="4"/>
    <s v="JUEVES"/>
    <n v="9"/>
    <x v="8"/>
    <x v="0"/>
    <x v="38"/>
    <x v="203"/>
    <n v="3000"/>
    <s v="Revisión de curetaje abierto"/>
    <x v="2"/>
    <x v="1"/>
    <x v="0"/>
    <x v="0"/>
  </r>
  <r>
    <d v="2022-09-29T00:00:00"/>
    <n v="4"/>
    <s v="JUEVES"/>
    <n v="9"/>
    <x v="8"/>
    <x v="0"/>
    <x v="38"/>
    <x v="286"/>
    <n v="7000"/>
    <s v="Blanqueamiento dental deja a cuenta de prótesis"/>
    <x v="4"/>
    <x v="1"/>
    <x v="0"/>
    <x v="0"/>
  </r>
  <r>
    <d v="2022-09-29T00:00:00"/>
    <n v="4"/>
    <s v="JUEVES"/>
    <n v="9"/>
    <x v="8"/>
    <x v="0"/>
    <x v="38"/>
    <x v="338"/>
    <n v="500"/>
    <s v="Profilaxis"/>
    <x v="23"/>
    <x v="2"/>
    <x v="1"/>
    <x v="4"/>
  </r>
  <r>
    <d v="2022-09-29T00:00:00"/>
    <n v="4"/>
    <s v="JUEVES"/>
    <n v="9"/>
    <x v="8"/>
    <x v="0"/>
    <x v="38"/>
    <x v="339"/>
    <n v="500"/>
    <s v="Profilaxis"/>
    <x v="24"/>
    <x v="1"/>
    <x v="1"/>
    <x v="4"/>
  </r>
  <r>
    <d v="2022-10-01T00:00:00"/>
    <n v="6"/>
    <s v="SÁBADO"/>
    <n v="10"/>
    <x v="9"/>
    <x v="0"/>
    <x v="38"/>
    <x v="273"/>
    <n v="500"/>
    <s v="Resina OD 32"/>
    <x v="21"/>
    <x v="1"/>
    <x v="0"/>
    <x v="0"/>
  </r>
  <r>
    <d v="2022-10-01T00:00:00"/>
    <n v="6"/>
    <s v="SÁBADO"/>
    <n v="10"/>
    <x v="9"/>
    <x v="0"/>
    <x v="38"/>
    <x v="340"/>
    <n v="570"/>
    <s v="Resina OD 44"/>
    <x v="17"/>
    <x v="1"/>
    <x v="0"/>
    <x v="0"/>
  </r>
  <r>
    <d v="2022-10-03T00:00:00"/>
    <n v="1"/>
    <s v="LUNES"/>
    <n v="10"/>
    <x v="9"/>
    <x v="0"/>
    <x v="39"/>
    <x v="341"/>
    <n v="59"/>
    <s v="Revisión"/>
    <x v="10"/>
    <x v="2"/>
    <x v="1"/>
    <x v="3"/>
  </r>
  <r>
    <d v="2022-10-03T00:00:00"/>
    <n v="1"/>
    <s v="LUNES"/>
    <n v="10"/>
    <x v="9"/>
    <x v="0"/>
    <x v="39"/>
    <x v="342"/>
    <n v="500"/>
    <s v="Limpieza Dental"/>
    <x v="25"/>
    <x v="1"/>
    <x v="1"/>
    <x v="4"/>
  </r>
  <r>
    <d v="2022-10-03T00:00:00"/>
    <n v="1"/>
    <s v="LUNES"/>
    <n v="10"/>
    <x v="9"/>
    <x v="0"/>
    <x v="39"/>
    <x v="343"/>
    <n v="500"/>
    <s v="Limpieza Dental"/>
    <x v="26"/>
    <x v="2"/>
    <x v="1"/>
    <x v="4"/>
  </r>
  <r>
    <d v="2022-10-03T00:00:00"/>
    <n v="1"/>
    <s v="LUNES"/>
    <n v="10"/>
    <x v="9"/>
    <x v="0"/>
    <x v="39"/>
    <x v="333"/>
    <n v="3000"/>
    <s v="Cx de 3eros molares OD 28 y 38,Transferencia $3,000 a/c"/>
    <x v="18"/>
    <x v="1"/>
    <x v="0"/>
    <x v="0"/>
  </r>
  <r>
    <d v="2022-10-05T00:00:00"/>
    <n v="3"/>
    <s v="MIÉRCOLES"/>
    <n v="10"/>
    <x v="9"/>
    <x v="0"/>
    <x v="39"/>
    <x v="203"/>
    <n v="900"/>
    <s v="Revisión, se liquida curetaje abierto. Tarjeta"/>
    <x v="2"/>
    <x v="1"/>
    <x v="0"/>
    <x v="0"/>
  </r>
  <r>
    <d v="2022-10-06T00:00:00"/>
    <n v="4"/>
    <s v="JUEVES"/>
    <n v="10"/>
    <x v="9"/>
    <x v="0"/>
    <x v="39"/>
    <x v="344"/>
    <n v="500"/>
    <s v="Limpieza dental er fase"/>
    <x v="24"/>
    <x v="1"/>
    <x v="1"/>
    <x v="2"/>
  </r>
  <r>
    <d v="2022-10-06T00:00:00"/>
    <n v="4"/>
    <s v="JUEVES"/>
    <n v="10"/>
    <x v="9"/>
    <x v="0"/>
    <x v="39"/>
    <x v="286"/>
    <n v="6800"/>
    <s v="Colocación de poste y provisoinal td"/>
    <x v="4"/>
    <x v="1"/>
    <x v="0"/>
    <x v="0"/>
  </r>
  <r>
    <d v="2022-10-06T00:00:00"/>
    <n v="4"/>
    <s v="JUEVES"/>
    <n v="10"/>
    <x v="9"/>
    <x v="0"/>
    <x v="39"/>
    <x v="345"/>
    <n v="179"/>
    <s v="Consulta 1er vez"/>
    <x v="27"/>
    <x v="1"/>
    <x v="1"/>
    <x v="4"/>
  </r>
  <r>
    <d v="2022-10-06T00:00:00"/>
    <n v="4"/>
    <s v="JUEVES"/>
    <n v="10"/>
    <x v="9"/>
    <x v="0"/>
    <x v="39"/>
    <x v="346"/>
    <n v="59"/>
    <s v="Consulta de 1er vez"/>
    <x v="28"/>
    <x v="2"/>
    <x v="1"/>
    <x v="4"/>
  </r>
  <r>
    <d v="2022-10-06T00:00:00"/>
    <n v="4"/>
    <s v="JUEVES"/>
    <n v="10"/>
    <x v="9"/>
    <x v="0"/>
    <x v="39"/>
    <x v="347"/>
    <n v="59"/>
    <s v="Revisión"/>
    <x v="29"/>
    <x v="2"/>
    <x v="0"/>
    <x v="0"/>
  </r>
  <r>
    <d v="2022-10-06T00:00:00"/>
    <n v="4"/>
    <s v="JUEVES"/>
    <n v="10"/>
    <x v="9"/>
    <x v="0"/>
    <x v="39"/>
    <x v="348"/>
    <n v="1800"/>
    <s v="Dejó dinero a/c de prótesis OD 11,12 y 21 Efectivo"/>
    <x v="5"/>
    <x v="1"/>
    <x v="0"/>
    <x v="0"/>
  </r>
  <r>
    <d v="2022-10-07T00:00:00"/>
    <n v="5"/>
    <s v="VIERNES"/>
    <n v="10"/>
    <x v="9"/>
    <x v="0"/>
    <x v="39"/>
    <x v="349"/>
    <n v="59"/>
    <s v="Consulta de primer vez efe"/>
    <x v="18"/>
    <x v="1"/>
    <x v="1"/>
    <x v="4"/>
  </r>
  <r>
    <d v="2022-10-07T00:00:00"/>
    <n v="5"/>
    <s v="VIERNES"/>
    <n v="10"/>
    <x v="9"/>
    <x v="0"/>
    <x v="39"/>
    <x v="350"/>
    <n v="59"/>
    <s v="Consulta de primer vez efe"/>
    <x v="30"/>
    <x v="2"/>
    <x v="1"/>
    <x v="4"/>
  </r>
  <r>
    <d v="2022-10-08T00:00:00"/>
    <n v="6"/>
    <s v="SÁBADO"/>
    <n v="10"/>
    <x v="9"/>
    <x v="0"/>
    <x v="39"/>
    <x v="351"/>
    <n v="600"/>
    <s v="Valoración de ortodoncia"/>
    <x v="22"/>
    <x v="1"/>
    <x v="1"/>
    <x v="4"/>
  </r>
  <r>
    <d v="2022-10-09T00:00:00"/>
    <n v="7"/>
    <s v="DOMINGO"/>
    <n v="10"/>
    <x v="9"/>
    <x v="0"/>
    <x v="40"/>
    <x v="238"/>
    <n v="1200"/>
    <s v="Consulta de ortodoncia"/>
    <x v="11"/>
    <x v="1"/>
    <x v="0"/>
    <x v="0"/>
  </r>
  <r>
    <d v="2022-10-09T00:00:00"/>
    <n v="7"/>
    <s v="DOMINGO"/>
    <n v="10"/>
    <x v="9"/>
    <x v="0"/>
    <x v="40"/>
    <x v="333"/>
    <n v="900"/>
    <s v="Cx de 3eros molares tarjeta"/>
    <x v="18"/>
    <x v="1"/>
    <x v="0"/>
    <x v="0"/>
  </r>
  <r>
    <d v="2022-10-09T00:00:00"/>
    <n v="7"/>
    <s v="DOMINGO"/>
    <n v="10"/>
    <x v="9"/>
    <x v="0"/>
    <x v="40"/>
    <x v="352"/>
    <n v="59"/>
    <s v="Consulta de primer vez efe"/>
    <x v="27"/>
    <x v="1"/>
    <x v="1"/>
    <x v="3"/>
  </r>
  <r>
    <d v="2022-10-10T00:00:00"/>
    <n v="1"/>
    <s v="LUNES"/>
    <n v="10"/>
    <x v="9"/>
    <x v="0"/>
    <x v="40"/>
    <x v="353"/>
    <n v="59"/>
    <s v="Revisión"/>
    <x v="3"/>
    <x v="2"/>
    <x v="0"/>
    <x v="0"/>
  </r>
  <r>
    <d v="2022-10-10T00:00:00"/>
    <n v="1"/>
    <s v="LUNES"/>
    <n v="10"/>
    <x v="9"/>
    <x v="0"/>
    <x v="40"/>
    <x v="354"/>
    <n v="700"/>
    <s v="Extracción OD 47"/>
    <x v="31"/>
    <x v="2"/>
    <x v="1"/>
    <x v="3"/>
  </r>
  <r>
    <d v="2022-10-11T00:00:00"/>
    <n v="2"/>
    <s v="MARTES"/>
    <n v="10"/>
    <x v="9"/>
    <x v="0"/>
    <x v="40"/>
    <x v="344"/>
    <n v="500"/>
    <s v="Limpieza dental"/>
    <x v="24"/>
    <x v="1"/>
    <x v="0"/>
    <x v="0"/>
  </r>
  <r>
    <d v="2022-10-12T00:00:00"/>
    <n v="3"/>
    <s v="MIÉRCOLES"/>
    <n v="10"/>
    <x v="9"/>
    <x v="0"/>
    <x v="40"/>
    <x v="355"/>
    <n v="500"/>
    <s v="Limpieza dental"/>
    <x v="32"/>
    <x v="1"/>
    <x v="1"/>
    <x v="3"/>
  </r>
  <r>
    <d v="2022-10-12T00:00:00"/>
    <n v="3"/>
    <s v="MIÉRCOLES"/>
    <n v="10"/>
    <x v="9"/>
    <x v="0"/>
    <x v="40"/>
    <x v="356"/>
    <n v="59"/>
    <s v="Revisión"/>
    <x v="33"/>
    <x v="1"/>
    <x v="1"/>
    <x v="4"/>
  </r>
  <r>
    <d v="2022-10-12T00:00:00"/>
    <n v="3"/>
    <s v="MIÉRCOLES"/>
    <n v="10"/>
    <x v="9"/>
    <x v="0"/>
    <x v="40"/>
    <x v="294"/>
    <n v="640"/>
    <s v="Resina OD 27"/>
    <x v="21"/>
    <x v="1"/>
    <x v="0"/>
    <x v="0"/>
  </r>
  <r>
    <d v="2022-10-12T00:00:00"/>
    <n v="3"/>
    <s v="MIÉRCOLES"/>
    <n v="10"/>
    <x v="9"/>
    <x v="0"/>
    <x v="40"/>
    <x v="203"/>
    <n v="3500"/>
    <s v="Endodoncia OD 36"/>
    <x v="2"/>
    <x v="1"/>
    <x v="0"/>
    <x v="0"/>
  </r>
  <r>
    <d v="2022-10-13T00:00:00"/>
    <n v="4"/>
    <s v="JUEVES"/>
    <n v="10"/>
    <x v="9"/>
    <x v="0"/>
    <x v="40"/>
    <x v="286"/>
    <n v="5000"/>
    <s v="Blanqueamiento dental (PAGADO"/>
    <x v="4"/>
    <x v="1"/>
    <x v="0"/>
    <x v="0"/>
  </r>
  <r>
    <d v="2022-10-13T00:00:00"/>
    <n v="4"/>
    <s v="JUEVES"/>
    <n v="10"/>
    <x v="9"/>
    <x v="0"/>
    <x v="40"/>
    <x v="322"/>
    <n v="2000"/>
    <s v="Endodoncia terminada 14"/>
    <x v="22"/>
    <x v="1"/>
    <x v="0"/>
    <x v="0"/>
  </r>
  <r>
    <d v="2022-10-13T00:00:00"/>
    <n v="4"/>
    <s v="JUEVES"/>
    <n v="10"/>
    <x v="9"/>
    <x v="0"/>
    <x v="40"/>
    <x v="357"/>
    <n v="785"/>
    <s v="Limpieza dental"/>
    <x v="34"/>
    <x v="1"/>
    <x v="1"/>
    <x v="4"/>
  </r>
  <r>
    <d v="2022-10-13T00:00:00"/>
    <n v="4"/>
    <s v="JUEVES"/>
    <n v="10"/>
    <x v="9"/>
    <x v="0"/>
    <x v="40"/>
    <x v="358"/>
    <n v="570"/>
    <s v="Resina OD 37"/>
    <x v="9"/>
    <x v="1"/>
    <x v="1"/>
    <x v="4"/>
  </r>
  <r>
    <d v="2022-10-13T00:00:00"/>
    <n v="4"/>
    <s v="JUEVES"/>
    <n v="10"/>
    <x v="9"/>
    <x v="0"/>
    <x v="40"/>
    <x v="359"/>
    <n v="59"/>
    <s v="Consulta de primer vez"/>
    <x v="35"/>
    <x v="1"/>
    <x v="1"/>
    <x v="4"/>
  </r>
  <r>
    <d v="2022-10-14T00:00:00"/>
    <n v="5"/>
    <s v="VIERNES"/>
    <n v="10"/>
    <x v="9"/>
    <x v="0"/>
    <x v="40"/>
    <x v="360"/>
    <n v="59"/>
    <s v="Consulta de primer vez"/>
    <x v="30"/>
    <x v="1"/>
    <x v="1"/>
    <x v="4"/>
  </r>
  <r>
    <d v="2022-10-14T00:00:00"/>
    <n v="5"/>
    <s v="VIERNES"/>
    <n v="10"/>
    <x v="9"/>
    <x v="0"/>
    <x v="40"/>
    <x v="263"/>
    <n v="0"/>
    <s v="Provisional"/>
    <x v="36"/>
    <x v="2"/>
    <x v="0"/>
    <x v="0"/>
  </r>
  <r>
    <d v="2022-10-14T00:00:00"/>
    <n v="5"/>
    <s v="VIERNES"/>
    <n v="10"/>
    <x v="9"/>
    <x v="0"/>
    <x v="40"/>
    <x v="361"/>
    <n v="500"/>
    <s v="Limpieza dental, consulta de primer vez"/>
    <x v="14"/>
    <x v="2"/>
    <x v="1"/>
    <x v="4"/>
  </r>
  <r>
    <d v="2022-10-15T00:00:00"/>
    <n v="6"/>
    <s v="SÁBADO"/>
    <n v="10"/>
    <x v="9"/>
    <x v="0"/>
    <x v="40"/>
    <x v="362"/>
    <n v="0"/>
    <s v="Consulta de primer vez, el cobro es cubierto por Jóse cristobal Hidalgo"/>
    <x v="37"/>
    <x v="1"/>
    <x v="1"/>
    <x v="4"/>
  </r>
  <r>
    <d v="2022-10-15T00:00:00"/>
    <n v="6"/>
    <s v="SÁBADO"/>
    <n v="10"/>
    <x v="9"/>
    <x v="0"/>
    <x v="40"/>
    <x v="363"/>
    <n v="118"/>
    <s v="Consulta de primer vez"/>
    <x v="9"/>
    <x v="2"/>
    <x v="1"/>
    <x v="4"/>
  </r>
  <r>
    <d v="2022-10-15T00:00:00"/>
    <n v="6"/>
    <s v="SÁBADO"/>
    <n v="10"/>
    <x v="9"/>
    <x v="0"/>
    <x v="40"/>
    <x v="364"/>
    <n v="870"/>
    <s v="Limpieza dental curación temporal OD 26"/>
    <x v="26"/>
    <x v="2"/>
    <x v="0"/>
    <x v="0"/>
  </r>
  <r>
    <d v="2022-10-18T00:00:00"/>
    <n v="2"/>
    <s v="MARTES"/>
    <n v="10"/>
    <x v="9"/>
    <x v="0"/>
    <x v="41"/>
    <x v="365"/>
    <n v="500"/>
    <s v="Limpieza dental"/>
    <x v="38"/>
    <x v="1"/>
    <x v="1"/>
    <x v="4"/>
  </r>
  <r>
    <d v="2022-10-18T00:00:00"/>
    <n v="2"/>
    <s v="MARTES"/>
    <n v="10"/>
    <x v="9"/>
    <x v="0"/>
    <x v="41"/>
    <x v="263"/>
    <n v="0"/>
    <s v="Revisión"/>
    <x v="39"/>
    <x v="2"/>
    <x v="0"/>
    <x v="0"/>
  </r>
  <r>
    <d v="2022-10-20T00:00:00"/>
    <n v="4"/>
    <s v="JUEVES"/>
    <n v="10"/>
    <x v="9"/>
    <x v="0"/>
    <x v="41"/>
    <x v="366"/>
    <n v="200"/>
    <s v="Pulpectomía deja a cuenta"/>
    <x v="1"/>
    <x v="2"/>
    <x v="0"/>
    <x v="0"/>
  </r>
  <r>
    <d v="2022-10-20T00:00:00"/>
    <n v="4"/>
    <s v="JUEVES"/>
    <n v="10"/>
    <x v="9"/>
    <x v="0"/>
    <x v="41"/>
    <x v="322"/>
    <n v="2000"/>
    <s v="Endodoncia 15"/>
    <x v="22"/>
    <x v="1"/>
    <x v="0"/>
    <x v="0"/>
  </r>
  <r>
    <d v="2022-10-20T00:00:00"/>
    <n v="4"/>
    <s v="JUEVES"/>
    <n v="10"/>
    <x v="9"/>
    <x v="0"/>
    <x v="41"/>
    <x v="203"/>
    <n v="2300"/>
    <s v="Endoposte od 35"/>
    <x v="2"/>
    <x v="1"/>
    <x v="0"/>
    <x v="0"/>
  </r>
  <r>
    <d v="2022-10-20T00:00:00"/>
    <n v="4"/>
    <s v="JUEVES"/>
    <n v="10"/>
    <x v="9"/>
    <x v="0"/>
    <x v="41"/>
    <x v="286"/>
    <n v="5600"/>
    <s v="Resina OD 46"/>
    <x v="4"/>
    <x v="1"/>
    <x v="0"/>
    <x v="0"/>
  </r>
  <r>
    <d v="2022-10-20T00:00:00"/>
    <n v="4"/>
    <s v="JUEVES"/>
    <n v="10"/>
    <x v="9"/>
    <x v="0"/>
    <x v="41"/>
    <x v="10"/>
    <n v="0"/>
    <s v="Se cortó corona metálica pero no se retiró"/>
    <x v="40"/>
    <x v="1"/>
    <x v="0"/>
    <x v="0"/>
  </r>
  <r>
    <d v="2022-10-20T00:00:00"/>
    <n v="4"/>
    <s v="JUEVES"/>
    <n v="10"/>
    <x v="9"/>
    <x v="0"/>
    <x v="41"/>
    <x v="358"/>
    <n v="600"/>
    <s v="Limpieza dental"/>
    <x v="9"/>
    <x v="1"/>
    <x v="0"/>
    <x v="0"/>
  </r>
  <r>
    <d v="2022-10-20T00:00:00"/>
    <n v="4"/>
    <s v="JUEVES"/>
    <n v="10"/>
    <x v="9"/>
    <x v="0"/>
    <x v="41"/>
    <x v="367"/>
    <n v="659"/>
    <s v="Privisional, consulta"/>
    <x v="5"/>
    <x v="1"/>
    <x v="0"/>
    <x v="0"/>
  </r>
  <r>
    <d v="2022-10-21T00:00:00"/>
    <n v="5"/>
    <s v="VIERNES"/>
    <n v="10"/>
    <x v="9"/>
    <x v="0"/>
    <x v="41"/>
    <x v="368"/>
    <n v="500"/>
    <s v="Limpieza dental cosnulta de primer vez"/>
    <x v="41"/>
    <x v="1"/>
    <x v="1"/>
    <x v="3"/>
  </r>
  <r>
    <d v="2022-10-22T00:00:00"/>
    <n v="6"/>
    <s v="SÁBADO"/>
    <n v="10"/>
    <x v="9"/>
    <x v="0"/>
    <x v="41"/>
    <x v="369"/>
    <n v="59"/>
    <s v="Consulta de primer vez"/>
    <x v="5"/>
    <x v="1"/>
    <x v="1"/>
    <x v="4"/>
  </r>
  <r>
    <d v="2022-10-22T00:00:00"/>
    <n v="6"/>
    <s v="SÁBADO"/>
    <n v="10"/>
    <x v="9"/>
    <x v="0"/>
    <x v="41"/>
    <x v="370"/>
    <n v="59"/>
    <s v="Consulta de primer vez"/>
    <x v="32"/>
    <x v="1"/>
    <x v="1"/>
    <x v="4"/>
  </r>
  <r>
    <d v="2022-10-22T00:00:00"/>
    <n v="6"/>
    <s v="SÁBADO"/>
    <n v="10"/>
    <x v="9"/>
    <x v="0"/>
    <x v="41"/>
    <x v="371"/>
    <n v="59"/>
    <s v="Consulta de primer vez"/>
    <x v="42"/>
    <x v="1"/>
    <x v="1"/>
    <x v="4"/>
  </r>
  <r>
    <d v="2022-10-22T00:00:00"/>
    <n v="6"/>
    <s v="SÁBADO"/>
    <n v="10"/>
    <x v="9"/>
    <x v="0"/>
    <x v="41"/>
    <x v="372"/>
    <n v="59"/>
    <s v="Consulta de primer vez"/>
    <x v="35"/>
    <x v="1"/>
    <x v="1"/>
    <x v="2"/>
  </r>
  <r>
    <d v="2022-10-22T00:00:00"/>
    <n v="6"/>
    <s v="SÁBADO"/>
    <n v="10"/>
    <x v="9"/>
    <x v="0"/>
    <x v="41"/>
    <x v="344"/>
    <n v="700"/>
    <s v="Cx OD 35 anquilosado Tarjeta"/>
    <x v="24"/>
    <x v="1"/>
    <x v="0"/>
    <x v="0"/>
  </r>
  <r>
    <d v="2022-10-26T00:00:00"/>
    <n v="3"/>
    <s v="MIÉRCOLES"/>
    <n v="10"/>
    <x v="9"/>
    <x v="0"/>
    <x v="42"/>
    <x v="344"/>
    <n v="1700"/>
    <s v="Liquidación de tratamiento por tranferencia"/>
    <x v="0"/>
    <x v="0"/>
    <x v="1"/>
    <x v="0"/>
  </r>
  <r>
    <d v="2022-10-27T00:00:00"/>
    <n v="4"/>
    <s v="JUEVES"/>
    <n v="10"/>
    <x v="9"/>
    <x v="0"/>
    <x v="42"/>
    <x v="10"/>
    <n v="1400"/>
    <s v="Retiro de corona y reconstrucción con resina OD 17 tarjeta"/>
    <x v="40"/>
    <x v="1"/>
    <x v="0"/>
    <x v="0"/>
  </r>
  <r>
    <d v="2022-10-27T00:00:00"/>
    <n v="4"/>
    <s v="JUEVES"/>
    <n v="10"/>
    <x v="9"/>
    <x v="0"/>
    <x v="42"/>
    <x v="203"/>
    <n v="0"/>
    <s v="OD 35 preparación para corona y OD 37 para sobreincrustación"/>
    <x v="2"/>
    <x v="1"/>
    <x v="0"/>
    <x v="0"/>
  </r>
  <r>
    <d v="2022-10-27T00:00:00"/>
    <n v="4"/>
    <s v="JUEVES"/>
    <n v="10"/>
    <x v="9"/>
    <x v="0"/>
    <x v="42"/>
    <x v="286"/>
    <n v="0"/>
    <s v="Ajuste de provisionales OD 14-16 y OD 24-27"/>
    <x v="4"/>
    <x v="1"/>
    <x v="0"/>
    <x v="0"/>
  </r>
  <r>
    <d v="2022-10-27T00:00:00"/>
    <n v="4"/>
    <s v="JUEVES"/>
    <n v="10"/>
    <x v="9"/>
    <x v="0"/>
    <x v="42"/>
    <x v="373"/>
    <n v="705"/>
    <s v="Limpieza dental y rx + cepillos"/>
    <x v="20"/>
    <x v="1"/>
    <x v="1"/>
    <x v="4"/>
  </r>
  <r>
    <d v="2022-10-27T00:00:00"/>
    <n v="4"/>
    <s v="JUEVES"/>
    <n v="10"/>
    <x v="9"/>
    <x v="0"/>
    <x v="42"/>
    <x v="374"/>
    <n v="500"/>
    <s v="Limpieza dental"/>
    <x v="17"/>
    <x v="1"/>
    <x v="1"/>
    <x v="3"/>
  </r>
  <r>
    <d v="2022-10-28T00:00:00"/>
    <n v="5"/>
    <s v="VIERNES"/>
    <n v="10"/>
    <x v="9"/>
    <x v="0"/>
    <x v="42"/>
    <x v="375"/>
    <n v="59"/>
    <s v="Consulta de primer vez"/>
    <x v="5"/>
    <x v="2"/>
    <x v="1"/>
    <x v="3"/>
  </r>
  <r>
    <d v="2022-10-28T00:00:00"/>
    <n v="5"/>
    <s v="VIERNES"/>
    <n v="10"/>
    <x v="9"/>
    <x v="0"/>
    <x v="42"/>
    <x v="376"/>
    <n v="59"/>
    <s v="Consulta de primer vez"/>
    <x v="43"/>
    <x v="2"/>
    <x v="1"/>
    <x v="2"/>
  </r>
  <r>
    <d v="2022-10-29T00:00:00"/>
    <n v="6"/>
    <s v="SÁBADO"/>
    <n v="10"/>
    <x v="9"/>
    <x v="0"/>
    <x v="42"/>
    <x v="377"/>
    <n v="500"/>
    <s v="Limpieza dental"/>
    <x v="26"/>
    <x v="1"/>
    <x v="1"/>
    <x v="2"/>
  </r>
  <r>
    <d v="2022-10-29T00:00:00"/>
    <n v="6"/>
    <s v="SÁBADO"/>
    <n v="10"/>
    <x v="9"/>
    <x v="0"/>
    <x v="42"/>
    <x v="378"/>
    <n v="300"/>
    <s v="Resina niña pequeña"/>
    <x v="44"/>
    <x v="1"/>
    <x v="1"/>
    <x v="3"/>
  </r>
  <r>
    <d v="2022-10-31T00:00:00"/>
    <n v="1"/>
    <s v="LUNES"/>
    <n v="10"/>
    <x v="9"/>
    <x v="0"/>
    <x v="43"/>
    <x v="379"/>
    <n v="59"/>
    <s v="Consulta de primer vez"/>
    <x v="42"/>
    <x v="2"/>
    <x v="1"/>
    <x v="3"/>
  </r>
  <r>
    <d v="2022-10-31T00:00:00"/>
    <n v="1"/>
    <s v="LUNES"/>
    <n v="10"/>
    <x v="9"/>
    <x v="0"/>
    <x v="43"/>
    <x v="380"/>
    <n v="59"/>
    <s v="Consulta de primer vez"/>
    <x v="30"/>
    <x v="1"/>
    <x v="1"/>
    <x v="3"/>
  </r>
  <r>
    <d v="2022-10-31T00:00:00"/>
    <n v="1"/>
    <s v="LUNES"/>
    <n v="10"/>
    <x v="9"/>
    <x v="0"/>
    <x v="43"/>
    <x v="381"/>
    <n v="350"/>
    <s v="Consulta de primer vez | Limpieza dental"/>
    <x v="11"/>
    <x v="2"/>
    <x v="1"/>
    <x v="4"/>
  </r>
  <r>
    <d v="2022-11-01T00:00:00"/>
    <n v="2"/>
    <s v="MARTES"/>
    <n v="11"/>
    <x v="10"/>
    <x v="0"/>
    <x v="43"/>
    <x v="382"/>
    <n v="435"/>
    <s v="Consulta de primer vez | Limpieza dental"/>
    <x v="12"/>
    <x v="2"/>
    <x v="1"/>
    <x v="4"/>
  </r>
  <r>
    <d v="2022-11-01T00:00:00"/>
    <n v="2"/>
    <s v="MARTES"/>
    <n v="11"/>
    <x v="10"/>
    <x v="0"/>
    <x v="43"/>
    <x v="263"/>
    <n v="10000"/>
    <s v="Toma de impresión para coronas"/>
    <x v="39"/>
    <x v="2"/>
    <x v="0"/>
    <x v="0"/>
  </r>
  <r>
    <d v="2022-11-03T00:00:00"/>
    <n v="4"/>
    <s v="JUEVES"/>
    <n v="11"/>
    <x v="10"/>
    <x v="0"/>
    <x v="43"/>
    <x v="366"/>
    <n v="300"/>
    <s v="Pulpectomía OD. 52"/>
    <x v="1"/>
    <x v="2"/>
    <x v="0"/>
    <x v="0"/>
  </r>
  <r>
    <d v="2022-11-03T00:00:00"/>
    <n v="4"/>
    <s v="JUEVES"/>
    <n v="11"/>
    <x v="10"/>
    <x v="0"/>
    <x v="43"/>
    <x v="10"/>
    <n v="2050"/>
    <s v="Toma de impresión corona zirconia OD. 17"/>
    <x v="2"/>
    <x v="1"/>
    <x v="0"/>
    <x v="0"/>
  </r>
  <r>
    <d v="2022-11-03T00:00:00"/>
    <n v="4"/>
    <s v="JUEVES"/>
    <n v="11"/>
    <x v="10"/>
    <x v="0"/>
    <x v="43"/>
    <x v="203"/>
    <n v="3000"/>
    <s v="Colocación de provisional"/>
    <x v="2"/>
    <x v="1"/>
    <x v="0"/>
    <x v="0"/>
  </r>
  <r>
    <d v="2022-11-03T00:00:00"/>
    <n v="4"/>
    <s v="JUEVES"/>
    <n v="11"/>
    <x v="10"/>
    <x v="0"/>
    <x v="43"/>
    <x v="286"/>
    <n v="5000"/>
    <s v="Ajuste de provisionales"/>
    <x v="4"/>
    <x v="1"/>
    <x v="0"/>
    <x v="0"/>
  </r>
  <r>
    <d v="2022-11-03T00:00:00"/>
    <n v="4"/>
    <s v="JUEVES"/>
    <n v="11"/>
    <x v="10"/>
    <x v="0"/>
    <x v="43"/>
    <x v="373"/>
    <n v="500"/>
    <s v="Limpieza dental"/>
    <x v="20"/>
    <x v="1"/>
    <x v="0"/>
    <x v="0"/>
  </r>
  <r>
    <d v="2022-11-03T00:00:00"/>
    <n v="4"/>
    <s v="JUEVES"/>
    <n v="11"/>
    <x v="10"/>
    <x v="0"/>
    <x v="43"/>
    <x v="383"/>
    <n v="350"/>
    <s v="Limpieza dental"/>
    <x v="11"/>
    <x v="2"/>
    <x v="1"/>
    <x v="1"/>
  </r>
  <r>
    <d v="2022-11-04T00:00:00"/>
    <n v="5"/>
    <s v="VIERNES"/>
    <n v="11"/>
    <x v="10"/>
    <x v="0"/>
    <x v="43"/>
    <x v="384"/>
    <n v="350"/>
    <s v="Limpieza dental"/>
    <x v="25"/>
    <x v="2"/>
    <x v="1"/>
    <x v="4"/>
  </r>
  <r>
    <d v="2022-11-04T00:00:00"/>
    <n v="5"/>
    <s v="VIERNES"/>
    <n v="11"/>
    <x v="10"/>
    <x v="0"/>
    <x v="43"/>
    <x v="385"/>
    <n v="570"/>
    <s v="Resina OD 65"/>
    <x v="45"/>
    <x v="1"/>
    <x v="1"/>
    <x v="4"/>
  </r>
  <r>
    <d v="2022-11-04T00:00:00"/>
    <n v="5"/>
    <s v="VIERNES"/>
    <n v="11"/>
    <x v="10"/>
    <x v="0"/>
    <x v="43"/>
    <x v="386"/>
    <n v="570"/>
    <s v="Resina OD 16"/>
    <x v="20"/>
    <x v="1"/>
    <x v="0"/>
    <x v="0"/>
  </r>
  <r>
    <d v="2022-11-05T00:00:00"/>
    <n v="6"/>
    <s v="SÁBADO"/>
    <n v="11"/>
    <x v="10"/>
    <x v="0"/>
    <x v="43"/>
    <x v="387"/>
    <n v="350"/>
    <s v="Consulta de primera vez | Limpieza Dental"/>
    <x v="11"/>
    <x v="1"/>
    <x v="1"/>
    <x v="4"/>
  </r>
  <r>
    <d v="2022-11-05T00:00:00"/>
    <n v="6"/>
    <s v="SÁBADO"/>
    <n v="11"/>
    <x v="10"/>
    <x v="0"/>
    <x v="43"/>
    <x v="388"/>
    <n v="350"/>
    <s v="Consulta de primera vez | Limpieza Dental"/>
    <x v="30"/>
    <x v="2"/>
    <x v="1"/>
    <x v="4"/>
  </r>
  <r>
    <d v="2022-11-07T00:00:00"/>
    <n v="1"/>
    <s v="LUNES"/>
    <n v="11"/>
    <x v="10"/>
    <x v="0"/>
    <x v="44"/>
    <x v="389"/>
    <n v="350"/>
    <s v="Consulta de primera vez | Limpieza Dental"/>
    <x v="25"/>
    <x v="2"/>
    <x v="1"/>
    <x v="4"/>
  </r>
  <r>
    <d v="2022-11-08T00:00:00"/>
    <n v="2"/>
    <s v="MARTES"/>
    <n v="11"/>
    <x v="10"/>
    <x v="0"/>
    <x v="44"/>
    <x v="390"/>
    <n v="570"/>
    <s v="Resina OD 26"/>
    <x v="20"/>
    <x v="1"/>
    <x v="0"/>
    <x v="0"/>
  </r>
  <r>
    <d v="2022-11-09T00:00:00"/>
    <n v="3"/>
    <s v="MIÉRCOLES"/>
    <n v="11"/>
    <x v="10"/>
    <x v="0"/>
    <x v="44"/>
    <x v="391"/>
    <n v="350"/>
    <s v="Consulta de primera vez | Limpieza Dental"/>
    <x v="27"/>
    <x v="2"/>
    <x v="1"/>
    <x v="4"/>
  </r>
  <r>
    <d v="2022-11-09T00:00:00"/>
    <n v="3"/>
    <s v="MIÉRCOLES"/>
    <n v="11"/>
    <x v="10"/>
    <x v="0"/>
    <x v="44"/>
    <x v="392"/>
    <n v="350"/>
    <s v="Consulta de primera vez | Limpieza Dental"/>
    <x v="21"/>
    <x v="1"/>
    <x v="1"/>
    <x v="1"/>
  </r>
  <r>
    <d v="2022-11-11T00:00:00"/>
    <n v="5"/>
    <s v="VIERNES"/>
    <n v="11"/>
    <x v="10"/>
    <x v="0"/>
    <x v="44"/>
    <x v="393"/>
    <n v="59"/>
    <s v="Consulta de primer vez"/>
    <x v="46"/>
    <x v="2"/>
    <x v="1"/>
    <x v="4"/>
  </r>
  <r>
    <d v="2022-11-11T00:00:00"/>
    <n v="5"/>
    <s v="VIERNES"/>
    <n v="11"/>
    <x v="10"/>
    <x v="0"/>
    <x v="44"/>
    <x v="394"/>
    <n v="350"/>
    <s v="Consulta de primera vez | Limpieza Dental"/>
    <x v="47"/>
    <x v="2"/>
    <x v="1"/>
    <x v="4"/>
  </r>
  <r>
    <d v="2022-11-11T00:00:00"/>
    <n v="5"/>
    <s v="VIERNES"/>
    <n v="11"/>
    <x v="10"/>
    <x v="0"/>
    <x v="44"/>
    <x v="395"/>
    <n v="350"/>
    <s v="Consulta de primera vez | Limpieza Dental"/>
    <x v="43"/>
    <x v="1"/>
    <x v="1"/>
    <x v="3"/>
  </r>
  <r>
    <d v="2022-11-11T00:00:00"/>
    <n v="5"/>
    <s v="VIERNES"/>
    <n v="11"/>
    <x v="10"/>
    <x v="0"/>
    <x v="44"/>
    <x v="396"/>
    <n v="350"/>
    <s v="Consulta de primera vez | Limpieza Dental"/>
    <x v="15"/>
    <x v="1"/>
    <x v="1"/>
    <x v="4"/>
  </r>
  <r>
    <d v="2022-11-12T00:00:00"/>
    <n v="6"/>
    <s v="SÁBADO"/>
    <n v="11"/>
    <x v="10"/>
    <x v="0"/>
    <x v="44"/>
    <x v="397"/>
    <n v="350"/>
    <s v="Consulta de primera vez | Limpieza Dental"/>
    <x v="46"/>
    <x v="2"/>
    <x v="1"/>
    <x v="1"/>
  </r>
  <r>
    <d v="2022-11-12T00:00:00"/>
    <n v="6"/>
    <s v="SÁBADO"/>
    <n v="11"/>
    <x v="10"/>
    <x v="0"/>
    <x v="44"/>
    <x v="238"/>
    <n v="1550"/>
    <s v="Consulta de ortodoncia y limpieza dental"/>
    <x v="0"/>
    <x v="1"/>
    <x v="0"/>
    <x v="0"/>
  </r>
  <r>
    <d v="2022-11-13T00:00:00"/>
    <n v="7"/>
    <s v="DOMINGO"/>
    <n v="11"/>
    <x v="10"/>
    <x v="0"/>
    <x v="45"/>
    <x v="97"/>
    <n v="1200"/>
    <s v="Consulta de ortodoncia"/>
    <x v="0"/>
    <x v="2"/>
    <x v="0"/>
    <x v="0"/>
  </r>
  <r>
    <d v="2022-11-13T00:00:00"/>
    <n v="7"/>
    <s v="DOMINGO"/>
    <n v="11"/>
    <x v="10"/>
    <x v="0"/>
    <x v="45"/>
    <x v="398"/>
    <n v="59"/>
    <s v="Consulta de primer vez"/>
    <x v="15"/>
    <x v="1"/>
    <x v="1"/>
    <x v="1"/>
  </r>
  <r>
    <d v="2022-11-14T00:00:00"/>
    <n v="1"/>
    <s v="LUNES"/>
    <n v="11"/>
    <x v="10"/>
    <x v="0"/>
    <x v="45"/>
    <x v="399"/>
    <n v="59"/>
    <s v="Consulta de primer vez"/>
    <x v="48"/>
    <x v="1"/>
    <x v="1"/>
    <x v="4"/>
  </r>
  <r>
    <d v="2022-11-15T00:00:00"/>
    <n v="2"/>
    <s v="MARTES"/>
    <n v="11"/>
    <x v="10"/>
    <x v="0"/>
    <x v="45"/>
    <x v="400"/>
    <n v="500"/>
    <s v="Consulta de primer vez limpieza dental"/>
    <x v="47"/>
    <x v="2"/>
    <x v="1"/>
    <x v="4"/>
  </r>
  <r>
    <d v="2022-11-16T00:00:00"/>
    <n v="3"/>
    <s v="MIÉRCOLES"/>
    <n v="11"/>
    <x v="10"/>
    <x v="0"/>
    <x v="45"/>
    <x v="366"/>
    <n v="500"/>
    <s v="Pulpectomía OD 61"/>
    <x v="16"/>
    <x v="2"/>
    <x v="0"/>
    <x v="0"/>
  </r>
  <r>
    <d v="2022-11-17T00:00:00"/>
    <n v="4"/>
    <s v="JUEVES"/>
    <n v="11"/>
    <x v="10"/>
    <x v="0"/>
    <x v="45"/>
    <x v="286"/>
    <m/>
    <s v="Impresión para coronas de zirconia 24, 25, 26, 27"/>
    <x v="49"/>
    <x v="1"/>
    <x v="0"/>
    <x v="0"/>
  </r>
  <r>
    <d v="2022-11-17T00:00:00"/>
    <n v="4"/>
    <s v="JUEVES"/>
    <n v="11"/>
    <x v="10"/>
    <x v="0"/>
    <x v="45"/>
    <x v="203"/>
    <n v="3500"/>
    <s v="Impresión para coronas de zirconia 35, 36, 37"/>
    <x v="2"/>
    <x v="1"/>
    <x v="0"/>
    <x v="0"/>
  </r>
  <r>
    <d v="2022-11-17T00:00:00"/>
    <n v="4"/>
    <s v="JUEVES"/>
    <n v="11"/>
    <x v="10"/>
    <x v="0"/>
    <x v="45"/>
    <x v="10"/>
    <n v="2750"/>
    <s v="Cementación de corona zirconia od 17"/>
    <x v="40"/>
    <x v="1"/>
    <x v="0"/>
    <x v="0"/>
  </r>
  <r>
    <d v="2022-11-17T00:00:00"/>
    <n v="4"/>
    <s v="JUEVES"/>
    <n v="11"/>
    <x v="10"/>
    <x v="0"/>
    <x v="45"/>
    <x v="401"/>
    <n v="500"/>
    <s v="Limpieza dental"/>
    <x v="12"/>
    <x v="1"/>
    <x v="0"/>
    <x v="0"/>
  </r>
  <r>
    <d v="2022-11-18T00:00:00"/>
    <n v="5"/>
    <s v="VIERNES"/>
    <n v="11"/>
    <x v="10"/>
    <x v="0"/>
    <x v="45"/>
    <x v="402"/>
    <n v="250"/>
    <s v="Limpieza de cupón"/>
    <x v="16"/>
    <x v="1"/>
    <x v="0"/>
    <x v="0"/>
  </r>
  <r>
    <d v="2022-11-18T00:00:00"/>
    <n v="5"/>
    <s v="VIERNES"/>
    <n v="11"/>
    <x v="10"/>
    <x v="0"/>
    <x v="45"/>
    <x v="403"/>
    <n v="570"/>
    <s v="Resina OD 46"/>
    <x v="15"/>
    <x v="1"/>
    <x v="0"/>
    <x v="0"/>
  </r>
  <r>
    <d v="2022-11-19T00:00:00"/>
    <n v="6"/>
    <s v="SÁBADO"/>
    <n v="11"/>
    <x v="10"/>
    <x v="0"/>
    <x v="45"/>
    <x v="397"/>
    <n v="369"/>
    <s v="Curación temporal OD 47"/>
    <x v="46"/>
    <x v="1"/>
    <x v="0"/>
    <x v="0"/>
  </r>
  <r>
    <d v="2022-11-19T00:00:00"/>
    <n v="6"/>
    <s v="SÁBADO"/>
    <n v="11"/>
    <x v="10"/>
    <x v="0"/>
    <x v="45"/>
    <x v="316"/>
    <n v="2000"/>
    <s v="Blanqueamiento dental"/>
    <x v="9"/>
    <x v="2"/>
    <x v="0"/>
    <x v="0"/>
  </r>
  <r>
    <d v="2022-11-22T00:00:00"/>
    <n v="2"/>
    <s v="MARTES"/>
    <n v="11"/>
    <x v="10"/>
    <x v="0"/>
    <x v="46"/>
    <x v="404"/>
    <n v="59"/>
    <s v="Consulta de primer vez"/>
    <x v="23"/>
    <x v="1"/>
    <x v="1"/>
    <x v="4"/>
  </r>
  <r>
    <d v="2022-11-22T00:00:00"/>
    <n v="2"/>
    <s v="MARTES"/>
    <n v="11"/>
    <x v="10"/>
    <x v="0"/>
    <x v="46"/>
    <x v="405"/>
    <n v="59"/>
    <s v="Consulta de primer vez"/>
    <x v="18"/>
    <x v="1"/>
    <x v="1"/>
    <x v="4"/>
  </r>
  <r>
    <d v="2022-11-22T00:00:00"/>
    <n v="2"/>
    <s v="MARTES"/>
    <n v="11"/>
    <x v="10"/>
    <x v="0"/>
    <x v="46"/>
    <x v="406"/>
    <n v="59"/>
    <s v="Consulta de primer vez"/>
    <x v="19"/>
    <x v="1"/>
    <x v="1"/>
    <x v="3"/>
  </r>
  <r>
    <d v="2022-11-22T00:00:00"/>
    <n v="2"/>
    <s v="MARTES"/>
    <n v="11"/>
    <x v="10"/>
    <x v="0"/>
    <x v="46"/>
    <x v="407"/>
    <n v="59"/>
    <s v="Consulta de primer vez"/>
    <x v="20"/>
    <x v="1"/>
    <x v="1"/>
    <x v="4"/>
  </r>
  <r>
    <d v="2022-11-23T00:00:00"/>
    <n v="3"/>
    <s v="MIÉRCOLES"/>
    <n v="11"/>
    <x v="10"/>
    <x v="0"/>
    <x v="46"/>
    <x v="405"/>
    <n v="500"/>
    <s v="Limpieza dental"/>
    <x v="18"/>
    <x v="1"/>
    <x v="0"/>
    <x v="0"/>
  </r>
  <r>
    <d v="2022-11-23T00:00:00"/>
    <n v="3"/>
    <s v="MIÉRCOLES"/>
    <n v="11"/>
    <x v="10"/>
    <x v="0"/>
    <x v="46"/>
    <x v="400"/>
    <n v="500"/>
    <s v="Limpieza dental"/>
    <x v="47"/>
    <x v="2"/>
    <x v="0"/>
    <x v="0"/>
  </r>
  <r>
    <d v="2022-11-24T00:00:00"/>
    <n v="4"/>
    <s v="JUEVES"/>
    <n v="11"/>
    <x v="10"/>
    <x v="0"/>
    <x v="46"/>
    <x v="408"/>
    <n v="300"/>
    <s v="Limpieza dental"/>
    <x v="12"/>
    <x v="1"/>
    <x v="1"/>
    <x v="4"/>
  </r>
  <r>
    <d v="2022-11-24T00:00:00"/>
    <n v="4"/>
    <s v="JUEVES"/>
    <n v="11"/>
    <x v="10"/>
    <x v="0"/>
    <x v="46"/>
    <x v="366"/>
    <n v="500"/>
    <s v="Termino de pulpectomía"/>
    <x v="1"/>
    <x v="2"/>
    <x v="0"/>
    <x v="0"/>
  </r>
  <r>
    <d v="2022-11-25T00:00:00"/>
    <n v="5"/>
    <s v="VIERNES"/>
    <n v="11"/>
    <x v="10"/>
    <x v="0"/>
    <x v="46"/>
    <x v="390"/>
    <n v="2280"/>
    <s v="Resina OD 36,37,46 y 47"/>
    <x v="20"/>
    <x v="1"/>
    <x v="0"/>
    <x v="0"/>
  </r>
  <r>
    <d v="2022-11-25T00:00:00"/>
    <n v="5"/>
    <s v="VIERNES"/>
    <n v="11"/>
    <x v="10"/>
    <x v="0"/>
    <x v="46"/>
    <x v="409"/>
    <n v="350"/>
    <s v="Limpieza dental"/>
    <x v="50"/>
    <x v="1"/>
    <x v="0"/>
    <x v="0"/>
  </r>
  <r>
    <d v="2022-11-25T00:00:00"/>
    <n v="5"/>
    <s v="VIERNES"/>
    <n v="11"/>
    <x v="10"/>
    <x v="0"/>
    <x v="46"/>
    <x v="410"/>
    <n v="350"/>
    <s v="Limpieza dental"/>
    <x v="0"/>
    <x v="2"/>
    <x v="0"/>
    <x v="0"/>
  </r>
  <r>
    <d v="2022-11-25T00:00:00"/>
    <n v="5"/>
    <s v="VIERNES"/>
    <n v="11"/>
    <x v="10"/>
    <x v="0"/>
    <x v="46"/>
    <x v="10"/>
    <n v="2320"/>
    <s v="Resinas en cuellos de OD 13 y 23"/>
    <x v="40"/>
    <x v="1"/>
    <x v="0"/>
    <x v="0"/>
  </r>
  <r>
    <d v="2022-11-25T00:00:00"/>
    <n v="5"/>
    <s v="VIERNES"/>
    <n v="11"/>
    <x v="10"/>
    <x v="0"/>
    <x v="46"/>
    <x v="263"/>
    <m/>
    <s v="3 tornillos de cicatrización y prueba de coronas"/>
    <x v="39"/>
    <x v="2"/>
    <x v="0"/>
    <x v="0"/>
  </r>
  <r>
    <d v="2022-11-25T00:00:00"/>
    <n v="5"/>
    <s v="VIERNES"/>
    <n v="11"/>
    <x v="10"/>
    <x v="0"/>
    <x v="46"/>
    <x v="403"/>
    <n v="570"/>
    <s v="Resina OD 37"/>
    <x v="15"/>
    <x v="1"/>
    <x v="0"/>
    <x v="0"/>
  </r>
  <r>
    <d v="2022-11-26T00:00:00"/>
    <n v="6"/>
    <s v="SÁBADO"/>
    <n v="11"/>
    <x v="10"/>
    <x v="0"/>
    <x v="46"/>
    <x v="397"/>
    <n v="570"/>
    <s v="Resina OD 45"/>
    <x v="46"/>
    <x v="2"/>
    <x v="0"/>
    <x v="0"/>
  </r>
  <r>
    <d v="2022-11-26T00:00:00"/>
    <n v="6"/>
    <s v="SÁBADO"/>
    <n v="11"/>
    <x v="10"/>
    <x v="0"/>
    <x v="46"/>
    <x v="411"/>
    <n v="500"/>
    <s v="Limpieza dental"/>
    <x v="18"/>
    <x v="1"/>
    <x v="1"/>
    <x v="3"/>
  </r>
  <r>
    <d v="2022-11-28T00:00:00"/>
    <n v="1"/>
    <s v="LUNES"/>
    <n v="11"/>
    <x v="10"/>
    <x v="0"/>
    <x v="47"/>
    <x v="216"/>
    <n v="59"/>
    <s v="Revisión"/>
    <x v="33"/>
    <x v="1"/>
    <x v="0"/>
    <x v="0"/>
  </r>
  <r>
    <d v="2022-11-28T00:00:00"/>
    <n v="1"/>
    <s v="LUNES"/>
    <n v="11"/>
    <x v="10"/>
    <x v="0"/>
    <x v="47"/>
    <x v="316"/>
    <m/>
    <s v="Blanqueamiento dental"/>
    <x v="9"/>
    <x v="2"/>
    <x v="0"/>
    <x v="0"/>
  </r>
  <r>
    <d v="2022-11-29T00:00:00"/>
    <n v="2"/>
    <s v="MARTES"/>
    <n v="11"/>
    <x v="10"/>
    <x v="0"/>
    <x v="47"/>
    <x v="412"/>
    <n v="59"/>
    <s v="Consulta de primer vez"/>
    <x v="47"/>
    <x v="2"/>
    <x v="1"/>
    <x v="3"/>
  </r>
  <r>
    <d v="2022-11-29T00:00:00"/>
    <n v="2"/>
    <s v="MARTES"/>
    <n v="11"/>
    <x v="10"/>
    <x v="0"/>
    <x v="47"/>
    <x v="413"/>
    <n v="500"/>
    <s v="Consulta dental Limpieza"/>
    <x v="29"/>
    <x v="1"/>
    <x v="1"/>
    <x v="4"/>
  </r>
  <r>
    <d v="2022-11-29T00:00:00"/>
    <n v="2"/>
    <s v="MARTES"/>
    <n v="11"/>
    <x v="10"/>
    <x v="0"/>
    <x v="47"/>
    <x v="414"/>
    <n v="59"/>
    <s v="Consulta de primer vez"/>
    <x v="23"/>
    <x v="1"/>
    <x v="1"/>
    <x v="4"/>
  </r>
  <r>
    <d v="2022-11-30T00:00:00"/>
    <n v="3"/>
    <s v="MIÉRCOLES"/>
    <n v="11"/>
    <x v="10"/>
    <x v="0"/>
    <x v="47"/>
    <x v="415"/>
    <n v="500"/>
    <s v="Consulta de primer vez/ Limpieza dental"/>
    <x v="23"/>
    <x v="1"/>
    <x v="1"/>
    <x v="4"/>
  </r>
  <r>
    <d v="2022-11-30T00:00:00"/>
    <n v="3"/>
    <s v="MIÉRCOLES"/>
    <n v="11"/>
    <x v="10"/>
    <x v="0"/>
    <x v="47"/>
    <x v="366"/>
    <n v="500"/>
    <s v="Ionómero de vidrio OD 54, 570 pendientes"/>
    <x v="1"/>
    <x v="2"/>
    <x v="0"/>
    <x v="0"/>
  </r>
  <r>
    <d v="2022-12-01T00:00:00"/>
    <n v="4"/>
    <s v="JUEVES"/>
    <n v="12"/>
    <x v="11"/>
    <x v="0"/>
    <x v="47"/>
    <x v="203"/>
    <n v="3600"/>
    <s v="Cementación corona-póntico-sobreincrustación"/>
    <x v="2"/>
    <x v="1"/>
    <x v="0"/>
    <x v="0"/>
  </r>
  <r>
    <d v="2022-12-01T00:00:00"/>
    <n v="4"/>
    <s v="JUEVES"/>
    <n v="12"/>
    <x v="11"/>
    <x v="0"/>
    <x v="47"/>
    <x v="286"/>
    <n v="5000"/>
    <s v="Cementación C. Zirconia (14-15-16) resina 17"/>
    <x v="49"/>
    <x v="1"/>
    <x v="0"/>
    <x v="0"/>
  </r>
  <r>
    <d v="2022-12-01T00:00:00"/>
    <n v="4"/>
    <s v="JUEVES"/>
    <n v="12"/>
    <x v="11"/>
    <x v="0"/>
    <x v="47"/>
    <x v="386"/>
    <n v="2280"/>
    <s v="Resina OD 12, 13,43 y 45"/>
    <x v="20"/>
    <x v="1"/>
    <x v="0"/>
    <x v="0"/>
  </r>
  <r>
    <d v="2022-12-01T00:00:00"/>
    <n v="4"/>
    <s v="JUEVES"/>
    <n v="12"/>
    <x v="11"/>
    <x v="0"/>
    <x v="47"/>
    <x v="416"/>
    <n v="600"/>
    <s v="Extracción OD 28"/>
    <x v="7"/>
    <x v="1"/>
    <x v="1"/>
    <x v="4"/>
  </r>
  <r>
    <d v="2022-12-01T00:00:00"/>
    <n v="4"/>
    <s v="JUEVES"/>
    <n v="12"/>
    <x v="11"/>
    <x v="0"/>
    <x v="47"/>
    <x v="417"/>
    <n v="359"/>
    <s v="Consulta de primer vez"/>
    <x v="44"/>
    <x v="1"/>
    <x v="1"/>
    <x v="4"/>
  </r>
  <r>
    <d v="2022-12-01T00:00:00"/>
    <n v="4"/>
    <s v="JUEVES"/>
    <n v="12"/>
    <x v="11"/>
    <x v="0"/>
    <x v="47"/>
    <x v="410"/>
    <n v="1000"/>
    <s v="Resinas en cuellos OD 22, 23 y 24"/>
    <x v="13"/>
    <x v="2"/>
    <x v="0"/>
    <x v="0"/>
  </r>
  <r>
    <d v="2022-12-02T00:00:00"/>
    <n v="5"/>
    <s v="VIERNES"/>
    <n v="12"/>
    <x v="11"/>
    <x v="0"/>
    <x v="47"/>
    <x v="348"/>
    <n v="6700"/>
    <s v="Pagó sus coronas de zirconia"/>
    <x v="5"/>
    <x v="1"/>
    <x v="0"/>
    <x v="0"/>
  </r>
  <r>
    <d v="2022-12-02T00:00:00"/>
    <n v="5"/>
    <s v="VIERNES"/>
    <n v="12"/>
    <x v="11"/>
    <x v="0"/>
    <x v="47"/>
    <x v="418"/>
    <n v="59"/>
    <s v="Consulta de primer vez"/>
    <x v="51"/>
    <x v="1"/>
    <x v="1"/>
    <x v="4"/>
  </r>
  <r>
    <d v="2022-12-02T00:00:00"/>
    <n v="5"/>
    <s v="VIERNES"/>
    <n v="12"/>
    <x v="11"/>
    <x v="0"/>
    <x v="47"/>
    <x v="419"/>
    <n v="300"/>
    <s v="Caries OD 74"/>
    <x v="45"/>
    <x v="2"/>
    <x v="1"/>
    <x v="4"/>
  </r>
  <r>
    <d v="2022-12-03T00:00:00"/>
    <n v="6"/>
    <s v="SÁBADO"/>
    <n v="12"/>
    <x v="11"/>
    <x v="0"/>
    <x v="47"/>
    <x v="420"/>
    <n v="350"/>
    <s v="Resina OD 63"/>
    <x v="44"/>
    <x v="1"/>
    <x v="1"/>
    <x v="4"/>
  </r>
  <r>
    <d v="2022-12-03T00:00:00"/>
    <n v="6"/>
    <s v="SÁBADO"/>
    <n v="12"/>
    <x v="11"/>
    <x v="0"/>
    <x v="47"/>
    <x v="421"/>
    <n v="250"/>
    <s v="Consulta de primer vez| Limpieza dental"/>
    <x v="17"/>
    <x v="2"/>
    <x v="1"/>
    <x v="4"/>
  </r>
  <r>
    <d v="2022-12-03T00:00:00"/>
    <n v="6"/>
    <s v="SÁBADO"/>
    <n v="12"/>
    <x v="11"/>
    <x v="0"/>
    <x v="47"/>
    <x v="422"/>
    <n v="59"/>
    <s v="Consulta de primer vez"/>
    <x v="20"/>
    <x v="1"/>
    <x v="1"/>
    <x v="4"/>
  </r>
  <r>
    <d v="2022-12-03T00:00:00"/>
    <n v="6"/>
    <s v="SÁBADO"/>
    <n v="12"/>
    <x v="11"/>
    <x v="0"/>
    <x v="47"/>
    <x v="403"/>
    <n v="570"/>
    <s v="Resina OD 35"/>
    <x v="21"/>
    <x v="1"/>
    <x v="0"/>
    <x v="0"/>
  </r>
  <r>
    <d v="2022-12-03T00:00:00"/>
    <n v="6"/>
    <s v="SÁBADO"/>
    <n v="12"/>
    <x v="11"/>
    <x v="0"/>
    <x v="47"/>
    <x v="397"/>
    <n v="570"/>
    <s v="Resina OD 47"/>
    <x v="46"/>
    <x v="1"/>
    <x v="0"/>
    <x v="0"/>
  </r>
  <r>
    <d v="2022-12-03T00:00:00"/>
    <n v="6"/>
    <s v="SÁBADO"/>
    <n v="12"/>
    <x v="11"/>
    <x v="0"/>
    <x v="47"/>
    <x v="423"/>
    <n v="1000"/>
    <s v="Paquete Básico (Limpieza dental)"/>
    <x v="17"/>
    <x v="1"/>
    <x v="1"/>
    <x v="4"/>
  </r>
  <r>
    <d v="2022-12-06T00:00:00"/>
    <n v="2"/>
    <s v="MARTES"/>
    <n v="12"/>
    <x v="11"/>
    <x v="0"/>
    <x v="48"/>
    <x v="424"/>
    <m/>
    <s v="Paquete Básico (Limpieza dental)"/>
    <x v="52"/>
    <x v="2"/>
    <x v="1"/>
    <x v="4"/>
  </r>
  <r>
    <d v="2022-12-06T00:00:00"/>
    <n v="2"/>
    <s v="MARTES"/>
    <n v="12"/>
    <x v="11"/>
    <x v="0"/>
    <x v="48"/>
    <x v="425"/>
    <n v="59"/>
    <s v="Consulta de primer vez"/>
    <x v="16"/>
    <x v="1"/>
    <x v="1"/>
    <x v="4"/>
  </r>
  <r>
    <d v="2022-12-06T00:00:00"/>
    <n v="2"/>
    <s v="MARTES"/>
    <n v="12"/>
    <x v="11"/>
    <x v="0"/>
    <x v="48"/>
    <x v="426"/>
    <n v="59"/>
    <s v="Consulta de primer vez"/>
    <x v="16"/>
    <x v="1"/>
    <x v="1"/>
    <x v="4"/>
  </r>
  <r>
    <d v="2022-12-07T00:00:00"/>
    <n v="3"/>
    <s v="MIÉRCOLES"/>
    <n v="12"/>
    <x v="11"/>
    <x v="0"/>
    <x v="48"/>
    <x v="427"/>
    <n v="59"/>
    <s v="Consulta de primer vez"/>
    <x v="10"/>
    <x v="1"/>
    <x v="1"/>
    <x v="4"/>
  </r>
  <r>
    <d v="2022-12-07T00:00:00"/>
    <n v="3"/>
    <s v="MIÉRCOLES"/>
    <n v="12"/>
    <x v="11"/>
    <x v="0"/>
    <x v="48"/>
    <x v="311"/>
    <n v="500"/>
    <s v="pago de valoracion de orto"/>
    <x v="18"/>
    <x v="2"/>
    <x v="0"/>
    <x v="0"/>
  </r>
  <r>
    <d v="2022-12-07T00:00:00"/>
    <n v="3"/>
    <s v="MIÉRCOLES"/>
    <n v="12"/>
    <x v="11"/>
    <x v="0"/>
    <x v="48"/>
    <x v="203"/>
    <n v="800"/>
    <s v="Retiro de puente de 3 unidades 21-22-23, se coloca provisional"/>
    <x v="2"/>
    <x v="1"/>
    <x v="0"/>
    <x v="0"/>
  </r>
  <r>
    <d v="2022-12-08T00:00:00"/>
    <n v="4"/>
    <s v="JUEVES"/>
    <n v="12"/>
    <x v="11"/>
    <x v="0"/>
    <x v="48"/>
    <x v="286"/>
    <n v="70"/>
    <s v="Prueba de coronas 24-27"/>
    <x v="49"/>
    <x v="1"/>
    <x v="0"/>
    <x v="0"/>
  </r>
  <r>
    <d v="2022-12-08T00:00:00"/>
    <n v="4"/>
    <s v="JUEVES"/>
    <n v="12"/>
    <x v="11"/>
    <x v="0"/>
    <x v="48"/>
    <x v="386"/>
    <n v="1200"/>
    <s v="Retiro de coronas OD 11 y 21, provisionales"/>
    <x v="0"/>
    <x v="1"/>
    <x v="0"/>
    <x v="0"/>
  </r>
  <r>
    <d v="2022-12-08T00:00:00"/>
    <n v="4"/>
    <s v="JUEVES"/>
    <n v="12"/>
    <x v="11"/>
    <x v="0"/>
    <x v="48"/>
    <x v="416"/>
    <n v="600"/>
    <s v="Revisión post-extracción"/>
    <x v="7"/>
    <x v="1"/>
    <x v="0"/>
    <x v="0"/>
  </r>
  <r>
    <d v="2022-12-08T00:00:00"/>
    <n v="4"/>
    <s v="JUEVES"/>
    <n v="12"/>
    <x v="11"/>
    <x v="0"/>
    <x v="48"/>
    <x v="263"/>
    <n v="5000"/>
    <s v="Cementación provisionales"/>
    <x v="39"/>
    <x v="2"/>
    <x v="0"/>
    <x v="0"/>
  </r>
  <r>
    <d v="2022-12-08T00:00:00"/>
    <n v="4"/>
    <s v="JUEVES"/>
    <n v="12"/>
    <x v="11"/>
    <x v="0"/>
    <x v="48"/>
    <x v="410"/>
    <n v="500"/>
    <s v="Resinas"/>
    <x v="13"/>
    <x v="2"/>
    <x v="0"/>
    <x v="0"/>
  </r>
  <r>
    <d v="2022-12-08T00:00:00"/>
    <n v="4"/>
    <s v="JUEVES"/>
    <n v="12"/>
    <x v="11"/>
    <x v="0"/>
    <x v="48"/>
    <x v="423"/>
    <m/>
    <s v="Paquete Básico (no dejó dinero) Resinas 45 y 46"/>
    <x v="17"/>
    <x v="1"/>
    <x v="0"/>
    <x v="0"/>
  </r>
  <r>
    <d v="2022-12-09T00:00:00"/>
    <n v="5"/>
    <s v="VIERNES"/>
    <n v="12"/>
    <x v="11"/>
    <x v="0"/>
    <x v="48"/>
    <x v="424"/>
    <n v="1000"/>
    <s v="Resina OD 14"/>
    <x v="52"/>
    <x v="2"/>
    <x v="0"/>
    <x v="0"/>
  </r>
  <r>
    <d v="2022-12-09T00:00:00"/>
    <n v="5"/>
    <s v="VIERNES"/>
    <n v="12"/>
    <x v="11"/>
    <x v="0"/>
    <x v="48"/>
    <x v="254"/>
    <n v="370"/>
    <s v="Obturación temporal OD 47"/>
    <x v="23"/>
    <x v="2"/>
    <x v="0"/>
    <x v="0"/>
  </r>
  <r>
    <d v="2022-12-09T00:00:00"/>
    <n v="5"/>
    <s v="VIERNES"/>
    <n v="12"/>
    <x v="11"/>
    <x v="0"/>
    <x v="48"/>
    <x v="410"/>
    <n v="180"/>
    <s v="Resinas"/>
    <x v="13"/>
    <x v="2"/>
    <x v="0"/>
    <x v="0"/>
  </r>
  <r>
    <d v="2022-12-09T00:00:00"/>
    <n v="5"/>
    <s v="VIERNES"/>
    <n v="12"/>
    <x v="11"/>
    <x v="0"/>
    <x v="48"/>
    <x v="428"/>
    <n v="500"/>
    <s v="Consulta de primer vez | Limpieza dental"/>
    <x v="29"/>
    <x v="1"/>
    <x v="1"/>
    <x v="4"/>
  </r>
  <r>
    <d v="2022-12-09T00:00:00"/>
    <n v="5"/>
    <s v="VIERNES"/>
    <n v="12"/>
    <x v="11"/>
    <x v="0"/>
    <x v="48"/>
    <x v="420"/>
    <n v="600"/>
    <s v="Limpieza dental y flúor"/>
    <x v="44"/>
    <x v="1"/>
    <x v="0"/>
    <x v="0"/>
  </r>
  <r>
    <d v="2022-12-10T00:00:00"/>
    <n v="6"/>
    <s v="SÁBADO"/>
    <n v="12"/>
    <x v="11"/>
    <x v="0"/>
    <x v="48"/>
    <x v="397"/>
    <n v="1000"/>
    <s v="Resina OD 11, 12 y 21"/>
    <x v="46"/>
    <x v="1"/>
    <x v="0"/>
    <x v="0"/>
  </r>
  <r>
    <d v="2022-12-10T00:00:00"/>
    <n v="6"/>
    <s v="SÁBADO"/>
    <n v="12"/>
    <x v="11"/>
    <x v="0"/>
    <x v="48"/>
    <x v="238"/>
    <n v="1700"/>
    <s v="Cita ortodoncia + reposición de arco"/>
    <x v="11"/>
    <x v="1"/>
    <x v="0"/>
    <x v="0"/>
  </r>
  <r>
    <d v="2022-12-11T00:00:00"/>
    <n v="7"/>
    <s v="DOMINGO"/>
    <n v="12"/>
    <x v="11"/>
    <x v="0"/>
    <x v="49"/>
    <x v="97"/>
    <n v="1200"/>
    <s v="Cita de ortodoncia"/>
    <x v="30"/>
    <x v="2"/>
    <x v="0"/>
    <x v="0"/>
  </r>
  <r>
    <d v="2022-12-11T00:00:00"/>
    <n v="7"/>
    <s v="DOMINGO"/>
    <n v="12"/>
    <x v="11"/>
    <x v="0"/>
    <x v="49"/>
    <x v="311"/>
    <n v="100"/>
    <s v="Valoración de orto"/>
    <x v="18"/>
    <x v="2"/>
    <x v="0"/>
    <x v="0"/>
  </r>
  <r>
    <d v="2022-12-11T00:00:00"/>
    <n v="7"/>
    <s v="DOMINGO"/>
    <n v="12"/>
    <x v="11"/>
    <x v="0"/>
    <x v="49"/>
    <x v="429"/>
    <n v="500"/>
    <s v="Limpieza dental | Consulta de primer vez"/>
    <x v="37"/>
    <x v="1"/>
    <x v="1"/>
    <x v="3"/>
  </r>
  <r>
    <d v="2022-12-13T00:00:00"/>
    <n v="2"/>
    <s v="MARTES"/>
    <n v="12"/>
    <x v="11"/>
    <x v="0"/>
    <x v="49"/>
    <x v="430"/>
    <n v="59"/>
    <s v="Consulta de primer vez"/>
    <x v="17"/>
    <x v="2"/>
    <x v="1"/>
    <x v="4"/>
  </r>
  <r>
    <d v="2022-12-14T00:00:00"/>
    <n v="3"/>
    <s v="MIÉRCOLES"/>
    <n v="12"/>
    <x v="11"/>
    <x v="0"/>
    <x v="49"/>
    <x v="254"/>
    <n v="570"/>
    <s v="Resina OD 47"/>
    <x v="53"/>
    <x v="2"/>
    <x v="0"/>
    <x v="0"/>
  </r>
  <r>
    <d v="2022-12-14T00:00:00"/>
    <n v="3"/>
    <s v="MIÉRCOLES"/>
    <n v="12"/>
    <x v="11"/>
    <x v="0"/>
    <x v="49"/>
    <x v="431"/>
    <n v="59"/>
    <s v="Consulta de primer vez"/>
    <x v="54"/>
    <x v="1"/>
    <x v="1"/>
    <x v="3"/>
  </r>
  <r>
    <d v="2022-12-14T00:00:00"/>
    <n v="3"/>
    <s v="MIÉRCOLES"/>
    <n v="12"/>
    <x v="11"/>
    <x v="0"/>
    <x v="49"/>
    <x v="416"/>
    <n v="536"/>
    <s v="Limpieza dental + Cepillo + 3 cepillos interdentales"/>
    <x v="7"/>
    <x v="1"/>
    <x v="0"/>
    <x v="0"/>
  </r>
  <r>
    <d v="2022-12-15T00:00:00"/>
    <n v="4"/>
    <s v="JUEVES"/>
    <n v="12"/>
    <x v="11"/>
    <x v="0"/>
    <x v="49"/>
    <x v="286"/>
    <n v="5000"/>
    <s v="Cementación coronas zirconia 24-27"/>
    <x v="4"/>
    <x v="1"/>
    <x v="0"/>
    <x v="0"/>
  </r>
  <r>
    <d v="2022-12-15T00:00:00"/>
    <n v="4"/>
    <s v="JUEVES"/>
    <n v="12"/>
    <x v="11"/>
    <x v="0"/>
    <x v="49"/>
    <x v="390"/>
    <n v="3000"/>
    <s v="Impresión coronas 11 y 21"/>
    <x v="20"/>
    <x v="1"/>
    <x v="0"/>
    <x v="0"/>
  </r>
  <r>
    <d v="2022-12-15T00:00:00"/>
    <n v="4"/>
    <s v="JUEVES"/>
    <n v="12"/>
    <x v="11"/>
    <x v="0"/>
    <x v="49"/>
    <x v="432"/>
    <n v="500"/>
    <s v="Consulta de primer vez Profilaxis"/>
    <x v="33"/>
    <x v="1"/>
    <x v="1"/>
    <x v="4"/>
  </r>
  <r>
    <d v="2022-12-15T00:00:00"/>
    <n v="4"/>
    <s v="JUEVES"/>
    <n v="12"/>
    <x v="11"/>
    <x v="0"/>
    <x v="49"/>
    <x v="423"/>
    <n v="1000"/>
    <s v="Paquete Básico: resina OD 34"/>
    <x v="17"/>
    <x v="1"/>
    <x v="0"/>
    <x v="0"/>
  </r>
  <r>
    <d v="2022-12-16T00:00:00"/>
    <n v="5"/>
    <s v="VIERNES"/>
    <n v="12"/>
    <x v="11"/>
    <x v="0"/>
    <x v="49"/>
    <x v="403"/>
    <n v="570"/>
    <s v="Resina OD 36"/>
    <x v="15"/>
    <x v="1"/>
    <x v="0"/>
    <x v="0"/>
  </r>
  <r>
    <d v="2022-12-16T00:00:00"/>
    <n v="5"/>
    <s v="VIERNES"/>
    <n v="12"/>
    <x v="11"/>
    <x v="0"/>
    <x v="49"/>
    <x v="397"/>
    <n v="1280"/>
    <s v="Resina OD 24"/>
    <x v="46"/>
    <x v="2"/>
    <x v="0"/>
    <x v="0"/>
  </r>
  <r>
    <d v="2022-12-16T00:00:00"/>
    <n v="5"/>
    <s v="VIERNES"/>
    <n v="12"/>
    <x v="11"/>
    <x v="0"/>
    <x v="49"/>
    <x v="428"/>
    <n v="1490"/>
    <s v="Resina OD 34 y 35"/>
    <x v="29"/>
    <x v="1"/>
    <x v="0"/>
    <x v="0"/>
  </r>
  <r>
    <d v="2022-12-16T00:00:00"/>
    <n v="5"/>
    <s v="VIERNES"/>
    <n v="12"/>
    <x v="11"/>
    <x v="0"/>
    <x v="49"/>
    <x v="433"/>
    <n v="250"/>
    <s v="Ionómero de vidrio"/>
    <x v="45"/>
    <x v="2"/>
    <x v="0"/>
    <x v="0"/>
  </r>
  <r>
    <d v="2022-12-17T00:00:00"/>
    <n v="6"/>
    <s v="SÁBADO"/>
    <n v="12"/>
    <x v="11"/>
    <x v="0"/>
    <x v="49"/>
    <x v="434"/>
    <n v="1800"/>
    <s v="a/c cx 3eros molares"/>
    <x v="11"/>
    <x v="2"/>
    <x v="0"/>
    <x v="0"/>
  </r>
  <r>
    <d v="2022-12-19T00:00:00"/>
    <n v="1"/>
    <s v="LUNES"/>
    <n v="12"/>
    <x v="11"/>
    <x v="0"/>
    <x v="50"/>
    <x v="435"/>
    <n v="59"/>
    <s v="Consulta de primer vez"/>
    <x v="7"/>
    <x v="1"/>
    <x v="1"/>
    <x v="4"/>
  </r>
  <r>
    <d v="2022-12-20T00:00:00"/>
    <n v="2"/>
    <s v="MARTES"/>
    <n v="12"/>
    <x v="11"/>
    <x v="0"/>
    <x v="50"/>
    <x v="436"/>
    <n v="59"/>
    <s v="Consulta de primer vez"/>
    <x v="55"/>
    <x v="1"/>
    <x v="1"/>
    <x v="4"/>
  </r>
  <r>
    <d v="2022-12-20T00:00:00"/>
    <n v="2"/>
    <s v="MARTES"/>
    <n v="12"/>
    <x v="11"/>
    <x v="0"/>
    <x v="50"/>
    <x v="430"/>
    <n v="370"/>
    <s v="Obturación temporal OD 16"/>
    <x v="17"/>
    <x v="2"/>
    <x v="0"/>
    <x v="0"/>
  </r>
  <r>
    <d v="2022-12-22T00:00:00"/>
    <n v="4"/>
    <s v="JUEVES"/>
    <n v="12"/>
    <x v="11"/>
    <x v="0"/>
    <x v="50"/>
    <x v="203"/>
    <n v="5000"/>
    <s v="Impresión definitiva coronas"/>
    <x v="2"/>
    <x v="1"/>
    <x v="0"/>
    <x v="0"/>
  </r>
  <r>
    <d v="2022-12-22T00:00:00"/>
    <n v="4"/>
    <s v="JUEVES"/>
    <n v="12"/>
    <x v="11"/>
    <x v="0"/>
    <x v="50"/>
    <x v="286"/>
    <n v="4000"/>
    <s v="Se ajustan coronas"/>
    <x v="49"/>
    <x v="1"/>
    <x v="0"/>
    <x v="0"/>
  </r>
  <r>
    <d v="2022-12-22T00:00:00"/>
    <n v="4"/>
    <s v="JUEVES"/>
    <n v="12"/>
    <x v="11"/>
    <x v="0"/>
    <x v="50"/>
    <x v="263"/>
    <n v="23000"/>
    <s v="Cementación puente fijo 13-23, coronas 25,35,45"/>
    <x v="39"/>
    <x v="2"/>
    <x v="0"/>
    <x v="0"/>
  </r>
  <r>
    <d v="2022-12-22T00:00:00"/>
    <n v="4"/>
    <s v="JUEVES"/>
    <n v="12"/>
    <x v="11"/>
    <x v="0"/>
    <x v="50"/>
    <x v="432"/>
    <n v="1600"/>
    <s v="Inicio de endodoncia"/>
    <x v="33"/>
    <x v="1"/>
    <x v="0"/>
    <x v="0"/>
  </r>
  <r>
    <d v="2022-12-22T00:00:00"/>
    <n v="4"/>
    <s v="JUEVES"/>
    <n v="12"/>
    <x v="11"/>
    <x v="0"/>
    <x v="50"/>
    <x v="437"/>
    <n v="500"/>
    <s v="Consulta de primer vez Limpieza dental"/>
    <x v="0"/>
    <x v="2"/>
    <x v="1"/>
    <x v="4"/>
  </r>
  <r>
    <d v="2022-12-26T00:00:00"/>
    <n v="1"/>
    <s v="LUNES"/>
    <n v="12"/>
    <x v="11"/>
    <x v="0"/>
    <x v="51"/>
    <x v="438"/>
    <n v="250"/>
    <s v="Consulta de primer vez Limpieza dental"/>
    <x v="31"/>
    <x v="1"/>
    <x v="1"/>
    <x v="4"/>
  </r>
  <r>
    <d v="2022-12-26T00:00:00"/>
    <n v="1"/>
    <s v="LUNES"/>
    <n v="12"/>
    <x v="11"/>
    <x v="0"/>
    <x v="51"/>
    <x v="263"/>
    <n v="0"/>
    <s v="Ajuste de coronas definitivas 1 Revisión"/>
    <x v="39"/>
    <x v="2"/>
    <x v="0"/>
    <x v="0"/>
  </r>
  <r>
    <d v="2022-12-26T00:00:00"/>
    <n v="1"/>
    <s v="LUNES"/>
    <n v="12"/>
    <x v="11"/>
    <x v="0"/>
    <x v="51"/>
    <x v="439"/>
    <n v="500"/>
    <s v="Consulta de primer vez Limpieza dental"/>
    <x v="56"/>
    <x v="1"/>
    <x v="1"/>
    <x v="4"/>
  </r>
  <r>
    <d v="2022-12-27T00:00:00"/>
    <n v="2"/>
    <s v="MARTES"/>
    <n v="12"/>
    <x v="11"/>
    <x v="0"/>
    <x v="51"/>
    <x v="440"/>
    <n v="1500"/>
    <s v="Prueba prótesis removible"/>
    <x v="13"/>
    <x v="2"/>
    <x v="0"/>
    <x v="0"/>
  </r>
  <r>
    <d v="2022-12-27T00:00:00"/>
    <n v="2"/>
    <s v="MARTES"/>
    <n v="12"/>
    <x v="11"/>
    <x v="0"/>
    <x v="51"/>
    <x v="441"/>
    <n v="59"/>
    <s v="Consulta de primer vez"/>
    <x v="35"/>
    <x v="1"/>
    <x v="1"/>
    <x v="3"/>
  </r>
  <r>
    <d v="2022-12-27T00:00:00"/>
    <n v="2"/>
    <s v="MARTES"/>
    <n v="12"/>
    <x v="11"/>
    <x v="0"/>
    <x v="51"/>
    <x v="442"/>
    <n v="370"/>
    <s v="Receta | Consulta de primer vez"/>
    <x v="5"/>
    <x v="2"/>
    <x v="1"/>
    <x v="4"/>
  </r>
  <r>
    <d v="2022-12-28T00:00:00"/>
    <n v="3"/>
    <s v="MIÉRCOLES"/>
    <n v="12"/>
    <x v="11"/>
    <x v="0"/>
    <x v="51"/>
    <x v="443"/>
    <n v="59"/>
    <s v="Consulta de primer vez"/>
    <x v="11"/>
    <x v="1"/>
    <x v="1"/>
    <x v="4"/>
  </r>
  <r>
    <d v="2022-12-28T00:00:00"/>
    <n v="3"/>
    <s v="MIÉRCOLES"/>
    <n v="12"/>
    <x v="11"/>
    <x v="0"/>
    <x v="51"/>
    <x v="444"/>
    <n v="59"/>
    <s v="Consulta de primer vez"/>
    <x v="10"/>
    <x v="1"/>
    <x v="1"/>
    <x v="4"/>
  </r>
  <r>
    <d v="2022-12-28T00:00:00"/>
    <n v="3"/>
    <s v="MIÉRCOLES"/>
    <n v="12"/>
    <x v="11"/>
    <x v="0"/>
    <x v="51"/>
    <x v="430"/>
    <n v="2000"/>
    <s v="Endodoncia OD 16"/>
    <x v="17"/>
    <x v="2"/>
    <x v="0"/>
    <x v="0"/>
  </r>
  <r>
    <d v="2022-12-29T00:00:00"/>
    <n v="4"/>
    <s v="JUEVES"/>
    <n v="12"/>
    <x v="11"/>
    <x v="0"/>
    <x v="51"/>
    <x v="286"/>
    <n v="3500"/>
    <s v="Sobre-incrustación OD 47"/>
    <x v="49"/>
    <x v="1"/>
    <x v="0"/>
    <x v="0"/>
  </r>
  <r>
    <d v="2022-12-29T00:00:00"/>
    <n v="4"/>
    <s v="JUEVES"/>
    <n v="12"/>
    <x v="11"/>
    <x v="0"/>
    <x v="51"/>
    <x v="390"/>
    <n v="8000"/>
    <s v="Cementación OD 11 y 21"/>
    <x v="20"/>
    <x v="1"/>
    <x v="0"/>
    <x v="0"/>
  </r>
  <r>
    <d v="2022-12-29T00:00:00"/>
    <n v="4"/>
    <s v="JUEVES"/>
    <n v="12"/>
    <x v="11"/>
    <x v="0"/>
    <x v="51"/>
    <x v="348"/>
    <n v="0"/>
    <s v="Repreparación de coronas OD 11,12 y 21"/>
    <x v="7"/>
    <x v="1"/>
    <x v="0"/>
    <x v="0"/>
  </r>
  <r>
    <d v="2022-12-29T00:00:00"/>
    <n v="4"/>
    <s v="JUEVES"/>
    <n v="12"/>
    <x v="11"/>
    <x v="0"/>
    <x v="51"/>
    <x v="432"/>
    <n v="1500"/>
    <s v="Endodoncia OD 46"/>
    <x v="33"/>
    <x v="1"/>
    <x v="0"/>
    <x v="0"/>
  </r>
  <r>
    <d v="2022-12-29T00:00:00"/>
    <n v="4"/>
    <s v="JUEVES"/>
    <n v="12"/>
    <x v="11"/>
    <x v="0"/>
    <x v="51"/>
    <x v="445"/>
    <n v="59"/>
    <s v="Revisión"/>
    <x v="57"/>
    <x v="2"/>
    <x v="0"/>
    <x v="0"/>
  </r>
  <r>
    <d v="2022-12-29T00:00:00"/>
    <n v="4"/>
    <s v="JUEVES"/>
    <n v="12"/>
    <x v="11"/>
    <x v="0"/>
    <x v="51"/>
    <x v="446"/>
    <n v="370"/>
    <s v="Obturación temporal OD 14"/>
    <x v="7"/>
    <x v="1"/>
    <x v="1"/>
    <x v="1"/>
  </r>
  <r>
    <d v="2022-12-30T00:00:00"/>
    <n v="5"/>
    <s v="VIERNES"/>
    <n v="12"/>
    <x v="11"/>
    <x v="0"/>
    <x v="51"/>
    <x v="447"/>
    <n v="500"/>
    <s v="Limpieza dental"/>
    <x v="47"/>
    <x v="2"/>
    <x v="1"/>
    <x v="3"/>
  </r>
  <r>
    <d v="2022-12-31T00:00:00"/>
    <n v="6"/>
    <s v="SÁBADO"/>
    <n v="12"/>
    <x v="11"/>
    <x v="0"/>
    <x v="51"/>
    <x v="433"/>
    <n v="50"/>
    <s v="Tx pasado"/>
    <x v="45"/>
    <x v="2"/>
    <x v="0"/>
    <x v="0"/>
  </r>
  <r>
    <d v="2023-01-02T00:00:00"/>
    <n v="1"/>
    <s v="LUNES"/>
    <n v="1"/>
    <x v="0"/>
    <x v="1"/>
    <x v="52"/>
    <x v="447"/>
    <n v="700"/>
    <s v="EXO OD 48"/>
    <x v="47"/>
    <x v="2"/>
    <x v="0"/>
    <x v="0"/>
  </r>
  <r>
    <d v="2023-01-03T00:00:00"/>
    <n v="2"/>
    <s v="MARTES"/>
    <n v="1"/>
    <x v="0"/>
    <x v="1"/>
    <x v="52"/>
    <x v="448"/>
    <n v="450"/>
    <s v="DEJA DINERO a/c TX"/>
    <x v="1"/>
    <x v="2"/>
    <x v="0"/>
    <x v="4"/>
  </r>
  <r>
    <d v="2023-01-04T00:00:00"/>
    <n v="3"/>
    <s v="MIÉRCOLES"/>
    <n v="1"/>
    <x v="0"/>
    <x v="1"/>
    <x v="52"/>
    <x v="449"/>
    <n v="1700"/>
    <s v="LIMPIEZA DENTAL"/>
    <x v="11"/>
    <x v="2"/>
    <x v="1"/>
    <x v="4"/>
  </r>
  <r>
    <d v="2023-01-04T00:00:00"/>
    <n v="3"/>
    <s v="MIÉRCOLES"/>
    <n v="1"/>
    <x v="0"/>
    <x v="1"/>
    <x v="52"/>
    <x v="450"/>
    <n v="500"/>
    <s v="LIMPIEZA DENTAL"/>
    <x v="12"/>
    <x v="1"/>
    <x v="1"/>
    <x v="4"/>
  </r>
  <r>
    <d v="2023-01-05T00:00:00"/>
    <n v="4"/>
    <s v="JUEVES"/>
    <n v="1"/>
    <x v="0"/>
    <x v="1"/>
    <x v="52"/>
    <x v="451"/>
    <n v="500"/>
    <s v="Endoposte OD 46"/>
    <x v="33"/>
    <x v="1"/>
    <x v="0"/>
    <x v="4"/>
  </r>
  <r>
    <d v="2023-01-05T00:00:00"/>
    <n v="4"/>
    <s v="JUEVES"/>
    <n v="1"/>
    <x v="0"/>
    <x v="1"/>
    <x v="52"/>
    <x v="452"/>
    <n v="500"/>
    <s v="LIMPIEZA DENTAL"/>
    <x v="41"/>
    <x v="2"/>
    <x v="0"/>
    <x v="1"/>
  </r>
  <r>
    <d v="2023-01-05T00:00:00"/>
    <n v="4"/>
    <s v="JUEVES"/>
    <n v="1"/>
    <x v="0"/>
    <x v="1"/>
    <x v="52"/>
    <x v="453"/>
    <n v="600"/>
    <s v="PROVISIONAL"/>
    <x v="58"/>
    <x v="1"/>
    <x v="1"/>
    <x v="4"/>
  </r>
  <r>
    <d v="2023-01-05T00:00:00"/>
    <n v="4"/>
    <s v="JUEVES"/>
    <n v="1"/>
    <x v="0"/>
    <x v="1"/>
    <x v="52"/>
    <x v="454"/>
    <n v="700"/>
    <s v="SE TERMINA ENDODONCIA OD 16"/>
    <x v="17"/>
    <x v="2"/>
    <x v="0"/>
    <x v="4"/>
  </r>
  <r>
    <d v="2023-01-05T00:00:00"/>
    <n v="4"/>
    <s v="JUEVES"/>
    <n v="1"/>
    <x v="0"/>
    <x v="1"/>
    <x v="52"/>
    <x v="449"/>
    <n v="720"/>
    <s v="SE TOMA RX OD 43"/>
    <x v="11"/>
    <x v="2"/>
    <x v="0"/>
    <x v="4"/>
  </r>
  <r>
    <d v="2023-01-05T00:00:00"/>
    <n v="4"/>
    <s v="JUEVES"/>
    <n v="1"/>
    <x v="0"/>
    <x v="1"/>
    <x v="52"/>
    <x v="455"/>
    <n v="300"/>
    <s v="HC FOTOS MODELOS DE ESTUDIO"/>
    <x v="16"/>
    <x v="2"/>
    <x v="1"/>
    <x v="1"/>
  </r>
  <r>
    <d v="2023-01-05T00:00:00"/>
    <n v="4"/>
    <s v="JUEVES"/>
    <n v="1"/>
    <x v="0"/>
    <x v="1"/>
    <x v="52"/>
    <x v="456"/>
    <n v="5000"/>
    <s v="PRUEBAS DE CORONAS, SE CEMENTAN PROVISIONALES"/>
    <x v="2"/>
    <x v="1"/>
    <x v="0"/>
    <x v="1"/>
  </r>
  <r>
    <d v="2023-01-06T00:00:00"/>
    <n v="5"/>
    <s v="VIERNES"/>
    <n v="1"/>
    <x v="0"/>
    <x v="1"/>
    <x v="52"/>
    <x v="457"/>
    <n v="10000"/>
    <s v="IMPRESIÓN DEFINITIVA 14 24 46"/>
    <x v="39"/>
    <x v="2"/>
    <x v="0"/>
    <x v="2"/>
  </r>
  <r>
    <d v="2023-01-07T00:00:00"/>
    <n v="6"/>
    <s v="SÁBADO"/>
    <n v="1"/>
    <x v="0"/>
    <x v="1"/>
    <x v="52"/>
    <x v="458"/>
    <n v="500"/>
    <s v="LIMPIEZA DENTAL"/>
    <x v="31"/>
    <x v="1"/>
    <x v="1"/>
    <x v="5"/>
  </r>
  <r>
    <d v="2023-01-07T00:00:00"/>
    <n v="6"/>
    <s v="SÁBADO"/>
    <n v="1"/>
    <x v="0"/>
    <x v="1"/>
    <x v="52"/>
    <x v="459"/>
    <n v="250"/>
    <s v="SE AJUSTA Y ENTREGA GUARDA"/>
    <x v="29"/>
    <x v="1"/>
    <x v="0"/>
    <x v="4"/>
  </r>
  <r>
    <d v="2023-01-07T00:00:00"/>
    <n v="6"/>
    <s v="SÁBADO"/>
    <n v="1"/>
    <x v="0"/>
    <x v="1"/>
    <x v="52"/>
    <x v="460"/>
    <n v="500"/>
    <s v="LIMPIEZA DENTAL"/>
    <x v="8"/>
    <x v="1"/>
    <x v="0"/>
    <x v="3"/>
  </r>
  <r>
    <d v="2023-01-07T00:00:00"/>
    <n v="6"/>
    <s v="SÁBADO"/>
    <n v="1"/>
    <x v="0"/>
    <x v="1"/>
    <x v="52"/>
    <x v="461"/>
    <n v="570"/>
    <s v="RESINA OD.11"/>
    <x v="29"/>
    <x v="1"/>
    <x v="1"/>
    <x v="4"/>
  </r>
  <r>
    <d v="2023-01-08T00:00:00"/>
    <n v="7"/>
    <s v="DOMINGO"/>
    <n v="1"/>
    <x v="0"/>
    <x v="1"/>
    <x v="0"/>
    <x v="462"/>
    <n v="1200"/>
    <s v="Cirugía de OD 48"/>
    <x v="11"/>
    <x v="2"/>
    <x v="0"/>
    <x v="4"/>
  </r>
  <r>
    <d v="2023-01-08T00:00:00"/>
    <n v="7"/>
    <s v="DOMINGO"/>
    <n v="1"/>
    <x v="0"/>
    <x v="1"/>
    <x v="0"/>
    <x v="463"/>
    <n v="300"/>
    <s v="Diagnóstico de Ortopedia "/>
    <x v="44"/>
    <x v="1"/>
    <x v="0"/>
    <x v="4"/>
  </r>
  <r>
    <d v="2023-01-08T00:00:00"/>
    <n v="7"/>
    <s v="DOMINGO"/>
    <n v="1"/>
    <x v="0"/>
    <x v="1"/>
    <x v="0"/>
    <x v="464"/>
    <n v="1200"/>
    <s v="Consulta de seguimiento de ortodoncia"/>
    <x v="34"/>
    <x v="1"/>
    <x v="0"/>
    <x v="2"/>
  </r>
  <r>
    <d v="2023-01-08T00:00:00"/>
    <n v="7"/>
    <s v="DOMINGO"/>
    <n v="1"/>
    <x v="0"/>
    <x v="1"/>
    <x v="0"/>
    <x v="465"/>
    <n v="0"/>
    <s v="Cirugía OD 48, 18"/>
    <x v="11"/>
    <x v="1"/>
    <x v="0"/>
    <x v="1"/>
  </r>
  <r>
    <d v="2023-01-08T00:00:00"/>
    <n v="7"/>
    <s v="DOMINGO"/>
    <n v="1"/>
    <x v="0"/>
    <x v="1"/>
    <x v="0"/>
    <x v="466"/>
    <n v="3400"/>
    <s v="Cirugía OD 38,48"/>
    <x v="26"/>
    <x v="2"/>
    <x v="0"/>
    <x v="1"/>
  </r>
  <r>
    <d v="2023-01-09T00:00:00"/>
    <n v="1"/>
    <s v="LUNES"/>
    <n v="1"/>
    <x v="0"/>
    <x v="1"/>
    <x v="0"/>
    <x v="467"/>
    <n v="59"/>
    <s v="CONSULTA 1ERA VEZ, FOTOS, ESTUDIOS PARA ORTO"/>
    <x v="30"/>
    <x v="2"/>
    <x v="1"/>
    <x v="4"/>
  </r>
  <r>
    <d v="2023-01-09T00:00:00"/>
    <n v="1"/>
    <s v="LUNES"/>
    <n v="1"/>
    <x v="0"/>
    <x v="1"/>
    <x v="0"/>
    <x v="468"/>
    <n v="59"/>
    <s v="CONSULTA 1ERA VEZ"/>
    <x v="46"/>
    <x v="2"/>
    <x v="1"/>
    <x v="3"/>
  </r>
  <r>
    <d v="2023-01-09T00:00:00"/>
    <n v="1"/>
    <s v="LUNES"/>
    <n v="1"/>
    <x v="0"/>
    <x v="1"/>
    <x v="0"/>
    <x v="457"/>
    <n v="0"/>
    <s v="SE HACE PROVISIONAL OD 38 Y SE CEMENTA CON TEMP BOND"/>
    <x v="39"/>
    <x v="2"/>
    <x v="0"/>
    <x v="2"/>
  </r>
  <r>
    <d v="2023-01-10T00:00:00"/>
    <n v="2"/>
    <s v="MARTES"/>
    <n v="1"/>
    <x v="0"/>
    <x v="1"/>
    <x v="0"/>
    <x v="469"/>
    <n v="59"/>
    <s v="CONSULTA 1ERA VEZ"/>
    <x v="57"/>
    <x v="1"/>
    <x v="1"/>
    <x v="4"/>
  </r>
  <r>
    <d v="2023-01-10T00:00:00"/>
    <n v="2"/>
    <s v="MARTES"/>
    <n v="1"/>
    <x v="0"/>
    <x v="1"/>
    <x v="0"/>
    <x v="470"/>
    <n v="500"/>
    <s v="LIMPIEZA DENTAL"/>
    <x v="11"/>
    <x v="2"/>
    <x v="1"/>
    <x v="4"/>
  </r>
  <r>
    <d v="2023-01-11T00:00:00"/>
    <n v="3"/>
    <s v="MIÉRCOLES"/>
    <n v="1"/>
    <x v="0"/>
    <x v="1"/>
    <x v="0"/>
    <x v="471"/>
    <n v="59"/>
    <s v="CONSULTA 1ERA VEZ, FX OD 15"/>
    <x v="15"/>
    <x v="1"/>
    <x v="1"/>
    <x v="3"/>
  </r>
  <r>
    <d v="2023-01-11T00:00:00"/>
    <n v="3"/>
    <s v="MIÉRCOLES"/>
    <n v="1"/>
    <x v="0"/>
    <x v="1"/>
    <x v="0"/>
    <x v="472"/>
    <n v="59"/>
    <s v="CURACIÓN EN OD 46"/>
    <x v="33"/>
    <x v="1"/>
    <x v="0"/>
    <x v="4"/>
  </r>
  <r>
    <d v="2023-01-12T00:00:00"/>
    <n v="4"/>
    <s v="JUEVES"/>
    <n v="1"/>
    <x v="0"/>
    <x v="1"/>
    <x v="0"/>
    <x v="454"/>
    <n v="1300"/>
    <s v="COLOCACION DE ENDOPOSTE OD 16"/>
    <x v="17"/>
    <x v="2"/>
    <x v="0"/>
    <x v="4"/>
  </r>
  <r>
    <d v="2023-01-12T00:00:00"/>
    <n v="4"/>
    <s v="JUEVES"/>
    <n v="1"/>
    <x v="0"/>
    <x v="1"/>
    <x v="0"/>
    <x v="473"/>
    <n v="2000"/>
    <s v="SE CEMENTA SOBREINCRUSTACIÓ OD 47"/>
    <x v="4"/>
    <x v="1"/>
    <x v="0"/>
    <x v="1"/>
  </r>
  <r>
    <d v="2023-01-12T00:00:00"/>
    <n v="4"/>
    <s v="JUEVES"/>
    <n v="1"/>
    <x v="0"/>
    <x v="1"/>
    <x v="0"/>
    <x v="471"/>
    <n v="120"/>
    <s v="RX OD 15, FX POR DEBAJO DE ENCIA. PRONÓSTICO RESERVADO"/>
    <x v="15"/>
    <x v="1"/>
    <x v="0"/>
    <x v="3"/>
  </r>
  <r>
    <d v="2023-01-12T00:00:00"/>
    <n v="4"/>
    <s v="JUEVES"/>
    <n v="1"/>
    <x v="0"/>
    <x v="1"/>
    <x v="0"/>
    <x v="451"/>
    <n v="1500"/>
    <s v="RESINAS OD 14 Y 15. EL PAGO QUEDA PENDIENTE"/>
    <x v="33"/>
    <x v="1"/>
    <x v="0"/>
    <x v="4"/>
  </r>
  <r>
    <d v="2023-01-13T00:00:00"/>
    <n v="5"/>
    <s v="VIERNES"/>
    <n v="1"/>
    <x v="0"/>
    <x v="1"/>
    <x v="0"/>
    <x v="474"/>
    <n v="1000"/>
    <s v="RESINAS OD 14 Y 16. "/>
    <x v="53"/>
    <x v="2"/>
    <x v="0"/>
    <x v="4"/>
  </r>
  <r>
    <d v="2023-01-13T00:00:00"/>
    <n v="5"/>
    <s v="VIERNES"/>
    <n v="1"/>
    <x v="0"/>
    <x v="1"/>
    <x v="0"/>
    <x v="457"/>
    <n v="0"/>
    <s v="CEMENTACIÓN DE PROVISIONAL CON TEMP BOND"/>
    <x v="39"/>
    <x v="2"/>
    <x v="0"/>
    <x v="3"/>
  </r>
  <r>
    <d v="2023-01-13T00:00:00"/>
    <n v="5"/>
    <s v="VIERNES"/>
    <n v="1"/>
    <x v="0"/>
    <x v="1"/>
    <x v="0"/>
    <x v="475"/>
    <n v="6000"/>
    <s v="SE AJUSTA Y SE ENTREGA PRÓTESIS REMOVIBLE"/>
    <x v="13"/>
    <x v="2"/>
    <x v="0"/>
    <x v="1"/>
  </r>
  <r>
    <d v="2023-01-14T00:00:00"/>
    <n v="6"/>
    <s v="SÁBADO"/>
    <n v="1"/>
    <x v="0"/>
    <x v="1"/>
    <x v="0"/>
    <x v="476"/>
    <n v="500"/>
    <s v="HC. ODONTOGRAMA"/>
    <x v="33"/>
    <x v="2"/>
    <x v="1"/>
    <x v="4"/>
  </r>
  <r>
    <d v="2023-01-14T00:00:00"/>
    <n v="6"/>
    <s v="SÁBADO"/>
    <n v="1"/>
    <x v="0"/>
    <x v="1"/>
    <x v="0"/>
    <x v="477"/>
    <n v="1080"/>
    <s v="FX AMALGAMA OD 46 Y 47. SE COLOCAN RESINAS"/>
    <x v="59"/>
    <x v="2"/>
    <x v="0"/>
    <x v="3"/>
  </r>
  <r>
    <d v="2023-01-14T00:00:00"/>
    <n v="6"/>
    <s v="SÁBADO"/>
    <n v="1"/>
    <x v="0"/>
    <x v="1"/>
    <x v="0"/>
    <x v="478"/>
    <n v="59"/>
    <s v="CONSULTA. HC. ODONTOGRAMA"/>
    <x v="60"/>
    <x v="1"/>
    <x v="1"/>
    <x v="3"/>
  </r>
  <r>
    <d v="2023-01-14T00:00:00"/>
    <n v="6"/>
    <s v="SÁBADO"/>
    <n v="1"/>
    <x v="0"/>
    <x v="1"/>
    <x v="0"/>
    <x v="479"/>
    <n v="0"/>
    <s v="SE RETIRA LA SUTURA. CORRECTA CICATRIZACIÓN"/>
    <x v="27"/>
    <x v="1"/>
    <x v="0"/>
    <x v="1"/>
  </r>
  <r>
    <d v="2023-01-16T00:00:00"/>
    <n v="1"/>
    <s v="LUNES"/>
    <n v="1"/>
    <x v="0"/>
    <x v="1"/>
    <x v="1"/>
    <x v="480"/>
    <n v="59"/>
    <s v="CONSULTA. HC CURACIÓN OD 17"/>
    <x v="11"/>
    <x v="2"/>
    <x v="1"/>
    <x v="3"/>
  </r>
  <r>
    <d v="2023-01-16T00:00:00"/>
    <n v="1"/>
    <s v="LUNES"/>
    <n v="1"/>
    <x v="0"/>
    <x v="1"/>
    <x v="1"/>
    <x v="481"/>
    <n v="600"/>
    <s v="PROVISIONAL REMOVIBLE OD 36"/>
    <x v="50"/>
    <x v="1"/>
    <x v="0"/>
    <x v="2"/>
  </r>
  <r>
    <d v="2023-01-16T00:00:00"/>
    <n v="1"/>
    <s v="LUNES"/>
    <n v="1"/>
    <x v="0"/>
    <x v="1"/>
    <x v="1"/>
    <x v="482"/>
    <n v="500"/>
    <s v="CONSULTA.HC.ODONTOGRAMA"/>
    <x v="30"/>
    <x v="2"/>
    <x v="1"/>
    <x v="4"/>
  </r>
  <r>
    <d v="2023-01-16T00:00:00"/>
    <n v="1"/>
    <s v="LUNES"/>
    <n v="1"/>
    <x v="0"/>
    <x v="1"/>
    <x v="1"/>
    <x v="479"/>
    <n v="1800"/>
    <s v="QUEDA PAGADA LA CX 3EROS MOLARES"/>
    <x v="27"/>
    <x v="1"/>
    <x v="0"/>
    <x v="1"/>
  </r>
  <r>
    <d v="2023-01-16T00:00:00"/>
    <n v="1"/>
    <s v="LUNES"/>
    <n v="1"/>
    <x v="0"/>
    <x v="1"/>
    <x v="1"/>
    <x v="483"/>
    <n v="59"/>
    <s v="REVISION"/>
    <x v="29"/>
    <x v="2"/>
    <x v="1"/>
    <x v="4"/>
  </r>
  <r>
    <d v="2023-01-17T00:00:00"/>
    <n v="2"/>
    <s v="MARTES"/>
    <n v="1"/>
    <x v="0"/>
    <x v="1"/>
    <x v="1"/>
    <x v="484"/>
    <n v="59"/>
    <s v="HC, ODONTOGRAMA, VALORACIÓN"/>
    <x v="2"/>
    <x v="2"/>
    <x v="1"/>
    <x v="4"/>
  </r>
  <r>
    <d v="2023-01-17T00:00:00"/>
    <n v="2"/>
    <s v="MARTES"/>
    <n v="1"/>
    <x v="0"/>
    <x v="1"/>
    <x v="1"/>
    <x v="485"/>
    <n v="500"/>
    <s v="HC. ODONTOGRAMA"/>
    <x v="59"/>
    <x v="1"/>
    <x v="1"/>
    <x v="3"/>
  </r>
  <r>
    <d v="2023-01-18T00:00:00"/>
    <n v="3"/>
    <s v="MIÉRCOLES"/>
    <n v="1"/>
    <x v="0"/>
    <x v="1"/>
    <x v="1"/>
    <x v="486"/>
    <n v="500"/>
    <s v="H.C, ODONTOGRAMA, VALORACIÓN"/>
    <x v="30"/>
    <x v="2"/>
    <x v="1"/>
    <x v="1"/>
  </r>
  <r>
    <d v="2023-01-18T00:00:00"/>
    <n v="3"/>
    <s v="MIÉRCOLES"/>
    <n v="1"/>
    <x v="0"/>
    <x v="1"/>
    <x v="1"/>
    <x v="487"/>
    <n v="59"/>
    <s v="HC, ODONTOGRAMA, VALORACIÓN Y PRESUPUESTO"/>
    <x v="56"/>
    <x v="1"/>
    <x v="1"/>
    <x v="4"/>
  </r>
  <r>
    <d v="2023-01-18T00:00:00"/>
    <n v="3"/>
    <s v="MIÉRCOLES"/>
    <n v="1"/>
    <x v="0"/>
    <x v="1"/>
    <x v="1"/>
    <x v="488"/>
    <n v="59"/>
    <s v="HC, ODONTOGRAMA, VALORACIÓN"/>
    <x v="53"/>
    <x v="1"/>
    <x v="1"/>
    <x v="4"/>
  </r>
  <r>
    <d v="2023-01-18T00:00:00"/>
    <n v="3"/>
    <s v="MIÉRCOLES"/>
    <n v="1"/>
    <x v="0"/>
    <x v="1"/>
    <x v="1"/>
    <x v="489"/>
    <n v="500"/>
    <s v="HC. ODONTOGRAMA, VALORACIÓN"/>
    <x v="12"/>
    <x v="1"/>
    <x v="1"/>
    <x v="1"/>
  </r>
  <r>
    <d v="2023-01-18T00:00:00"/>
    <n v="3"/>
    <s v="MIÉRCOLES"/>
    <n v="1"/>
    <x v="0"/>
    <x v="1"/>
    <x v="1"/>
    <x v="490"/>
    <n v="350"/>
    <s v="HC. ODONTOGRAMA, VALORACIÓN"/>
    <x v="42"/>
    <x v="2"/>
    <x v="1"/>
    <x v="1"/>
  </r>
  <r>
    <d v="2023-01-19T00:00:00"/>
    <n v="4"/>
    <s v="JUEVES"/>
    <n v="1"/>
    <x v="0"/>
    <x v="1"/>
    <x v="1"/>
    <x v="456"/>
    <n v="6500"/>
    <s v="CEMENTACIÓN DE CORONAS ZIRCONIA OD 21-22-23"/>
    <x v="2"/>
    <x v="1"/>
    <x v="0"/>
    <x v="1"/>
  </r>
  <r>
    <d v="2023-01-19T00:00:00"/>
    <n v="4"/>
    <s v="JUEVES"/>
    <n v="1"/>
    <x v="0"/>
    <x v="1"/>
    <x v="1"/>
    <x v="491"/>
    <n v="800"/>
    <s v="CEMENTACIÓN DE INCRUSTACIÓN OD 47"/>
    <x v="4"/>
    <x v="1"/>
    <x v="0"/>
    <x v="1"/>
  </r>
  <r>
    <d v="2023-01-19T00:00:00"/>
    <n v="4"/>
    <s v="JUEVES"/>
    <n v="1"/>
    <x v="0"/>
    <x v="1"/>
    <x v="1"/>
    <x v="492"/>
    <n v="0"/>
    <s v="SE TOMAN IMPRESIONES DEFINITIVAS CORONAS ZIRCONIA OD 11,12 Y 21"/>
    <x v="5"/>
    <x v="1"/>
    <x v="0"/>
    <x v="3"/>
  </r>
  <r>
    <d v="2023-01-19T00:00:00"/>
    <n v="4"/>
    <s v="JUEVES"/>
    <n v="1"/>
    <x v="0"/>
    <x v="1"/>
    <x v="1"/>
    <x v="493"/>
    <n v="59"/>
    <s v="HC. ODONTOGRAMA, VALORACIÓN"/>
    <x v="12"/>
    <x v="1"/>
    <x v="1"/>
    <x v="4"/>
  </r>
  <r>
    <d v="2023-01-19T00:00:00"/>
    <n v="4"/>
    <s v="JUEVES"/>
    <n v="1"/>
    <x v="0"/>
    <x v="1"/>
    <x v="1"/>
    <x v="454"/>
    <n v="1000"/>
    <s v="LIMPIEZA DENTAL"/>
    <x v="17"/>
    <x v="2"/>
    <x v="0"/>
    <x v="4"/>
  </r>
  <r>
    <d v="2023-01-20T00:00:00"/>
    <n v="5"/>
    <s v="VIERNES"/>
    <n v="1"/>
    <x v="0"/>
    <x v="1"/>
    <x v="1"/>
    <x v="474"/>
    <n v="1000"/>
    <s v="RESINAS OD 11 Y 21 "/>
    <x v="53"/>
    <x v="2"/>
    <x v="0"/>
    <x v="4"/>
  </r>
  <r>
    <d v="2023-01-20T00:00:00"/>
    <n v="5"/>
    <s v="VIERNES"/>
    <n v="1"/>
    <x v="0"/>
    <x v="1"/>
    <x v="1"/>
    <x v="494"/>
    <n v="59"/>
    <s v="FX DE CORONA OD 46"/>
    <x v="17"/>
    <x v="2"/>
    <x v="1"/>
    <x v="3"/>
  </r>
  <r>
    <d v="2023-01-20T00:00:00"/>
    <n v="5"/>
    <s v="VIERNES"/>
    <n v="1"/>
    <x v="0"/>
    <x v="1"/>
    <x v="1"/>
    <x v="495"/>
    <n v="59"/>
    <s v="H.C, ODONTOGRAMA, VALORACIÓN"/>
    <x v="37"/>
    <x v="1"/>
    <x v="1"/>
    <x v="4"/>
  </r>
  <r>
    <d v="2023-01-20T00:00:00"/>
    <n v="5"/>
    <s v="VIERNES"/>
    <n v="1"/>
    <x v="0"/>
    <x v="1"/>
    <x v="1"/>
    <x v="496"/>
    <n v="59"/>
    <s v="HC, ODONTOGRAMA,VALORACIÓN"/>
    <x v="18"/>
    <x v="2"/>
    <x v="1"/>
    <x v="3"/>
  </r>
  <r>
    <d v="2023-01-21T00:00:00"/>
    <n v="6"/>
    <s v="SÁBADO"/>
    <n v="1"/>
    <x v="0"/>
    <x v="1"/>
    <x v="1"/>
    <x v="476"/>
    <n v="500"/>
    <s v="LIMPIEZA DENTAL"/>
    <x v="33"/>
    <x v="2"/>
    <x v="0"/>
    <x v="4"/>
  </r>
  <r>
    <d v="2023-01-21T00:00:00"/>
    <n v="6"/>
    <s v="SÁBADO"/>
    <n v="1"/>
    <x v="0"/>
    <x v="1"/>
    <x v="1"/>
    <x v="497"/>
    <n v="1300"/>
    <s v="PAQUETE BÁSICO: RESINAS OD 14, 24 Y 26"/>
    <x v="17"/>
    <x v="1"/>
    <x v="0"/>
    <x v="4"/>
  </r>
  <r>
    <d v="2023-01-21T00:00:00"/>
    <n v="6"/>
    <s v="SÁBADO"/>
    <n v="1"/>
    <x v="0"/>
    <x v="1"/>
    <x v="1"/>
    <x v="477"/>
    <n v="630"/>
    <s v="FX DE RESINA OD 36. SE RECONSTRUYE CON RESINA"/>
    <x v="59"/>
    <x v="2"/>
    <x v="0"/>
    <x v="3"/>
  </r>
  <r>
    <d v="2023-01-23T00:00:00"/>
    <n v="1"/>
    <s v="LUNES"/>
    <n v="1"/>
    <x v="0"/>
    <x v="1"/>
    <x v="2"/>
    <x v="498"/>
    <n v="59"/>
    <s v="HC. VALORACIÓN ODONTOGRAMA"/>
    <x v="24"/>
    <x v="1"/>
    <x v="1"/>
    <x v="4"/>
  </r>
  <r>
    <d v="2023-01-23T00:00:00"/>
    <n v="1"/>
    <s v="LUNES"/>
    <n v="1"/>
    <x v="0"/>
    <x v="1"/>
    <x v="2"/>
    <x v="499"/>
    <n v="300"/>
    <s v="HC. VALORACIÓN. OD 37 CON FX DE RESINA"/>
    <x v="59"/>
    <x v="2"/>
    <x v="1"/>
    <x v="3"/>
  </r>
  <r>
    <d v="2023-01-23T00:00:00"/>
    <n v="1"/>
    <s v="LUNES"/>
    <n v="1"/>
    <x v="0"/>
    <x v="1"/>
    <x v="2"/>
    <x v="485"/>
    <n v="500"/>
    <s v="RESINAS OD 35 Y 45"/>
    <x v="59"/>
    <x v="1"/>
    <x v="0"/>
    <x v="3"/>
  </r>
  <r>
    <d v="2023-01-23T00:00:00"/>
    <n v="1"/>
    <s v="LUNES"/>
    <n v="1"/>
    <x v="0"/>
    <x v="1"/>
    <x v="2"/>
    <x v="491"/>
    <n v="0"/>
    <s v="SE COLOCA SYSTEM"/>
    <x v="4"/>
    <x v="1"/>
    <x v="0"/>
    <x v="1"/>
  </r>
  <r>
    <d v="2023-01-24T00:00:00"/>
    <n v="2"/>
    <s v="MARTES"/>
    <n v="1"/>
    <x v="0"/>
    <x v="1"/>
    <x v="2"/>
    <x v="500"/>
    <n v="100"/>
    <s v="OD. 75 Y 85 CAVIDADES EXPUESTAS. CURACIÓN"/>
    <x v="44"/>
    <x v="1"/>
    <x v="0"/>
    <x v="3"/>
  </r>
  <r>
    <d v="2023-01-24T00:00:00"/>
    <n v="2"/>
    <s v="MARTES"/>
    <n v="1"/>
    <x v="0"/>
    <x v="1"/>
    <x v="2"/>
    <x v="501"/>
    <n v="0"/>
    <s v="SE AJUSTA PRÓTESIS REMO"/>
    <x v="13"/>
    <x v="2"/>
    <x v="0"/>
    <x v="1"/>
  </r>
  <r>
    <d v="2023-01-25T00:00:00"/>
    <n v="3"/>
    <s v="MIÉRCOLES"/>
    <n v="1"/>
    <x v="0"/>
    <x v="1"/>
    <x v="2"/>
    <x v="502"/>
    <n v="300"/>
    <s v="OD 84 CON CAVIDAD POR DISTAL, SE COLOCA IONOMERO DE VIDRIO"/>
    <x v="61"/>
    <x v="1"/>
    <x v="1"/>
    <x v="1"/>
  </r>
  <r>
    <d v="2023-01-26T00:00:00"/>
    <n v="4"/>
    <s v="JUEVES"/>
    <n v="1"/>
    <x v="0"/>
    <x v="1"/>
    <x v="2"/>
    <x v="457"/>
    <n v="0"/>
    <s v="SE LIMPIA Y REBASA PROVI OD 38 Y SE CEMENTA"/>
    <x v="39"/>
    <x v="2"/>
    <x v="0"/>
    <x v="3"/>
  </r>
  <r>
    <d v="2023-01-26T00:00:00"/>
    <n v="4"/>
    <s v="JUEVES"/>
    <n v="1"/>
    <x v="0"/>
    <x v="1"/>
    <x v="2"/>
    <x v="503"/>
    <n v="59"/>
    <s v="SE COLOCA CURACIÓN OD 74"/>
    <x v="44"/>
    <x v="1"/>
    <x v="0"/>
    <x v="3"/>
  </r>
  <r>
    <d v="2023-01-26T00:00:00"/>
    <n v="4"/>
    <s v="JUEVES"/>
    <n v="1"/>
    <x v="0"/>
    <x v="1"/>
    <x v="2"/>
    <x v="504"/>
    <n v="600"/>
    <s v="PROVISIONAL OD 13"/>
    <x v="5"/>
    <x v="1"/>
    <x v="0"/>
    <x v="4"/>
  </r>
  <r>
    <d v="2023-01-26T00:00:00"/>
    <n v="4"/>
    <s v="JUEVES"/>
    <n v="1"/>
    <x v="0"/>
    <x v="1"/>
    <x v="2"/>
    <x v="454"/>
    <n v="400"/>
    <s v="SE TERMINA LIMPIEZA DENTAL"/>
    <x v="17"/>
    <x v="2"/>
    <x v="0"/>
    <x v="4"/>
  </r>
  <r>
    <d v="2023-01-27T00:00:00"/>
    <n v="5"/>
    <s v="VIERNES"/>
    <n v="1"/>
    <x v="0"/>
    <x v="1"/>
    <x v="2"/>
    <x v="505"/>
    <n v="1710"/>
    <s v="RESINAS EN CUELLOS DE OD 44,45 Y 46"/>
    <x v="53"/>
    <x v="2"/>
    <x v="0"/>
    <x v="4"/>
  </r>
  <r>
    <d v="2023-01-27T00:00:00"/>
    <n v="5"/>
    <s v="VIERNES"/>
    <n v="1"/>
    <x v="0"/>
    <x v="1"/>
    <x v="2"/>
    <x v="492"/>
    <n v="0"/>
    <s v="SE CEMNTA PROVI  OD 11 CON TEMP BOND"/>
    <x v="35"/>
    <x v="1"/>
    <x v="0"/>
    <x v="3"/>
  </r>
  <r>
    <d v="2023-01-27T00:00:00"/>
    <n v="5"/>
    <s v="VIERNES"/>
    <n v="1"/>
    <x v="0"/>
    <x v="1"/>
    <x v="2"/>
    <x v="506"/>
    <n v="59"/>
    <s v="HC, VALORACION, FOTOS Y PRESUPUESTO"/>
    <x v="12"/>
    <x v="1"/>
    <x v="1"/>
    <x v="4"/>
  </r>
  <r>
    <d v="2023-01-27T00:00:00"/>
    <n v="5"/>
    <s v="VIERNES"/>
    <n v="1"/>
    <x v="0"/>
    <x v="1"/>
    <x v="2"/>
    <x v="507"/>
    <n v="1000"/>
    <s v="OD 25 CON ENDODONCIA, RECONSTRUCCION CON RESINA"/>
    <x v="25"/>
    <x v="2"/>
    <x v="1"/>
    <x v="4"/>
  </r>
  <r>
    <d v="2023-01-28T00:00:00"/>
    <n v="6"/>
    <s v="SÁBADO"/>
    <n v="1"/>
    <x v="0"/>
    <x v="1"/>
    <x v="2"/>
    <x v="508"/>
    <n v="370"/>
    <s v="CURACION TEMPORAL OD 35"/>
    <x v="46"/>
    <x v="1"/>
    <x v="1"/>
    <x v="4"/>
  </r>
  <r>
    <d v="2023-01-28T00:00:00"/>
    <n v="6"/>
    <s v="SÁBADO"/>
    <n v="1"/>
    <x v="0"/>
    <x v="1"/>
    <x v="2"/>
    <x v="509"/>
    <n v="500"/>
    <s v="RESINA OD 24"/>
    <x v="52"/>
    <x v="2"/>
    <x v="0"/>
    <x v="4"/>
  </r>
  <r>
    <d v="2023-01-28T00:00:00"/>
    <n v="6"/>
    <s v="SÁBADO"/>
    <n v="1"/>
    <x v="0"/>
    <x v="1"/>
    <x v="2"/>
    <x v="510"/>
    <n v="1140"/>
    <s v="DEJA 1140 DE RESINAS PASADAS"/>
    <x v="33"/>
    <x v="1"/>
    <x v="0"/>
    <x v="4"/>
  </r>
  <r>
    <d v="2023-01-30T00:00:00"/>
    <n v="1"/>
    <s v="LUNES"/>
    <n v="1"/>
    <x v="0"/>
    <x v="1"/>
    <x v="3"/>
    <x v="511"/>
    <n v="59"/>
    <s v="OD 36 SIN CARIES, SE SOLICITA RX PANORAMICA"/>
    <x v="62"/>
    <x v="1"/>
    <x v="1"/>
    <x v="1"/>
  </r>
  <r>
    <d v="2023-01-30T00:00:00"/>
    <n v="1"/>
    <s v="LUNES"/>
    <n v="1"/>
    <x v="0"/>
    <x v="1"/>
    <x v="3"/>
    <x v="499"/>
    <n v="270"/>
    <s v="RESINA OD 37"/>
    <x v="59"/>
    <x v="2"/>
    <x v="0"/>
    <x v="3"/>
  </r>
  <r>
    <d v="2023-01-30T00:00:00"/>
    <n v="1"/>
    <s v="LUNES"/>
    <n v="1"/>
    <x v="0"/>
    <x v="1"/>
    <x v="3"/>
    <x v="482"/>
    <n v="570"/>
    <s v="RESINA OD 37"/>
    <x v="30"/>
    <x v="2"/>
    <x v="0"/>
    <x v="4"/>
  </r>
  <r>
    <d v="2023-01-30T00:00:00"/>
    <n v="1"/>
    <s v="LUNES"/>
    <n v="1"/>
    <x v="0"/>
    <x v="1"/>
    <x v="3"/>
    <x v="512"/>
    <n v="59"/>
    <s v="VALORACIÓN / PRESUPUESTO"/>
    <x v="63"/>
    <x v="2"/>
    <x v="1"/>
    <x v="3"/>
  </r>
  <r>
    <d v="2023-01-31T00:00:00"/>
    <n v="2"/>
    <s v="MARTES"/>
    <n v="1"/>
    <x v="0"/>
    <x v="1"/>
    <x v="3"/>
    <x v="501"/>
    <n v="0"/>
    <s v="SE OBSERVA UNA PEQUEÑA ULCERA "/>
    <x v="13"/>
    <x v="2"/>
    <x v="0"/>
    <x v="0"/>
  </r>
  <r>
    <d v="2023-01-31T00:00:00"/>
    <n v="2"/>
    <s v="MARTES"/>
    <n v="1"/>
    <x v="0"/>
    <x v="1"/>
    <x v="3"/>
    <x v="513"/>
    <n v="559"/>
    <s v="VALORACIÓN Y DEJA a/c DE CX"/>
    <x v="21"/>
    <x v="2"/>
    <x v="1"/>
    <x v="4"/>
  </r>
  <r>
    <d v="2023-01-31T00:00:00"/>
    <n v="2"/>
    <s v="MARTES"/>
    <n v="1"/>
    <x v="0"/>
    <x v="1"/>
    <x v="3"/>
    <x v="514"/>
    <n v="500"/>
    <s v="LIMPIEZA DENTAL"/>
    <x v="27"/>
    <x v="2"/>
    <x v="1"/>
    <x v="4"/>
  </r>
  <r>
    <d v="2023-01-31T00:00:00"/>
    <n v="2"/>
    <s v="MARTES"/>
    <n v="1"/>
    <x v="0"/>
    <x v="1"/>
    <x v="3"/>
    <x v="476"/>
    <n v="700"/>
    <s v="FERULA LINGUAL CON RESINA"/>
    <x v="33"/>
    <x v="2"/>
    <x v="0"/>
    <x v="0"/>
  </r>
  <r>
    <d v="2023-02-01T00:00:00"/>
    <n v="3"/>
    <s v="MIÉRCOLES"/>
    <n v="2"/>
    <x v="1"/>
    <x v="1"/>
    <x v="3"/>
    <x v="476"/>
    <n v="2600"/>
    <s v="EXO OD 38 Y 48"/>
    <x v="33"/>
    <x v="2"/>
    <x v="0"/>
    <x v="0"/>
  </r>
  <r>
    <d v="2023-02-01T00:00:00"/>
    <n v="3"/>
    <s v="MIÉRCOLES"/>
    <n v="2"/>
    <x v="1"/>
    <x v="1"/>
    <x v="3"/>
    <x v="515"/>
    <n v="900"/>
    <s v="TOMA DE IMPRESIÓN PARA PROVI"/>
    <x v="55"/>
    <x v="1"/>
    <x v="0"/>
    <x v="0"/>
  </r>
  <r>
    <d v="2023-02-01T00:00:00"/>
    <n v="3"/>
    <s v="MIÉRCOLES"/>
    <n v="2"/>
    <x v="1"/>
    <x v="1"/>
    <x v="3"/>
    <x v="516"/>
    <n v="59"/>
    <s v="VALORACION/PRESUPUESTO PROTESIS REMO"/>
    <x v="40"/>
    <x v="2"/>
    <x v="1"/>
    <x v="1"/>
  </r>
  <r>
    <d v="2023-02-01T00:00:00"/>
    <n v="3"/>
    <s v="MIÉRCOLES"/>
    <n v="2"/>
    <x v="1"/>
    <x v="1"/>
    <x v="3"/>
    <x v="517"/>
    <n v="0"/>
    <s v="SE ENTREGA RX PANORAMICA PORQUE SE ATIENDE EN LA CDMX"/>
    <x v="62"/>
    <x v="2"/>
    <x v="0"/>
    <x v="0"/>
  </r>
  <r>
    <d v="2023-02-02T00:00:00"/>
    <n v="4"/>
    <s v="JUEVES"/>
    <n v="2"/>
    <x v="1"/>
    <x v="1"/>
    <x v="3"/>
    <x v="518"/>
    <n v="524"/>
    <s v="LIMPIEZA DENTAL 2DA FASE"/>
    <x v="7"/>
    <x v="1"/>
    <x v="0"/>
    <x v="0"/>
  </r>
  <r>
    <d v="2023-02-02T00:00:00"/>
    <n v="4"/>
    <s v="JUEVES"/>
    <n v="2"/>
    <x v="1"/>
    <x v="1"/>
    <x v="3"/>
    <x v="10"/>
    <n v="1060"/>
    <s v="RESINA FLUIDA OD 34 Y 44"/>
    <x v="40"/>
    <x v="1"/>
    <x v="0"/>
    <x v="0"/>
  </r>
  <r>
    <d v="2023-02-02T00:00:00"/>
    <n v="4"/>
    <s v="JUEVES"/>
    <n v="2"/>
    <x v="1"/>
    <x v="1"/>
    <x v="3"/>
    <x v="519"/>
    <n v="570"/>
    <s v="SE COLOCA RESINA OD 36"/>
    <x v="6"/>
    <x v="1"/>
    <x v="0"/>
    <x v="0"/>
  </r>
  <r>
    <d v="2023-02-02T00:00:00"/>
    <n v="4"/>
    <s v="JUEVES"/>
    <n v="2"/>
    <x v="1"/>
    <x v="1"/>
    <x v="3"/>
    <x v="520"/>
    <n v="2000"/>
    <s v="SE INICIA ENDO OD 21, SE COLOCA PROVISIONAL "/>
    <x v="11"/>
    <x v="2"/>
    <x v="0"/>
    <x v="0"/>
  </r>
  <r>
    <d v="2023-02-02T00:00:00"/>
    <n v="4"/>
    <s v="JUEVES"/>
    <n v="2"/>
    <x v="1"/>
    <x v="1"/>
    <x v="3"/>
    <x v="491"/>
    <n v="0"/>
    <s v="SE CEMENTA NUEVAMENTE INCRUSTACION OD 47"/>
    <x v="4"/>
    <x v="1"/>
    <x v="0"/>
    <x v="0"/>
  </r>
  <r>
    <d v="2023-02-02T00:00:00"/>
    <n v="4"/>
    <s v="JUEVES"/>
    <n v="2"/>
    <x v="1"/>
    <x v="1"/>
    <x v="3"/>
    <x v="455"/>
    <n v="2280"/>
    <s v="RESINAS OD 11, 14, 15 Y 16"/>
    <x v="16"/>
    <x v="2"/>
    <x v="0"/>
    <x v="0"/>
  </r>
  <r>
    <d v="2023-02-03T00:00:00"/>
    <n v="5"/>
    <s v="VIERNES"/>
    <n v="2"/>
    <x v="1"/>
    <x v="1"/>
    <x v="3"/>
    <x v="492"/>
    <n v="0"/>
    <s v="CEMENTACION DE CORONAS ZIRCONIA OS 11,12 Y 21"/>
    <x v="35"/>
    <x v="1"/>
    <x v="0"/>
    <x v="0"/>
  </r>
  <r>
    <d v="2023-02-03T00:00:00"/>
    <n v="5"/>
    <s v="VIERNES"/>
    <n v="2"/>
    <x v="1"/>
    <x v="1"/>
    <x v="3"/>
    <x v="503"/>
    <n v="500"/>
    <s v="PULPOTOMIA OD 74, DEJA a/c"/>
    <x v="44"/>
    <x v="1"/>
    <x v="0"/>
    <x v="0"/>
  </r>
  <r>
    <d v="2023-02-07T00:00:00"/>
    <n v="2"/>
    <s v="MARTES"/>
    <n v="2"/>
    <x v="1"/>
    <x v="1"/>
    <x v="4"/>
    <x v="521"/>
    <n v="59"/>
    <s v="VALORACIÓN / PRESUPUESTO"/>
    <x v="64"/>
    <x v="2"/>
    <x v="1"/>
    <x v="4"/>
  </r>
  <r>
    <d v="2023-02-07T00:00:00"/>
    <n v="2"/>
    <s v="MARTES"/>
    <n v="2"/>
    <x v="1"/>
    <x v="1"/>
    <x v="4"/>
    <x v="522"/>
    <n v="2000"/>
    <s v="TRANSFERENCIA a/c DE CXS"/>
    <x v="18"/>
    <x v="1"/>
    <x v="0"/>
    <x v="0"/>
  </r>
  <r>
    <d v="2023-02-07T00:00:00"/>
    <n v="2"/>
    <s v="MARTES"/>
    <n v="2"/>
    <x v="1"/>
    <x v="1"/>
    <x v="4"/>
    <x v="523"/>
    <n v="59"/>
    <s v="VALORACIÓN / PRESUPUESTO"/>
    <x v="19"/>
    <x v="1"/>
    <x v="1"/>
    <x v="1"/>
  </r>
  <r>
    <d v="2023-02-07T00:00:00"/>
    <n v="2"/>
    <s v="MARTES"/>
    <n v="2"/>
    <x v="1"/>
    <x v="1"/>
    <x v="4"/>
    <x v="485"/>
    <n v="640"/>
    <s v="RESINAS PASADAS PAGADAS"/>
    <x v="59"/>
    <x v="1"/>
    <x v="0"/>
    <x v="0"/>
  </r>
  <r>
    <d v="2023-02-08T00:00:00"/>
    <n v="3"/>
    <s v="MIÉRCOLES"/>
    <n v="2"/>
    <x v="1"/>
    <x v="1"/>
    <x v="4"/>
    <x v="515"/>
    <n v="700"/>
    <s v="SE AJUSTA Y SE ENTREGA PROVISIONAL"/>
    <x v="55"/>
    <x v="1"/>
    <x v="0"/>
    <x v="0"/>
  </r>
  <r>
    <d v="2023-02-09T00:00:00"/>
    <n v="4"/>
    <s v="JUEVES"/>
    <n v="2"/>
    <x v="1"/>
    <x v="1"/>
    <x v="4"/>
    <x v="524"/>
    <n v="700"/>
    <s v="LIMPIEZA DENTAL 1ERA FASE"/>
    <x v="22"/>
    <x v="1"/>
    <x v="1"/>
    <x v="1"/>
  </r>
  <r>
    <d v="2023-02-09T00:00:00"/>
    <n v="4"/>
    <s v="JUEVES"/>
    <n v="2"/>
    <x v="1"/>
    <x v="1"/>
    <x v="4"/>
    <x v="520"/>
    <n v="1000"/>
    <s v="SE SELLÓ CONDUCTO CON GUTAPERCHA OD 21"/>
    <x v="11"/>
    <x v="2"/>
    <x v="0"/>
    <x v="0"/>
  </r>
  <r>
    <d v="2023-02-09T00:00:00"/>
    <n v="4"/>
    <s v="JUEVES"/>
    <n v="2"/>
    <x v="1"/>
    <x v="1"/>
    <x v="4"/>
    <x v="491"/>
    <n v="0"/>
    <s v="BLANQUEAMIENTO OD 11 Y 21 QUE ESTABA PENDIENTE"/>
    <x v="4"/>
    <x v="1"/>
    <x v="0"/>
    <x v="0"/>
  </r>
  <r>
    <d v="2023-02-09T00:00:00"/>
    <n v="4"/>
    <s v="JUEVES"/>
    <n v="2"/>
    <x v="1"/>
    <x v="1"/>
    <x v="4"/>
    <x v="455"/>
    <n v="3000"/>
    <s v="RESINAS OD 21, 23, 24, 25, 27 Y34 "/>
    <x v="16"/>
    <x v="2"/>
    <x v="0"/>
    <x v="0"/>
  </r>
  <r>
    <d v="2023-02-10T00:00:00"/>
    <n v="5"/>
    <s v="VIERNES"/>
    <n v="2"/>
    <x v="1"/>
    <x v="1"/>
    <x v="4"/>
    <x v="525"/>
    <n v="700"/>
    <s v="EXO OD 26"/>
    <x v="65"/>
    <x v="1"/>
    <x v="1"/>
    <x v="1"/>
  </r>
  <r>
    <d v="2023-02-10T00:00:00"/>
    <n v="5"/>
    <s v="VIERNES"/>
    <n v="2"/>
    <x v="1"/>
    <x v="1"/>
    <x v="4"/>
    <x v="526"/>
    <n v="59"/>
    <s v="CAVIDAD  OD 47 POR DISTAL, PROBABLE ENDO "/>
    <x v="27"/>
    <x v="1"/>
    <x v="1"/>
    <x v="3"/>
  </r>
  <r>
    <d v="2023-02-10T00:00:00"/>
    <n v="5"/>
    <s v="VIERNES"/>
    <n v="2"/>
    <x v="1"/>
    <x v="1"/>
    <x v="4"/>
    <x v="527"/>
    <n v="500"/>
    <s v="LIMPIEZA DENTAL"/>
    <x v="47"/>
    <x v="1"/>
    <x v="1"/>
    <x v="4"/>
  </r>
  <r>
    <d v="2023-02-10T00:00:00"/>
    <n v="5"/>
    <s v="VIERNES"/>
    <n v="2"/>
    <x v="1"/>
    <x v="1"/>
    <x v="4"/>
    <x v="528"/>
    <n v="500"/>
    <s v="LIMPIEZA DENTAL"/>
    <x v="35"/>
    <x v="2"/>
    <x v="1"/>
    <x v="1"/>
  </r>
  <r>
    <d v="2023-02-11T00:00:00"/>
    <n v="6"/>
    <s v="SÁBADO"/>
    <n v="2"/>
    <x v="1"/>
    <x v="1"/>
    <x v="4"/>
    <x v="529"/>
    <n v="1140"/>
    <s v="RESINAS OD 11 Y 21"/>
    <x v="34"/>
    <x v="1"/>
    <x v="1"/>
    <x v="4"/>
  </r>
  <r>
    <d v="2023-02-11T00:00:00"/>
    <n v="6"/>
    <s v="SÁBADO"/>
    <n v="2"/>
    <x v="1"/>
    <x v="1"/>
    <x v="4"/>
    <x v="530"/>
    <n v="370"/>
    <s v="FX OD 24 POR DISTAL, CURACIÓN TEMPORAL"/>
    <x v="25"/>
    <x v="1"/>
    <x v="1"/>
    <x v="4"/>
  </r>
  <r>
    <d v="2023-02-13T00:00:00"/>
    <n v="1"/>
    <s v="LUNES"/>
    <n v="2"/>
    <x v="1"/>
    <x v="1"/>
    <x v="5"/>
    <x v="531"/>
    <n v="59"/>
    <s v="CONSULTA 1ERA VEZ"/>
    <x v="7"/>
    <x v="1"/>
    <x v="1"/>
    <x v="4"/>
  </r>
  <r>
    <d v="2023-02-12T00:00:00"/>
    <n v="7"/>
    <s v="DOMINGO"/>
    <n v="2"/>
    <x v="1"/>
    <x v="1"/>
    <x v="5"/>
    <x v="11"/>
    <n v="1200"/>
    <s v="ARCO SUP .018 x .025 CUNITI ARCO INF .016 x .025 SL SS"/>
    <x v="30"/>
    <x v="2"/>
    <x v="0"/>
    <x v="0"/>
  </r>
  <r>
    <d v="2023-02-12T00:00:00"/>
    <n v="7"/>
    <s v="DOMINGO"/>
    <n v="2"/>
    <x v="1"/>
    <x v="1"/>
    <x v="5"/>
    <x v="522"/>
    <n v="1900"/>
    <s v="CX OD 18 Y 48"/>
    <x v="18"/>
    <x v="1"/>
    <x v="0"/>
    <x v="0"/>
  </r>
  <r>
    <d v="2023-02-12T00:00:00"/>
    <n v="7"/>
    <s v="DOMINGO"/>
    <n v="2"/>
    <x v="1"/>
    <x v="1"/>
    <x v="5"/>
    <x v="522"/>
    <n v="600"/>
    <s v="VALORACION ORTO"/>
    <x v="18"/>
    <x v="1"/>
    <x v="0"/>
    <x v="0"/>
  </r>
  <r>
    <d v="2023-02-13T00:00:00"/>
    <n v="1"/>
    <s v="LUNES"/>
    <n v="2"/>
    <x v="1"/>
    <x v="1"/>
    <x v="5"/>
    <x v="532"/>
    <n v="500"/>
    <s v="LIMPIEZA DENTAL"/>
    <x v="15"/>
    <x v="2"/>
    <x v="1"/>
    <x v="2"/>
  </r>
  <r>
    <d v="2023-02-13T00:00:00"/>
    <n v="1"/>
    <s v="LUNES"/>
    <n v="2"/>
    <x v="1"/>
    <x v="1"/>
    <x v="5"/>
    <x v="533"/>
    <n v="59"/>
    <s v="CONSULTA 1ERA VEZ"/>
    <x v="14"/>
    <x v="1"/>
    <x v="1"/>
    <x v="4"/>
  </r>
  <r>
    <d v="2023-02-14T00:00:00"/>
    <n v="2"/>
    <s v="MARTES"/>
    <n v="2"/>
    <x v="1"/>
    <x v="1"/>
    <x v="5"/>
    <x v="534"/>
    <n v="59"/>
    <s v="CONSULTA 1ERA VEZ"/>
    <x v="21"/>
    <x v="2"/>
    <x v="1"/>
    <x v="4"/>
  </r>
  <r>
    <d v="2023-02-15T00:00:00"/>
    <n v="3"/>
    <s v="MIÉRCOLES"/>
    <n v="2"/>
    <x v="1"/>
    <x v="1"/>
    <x v="5"/>
    <x v="535"/>
    <n v="59"/>
    <s v="VALORACIÓN"/>
    <x v="17"/>
    <x v="2"/>
    <x v="0"/>
    <x v="0"/>
  </r>
  <r>
    <d v="2023-02-15T00:00:00"/>
    <n v="3"/>
    <s v="MIÉRCOLES"/>
    <n v="2"/>
    <x v="1"/>
    <x v="1"/>
    <x v="5"/>
    <x v="510"/>
    <n v="1500"/>
    <s v="RESINA OD 24 Y 26"/>
    <x v="33"/>
    <x v="1"/>
    <x v="0"/>
    <x v="0"/>
  </r>
  <r>
    <d v="2023-02-16T00:00:00"/>
    <n v="4"/>
    <s v="JUEVES"/>
    <n v="2"/>
    <x v="1"/>
    <x v="1"/>
    <x v="5"/>
    <x v="455"/>
    <n v="4000"/>
    <s v="CURETAJE INFERIOR "/>
    <x v="16"/>
    <x v="2"/>
    <x v="0"/>
    <x v="0"/>
  </r>
  <r>
    <d v="2023-02-16T00:00:00"/>
    <n v="4"/>
    <s v="JUEVES"/>
    <n v="2"/>
    <x v="1"/>
    <x v="1"/>
    <x v="5"/>
    <x v="521"/>
    <n v="200"/>
    <s v="CONSULTA ESPECIALISTA Y PRESUPUESTO"/>
    <x v="64"/>
    <x v="2"/>
    <x v="0"/>
    <x v="0"/>
  </r>
  <r>
    <d v="2023-02-16T00:00:00"/>
    <n v="4"/>
    <s v="JUEVES"/>
    <n v="2"/>
    <x v="1"/>
    <x v="1"/>
    <x v="5"/>
    <x v="536"/>
    <n v="2000"/>
    <s v="INICIO ENDO OD 22"/>
    <x v="11"/>
    <x v="2"/>
    <x v="0"/>
    <x v="0"/>
  </r>
  <r>
    <d v="2023-02-16T00:00:00"/>
    <n v="4"/>
    <s v="JUEVES"/>
    <n v="2"/>
    <x v="1"/>
    <x v="1"/>
    <x v="5"/>
    <x v="500"/>
    <n v="700"/>
    <s v="PULPECTOMÍA OD 84"/>
    <x v="44"/>
    <x v="1"/>
    <x v="0"/>
    <x v="0"/>
  </r>
  <r>
    <d v="2023-02-18T00:00:00"/>
    <n v="6"/>
    <s v="SÁBADO"/>
    <n v="2"/>
    <x v="1"/>
    <x v="1"/>
    <x v="5"/>
    <x v="509"/>
    <n v="1000"/>
    <s v="PAQUETE BÁSICO: RESINA OD 36"/>
    <x v="52"/>
    <x v="2"/>
    <x v="0"/>
    <x v="0"/>
  </r>
  <r>
    <d v="2023-02-20T00:00:00"/>
    <n v="1"/>
    <s v="LUNES"/>
    <n v="2"/>
    <x v="1"/>
    <x v="1"/>
    <x v="6"/>
    <x v="457"/>
    <n v="0"/>
    <s v="SE RETIRAN CORONAS DE IMPLANTES"/>
    <x v="39"/>
    <x v="2"/>
    <x v="0"/>
    <x v="0"/>
  </r>
  <r>
    <d v="2023-02-20T00:00:00"/>
    <n v="1"/>
    <s v="LUNES"/>
    <n v="2"/>
    <x v="1"/>
    <x v="1"/>
    <x v="6"/>
    <x v="535"/>
    <n v="640"/>
    <s v="RESINA OD 34 Y 35"/>
    <x v="17"/>
    <x v="2"/>
    <x v="0"/>
    <x v="0"/>
  </r>
  <r>
    <d v="2023-02-20T00:00:00"/>
    <n v="1"/>
    <s v="LUNES"/>
    <n v="2"/>
    <x v="1"/>
    <x v="1"/>
    <x v="6"/>
    <x v="531"/>
    <n v="1070"/>
    <s v="LIMPIEZA DENTAL Y PULIDO"/>
    <x v="7"/>
    <x v="1"/>
    <x v="0"/>
    <x v="0"/>
  </r>
  <r>
    <d v="2023-02-20T00:00:00"/>
    <n v="1"/>
    <s v="LUNES"/>
    <n v="2"/>
    <x v="1"/>
    <x v="1"/>
    <x v="6"/>
    <x v="537"/>
    <n v="59"/>
    <s v="CONSULTA 1ERA VEZ"/>
    <x v="9"/>
    <x v="1"/>
    <x v="1"/>
    <x v="4"/>
  </r>
  <r>
    <d v="2023-02-20T00:00:00"/>
    <n v="1"/>
    <s v="LUNES"/>
    <n v="2"/>
    <x v="1"/>
    <x v="1"/>
    <x v="6"/>
    <x v="538"/>
    <n v="500"/>
    <s v="LIMPIEZA DENTAL 1ERA FASE"/>
    <x v="25"/>
    <x v="2"/>
    <x v="1"/>
    <x v="2"/>
  </r>
  <r>
    <d v="2023-02-20T00:00:00"/>
    <n v="1"/>
    <s v="LUNES"/>
    <n v="2"/>
    <x v="1"/>
    <x v="1"/>
    <x v="6"/>
    <x v="500"/>
    <n v="600"/>
    <s v="SE TERMINA PULPECTOMIA Y SE COLOCA IONÓMERO DE VIDRIO OD 84"/>
    <x v="44"/>
    <x v="1"/>
    <x v="0"/>
    <x v="0"/>
  </r>
  <r>
    <d v="2023-02-21T00:00:00"/>
    <n v="2"/>
    <s v="MARTES"/>
    <n v="2"/>
    <x v="1"/>
    <x v="1"/>
    <x v="6"/>
    <x v="539"/>
    <n v="59"/>
    <s v="CONSULTA 1ERA VEZ"/>
    <x v="35"/>
    <x v="2"/>
    <x v="1"/>
    <x v="4"/>
  </r>
  <r>
    <d v="2023-02-22T00:00:00"/>
    <n v="3"/>
    <s v="MIÉRCOLES"/>
    <n v="2"/>
    <x v="1"/>
    <x v="1"/>
    <x v="6"/>
    <x v="540"/>
    <n v="370"/>
    <s v="CURACIÓN TEMPORAL OD 46"/>
    <x v="43"/>
    <x v="1"/>
    <x v="1"/>
    <x v="4"/>
  </r>
  <r>
    <d v="2023-02-22T00:00:00"/>
    <n v="3"/>
    <s v="MIÉRCOLES"/>
    <n v="2"/>
    <x v="1"/>
    <x v="1"/>
    <x v="6"/>
    <x v="510"/>
    <n v="1040"/>
    <s v="SE ENTREGA PROVISIONAL OD 26"/>
    <x v="33"/>
    <x v="1"/>
    <x v="0"/>
    <x v="0"/>
  </r>
  <r>
    <d v="2023-02-23T00:00:00"/>
    <n v="4"/>
    <s v="JUEVES"/>
    <n v="2"/>
    <x v="1"/>
    <x v="1"/>
    <x v="6"/>
    <x v="456"/>
    <n v="900"/>
    <s v="RESINA OD 26"/>
    <x v="2"/>
    <x v="1"/>
    <x v="0"/>
    <x v="0"/>
  </r>
  <r>
    <d v="2023-02-23T00:00:00"/>
    <n v="4"/>
    <s v="JUEVES"/>
    <n v="2"/>
    <x v="1"/>
    <x v="1"/>
    <x v="6"/>
    <x v="10"/>
    <n v="2000"/>
    <s v="SE TOMAN IMPRESIONES FISIOLÓGICAS PPR"/>
    <x v="40"/>
    <x v="1"/>
    <x v="0"/>
    <x v="0"/>
  </r>
  <r>
    <d v="2023-02-23T00:00:00"/>
    <n v="4"/>
    <s v="JUEVES"/>
    <n v="2"/>
    <x v="1"/>
    <x v="1"/>
    <x v="6"/>
    <x v="455"/>
    <n v="3000"/>
    <s v="CURETAJE SUP "/>
    <x v="16"/>
    <x v="2"/>
    <x v="0"/>
    <x v="0"/>
  </r>
  <r>
    <d v="2023-02-23T00:00:00"/>
    <n v="4"/>
    <s v="JUEVES"/>
    <n v="2"/>
    <x v="1"/>
    <x v="1"/>
    <x v="6"/>
    <x v="541"/>
    <n v="59"/>
    <s v="OD 36 INDICADO PARA EXO POR FX DE CORONA"/>
    <x v="38"/>
    <x v="1"/>
    <x v="1"/>
    <x v="1"/>
  </r>
  <r>
    <d v="2023-02-24T00:00:00"/>
    <n v="5"/>
    <s v="VIERNES"/>
    <n v="2"/>
    <x v="1"/>
    <x v="1"/>
    <x v="6"/>
    <x v="542"/>
    <n v="59"/>
    <s v="CONSULTA 1ERA VEZ"/>
    <x v="29"/>
    <x v="1"/>
    <x v="1"/>
    <x v="3"/>
  </r>
  <r>
    <d v="2023-02-24T00:00:00"/>
    <n v="5"/>
    <s v="VIERNES"/>
    <n v="2"/>
    <x v="1"/>
    <x v="1"/>
    <x v="6"/>
    <x v="543"/>
    <n v="500"/>
    <s v="LIMPIEZA DENTAL"/>
    <x v="56"/>
    <x v="1"/>
    <x v="1"/>
    <x v="4"/>
  </r>
  <r>
    <d v="2023-02-24T00:00:00"/>
    <n v="5"/>
    <s v="VIERNES"/>
    <n v="2"/>
    <x v="1"/>
    <x v="1"/>
    <x v="6"/>
    <x v="520"/>
    <n v="0"/>
    <s v="RECONSTRUCCIÓN OD 11 "/>
    <x v="11"/>
    <x v="2"/>
    <x v="0"/>
    <x v="0"/>
  </r>
  <r>
    <d v="2023-02-27T00:00:00"/>
    <n v="1"/>
    <s v="LUNES"/>
    <n v="2"/>
    <x v="1"/>
    <x v="1"/>
    <x v="7"/>
    <x v="521"/>
    <n v="500"/>
    <s v="LIMPIEZA DENTAL"/>
    <x v="64"/>
    <x v="2"/>
    <x v="0"/>
    <x v="0"/>
  </r>
  <r>
    <d v="2023-02-27T00:00:00"/>
    <n v="1"/>
    <s v="LUNES"/>
    <n v="2"/>
    <x v="1"/>
    <x v="1"/>
    <x v="7"/>
    <x v="544"/>
    <n v="570"/>
    <s v="RESINA OD 27"/>
    <x v="7"/>
    <x v="1"/>
    <x v="0"/>
    <x v="0"/>
  </r>
  <r>
    <d v="2023-02-27T00:00:00"/>
    <n v="1"/>
    <s v="LUNES"/>
    <n v="2"/>
    <x v="1"/>
    <x v="1"/>
    <x v="7"/>
    <x v="545"/>
    <n v="59"/>
    <s v="CONSULTA Y PRESUPUESTO"/>
    <x v="9"/>
    <x v="2"/>
    <x v="1"/>
    <x v="3"/>
  </r>
  <r>
    <d v="2023-02-27T00:00:00"/>
    <n v="1"/>
    <s v="LUNES"/>
    <n v="2"/>
    <x v="1"/>
    <x v="1"/>
    <x v="7"/>
    <x v="537"/>
    <n v="500"/>
    <s v="LIMPIEZA DENTAL"/>
    <x v="9"/>
    <x v="1"/>
    <x v="0"/>
    <x v="0"/>
  </r>
  <r>
    <d v="2023-02-27T00:00:00"/>
    <n v="1"/>
    <s v="LUNES"/>
    <n v="2"/>
    <x v="1"/>
    <x v="1"/>
    <x v="7"/>
    <x v="546"/>
    <n v="300"/>
    <s v="CONSULTA 1ERA VEZ / $300 a/c DE VALORACIÓN ORTO"/>
    <x v="66"/>
    <x v="2"/>
    <x v="1"/>
    <x v="4"/>
  </r>
  <r>
    <d v="2023-02-27T00:00:00"/>
    <n v="1"/>
    <s v="LUNES"/>
    <n v="2"/>
    <x v="1"/>
    <x v="1"/>
    <x v="7"/>
    <x v="500"/>
    <n v="0"/>
    <s v="PAGADO: IONÓMERO DE VIDRIO OD 85"/>
    <x v="44"/>
    <x v="1"/>
    <x v="0"/>
    <x v="0"/>
  </r>
  <r>
    <d v="2023-02-28T00:00:00"/>
    <n v="2"/>
    <s v="MARTES"/>
    <n v="2"/>
    <x v="1"/>
    <x v="1"/>
    <x v="7"/>
    <x v="522"/>
    <n v="1140"/>
    <s v="PAGA RESINAS POR ADELANTADO"/>
    <x v="18"/>
    <x v="1"/>
    <x v="0"/>
    <x v="0"/>
  </r>
  <r>
    <d v="2023-02-28T00:00:00"/>
    <n v="2"/>
    <s v="MARTES"/>
    <n v="2"/>
    <x v="1"/>
    <x v="1"/>
    <x v="7"/>
    <x v="535"/>
    <n v="0"/>
    <s v="RESINAS OD 12,13 Y 44"/>
    <x v="17"/>
    <x v="2"/>
    <x v="0"/>
    <x v="0"/>
  </r>
  <r>
    <d v="2023-03-01T00:00:00"/>
    <n v="3"/>
    <s v="MIÉRCOLES"/>
    <n v="3"/>
    <x v="2"/>
    <x v="1"/>
    <x v="7"/>
    <x v="547"/>
    <n v="359"/>
    <s v="ORTODONCIA"/>
    <x v="30"/>
    <x v="1"/>
    <x v="1"/>
    <x v="1"/>
  </r>
  <r>
    <d v="2023-03-01T00:00:00"/>
    <n v="3"/>
    <s v="MIÉRCOLES"/>
    <n v="3"/>
    <x v="2"/>
    <x v="1"/>
    <x v="7"/>
    <x v="535"/>
    <n v="1000"/>
    <s v="ABONO RESINAS"/>
    <x v="17"/>
    <x v="2"/>
    <x v="0"/>
    <x v="0"/>
  </r>
  <r>
    <d v="2023-03-01T00:00:00"/>
    <n v="3"/>
    <s v="MIÉRCOLES"/>
    <n v="3"/>
    <x v="2"/>
    <x v="1"/>
    <x v="7"/>
    <x v="532"/>
    <n v="1440"/>
    <s v="CONTINUAR TX"/>
    <x v="15"/>
    <x v="2"/>
    <x v="0"/>
    <x v="0"/>
  </r>
  <r>
    <d v="2023-03-01T00:00:00"/>
    <n v="3"/>
    <s v="MIÉRCOLES"/>
    <n v="3"/>
    <x v="2"/>
    <x v="1"/>
    <x v="7"/>
    <x v="548"/>
    <n v="3000"/>
    <s v="PAGO INICIAL ORTO"/>
    <x v="18"/>
    <x v="2"/>
    <x v="0"/>
    <x v="0"/>
  </r>
  <r>
    <d v="2023-03-02T00:00:00"/>
    <n v="4"/>
    <s v="JUEVES"/>
    <n v="3"/>
    <x v="2"/>
    <x v="1"/>
    <x v="7"/>
    <x v="474"/>
    <n v="280"/>
    <s v="ABONO"/>
    <x v="53"/>
    <x v="2"/>
    <x v="0"/>
    <x v="0"/>
  </r>
  <r>
    <d v="2023-03-02T00:00:00"/>
    <n v="4"/>
    <s v="JUEVES"/>
    <n v="3"/>
    <x v="2"/>
    <x v="1"/>
    <x v="7"/>
    <x v="549"/>
    <n v="570"/>
    <s v="MOLESTIA EN MOLAR"/>
    <x v="50"/>
    <x v="1"/>
    <x v="1"/>
    <x v="4"/>
  </r>
  <r>
    <d v="2023-03-02T00:00:00"/>
    <n v="4"/>
    <s v="JUEVES"/>
    <n v="3"/>
    <x v="2"/>
    <x v="1"/>
    <x v="7"/>
    <x v="495"/>
    <n v="570"/>
    <s v="CARIES"/>
    <x v="37"/>
    <x v="1"/>
    <x v="0"/>
    <x v="0"/>
  </r>
  <r>
    <d v="2023-03-02T00:00:00"/>
    <n v="4"/>
    <s v="JUEVES"/>
    <n v="3"/>
    <x v="2"/>
    <x v="1"/>
    <x v="7"/>
    <x v="522"/>
    <n v="0"/>
    <s v="RESINAS PAGADAS"/>
    <x v="18"/>
    <x v="1"/>
    <x v="0"/>
    <x v="0"/>
  </r>
  <r>
    <d v="2023-03-02T00:00:00"/>
    <n v="4"/>
    <s v="JUEVES"/>
    <n v="3"/>
    <x v="2"/>
    <x v="1"/>
    <x v="7"/>
    <x v="455"/>
    <n v="0"/>
    <s v="RETIRO DE PUNTOS"/>
    <x v="16"/>
    <x v="2"/>
    <x v="0"/>
    <x v="0"/>
  </r>
  <r>
    <d v="2023-03-03T00:00:00"/>
    <n v="5"/>
    <s v="VIERNES"/>
    <n v="3"/>
    <x v="2"/>
    <x v="1"/>
    <x v="7"/>
    <x v="520"/>
    <n v="1000"/>
    <s v="CONTINUAR TX"/>
    <x v="11"/>
    <x v="2"/>
    <x v="0"/>
    <x v="0"/>
  </r>
  <r>
    <d v="2023-03-03T00:00:00"/>
    <n v="5"/>
    <s v="VIERNES"/>
    <n v="3"/>
    <x v="2"/>
    <x v="1"/>
    <x v="7"/>
    <x v="550"/>
    <n v="59"/>
    <s v="MOLESTIA EN MOLAR"/>
    <x v="66"/>
    <x v="1"/>
    <x v="1"/>
    <x v="3"/>
  </r>
  <r>
    <d v="2023-03-03T00:00:00"/>
    <n v="5"/>
    <s v="VIERNES"/>
    <n v="3"/>
    <x v="2"/>
    <x v="1"/>
    <x v="7"/>
    <x v="551"/>
    <n v="570"/>
    <s v="RESINA"/>
    <x v="43"/>
    <x v="1"/>
    <x v="0"/>
    <x v="0"/>
  </r>
  <r>
    <d v="2023-03-04T00:00:00"/>
    <n v="6"/>
    <s v="SÁBADO"/>
    <n v="3"/>
    <x v="2"/>
    <x v="1"/>
    <x v="7"/>
    <x v="513"/>
    <n v="500"/>
    <s v="LIMPIEZA DENTAL"/>
    <x v="21"/>
    <x v="2"/>
    <x v="0"/>
    <x v="0"/>
  </r>
  <r>
    <d v="2023-03-04T00:00:00"/>
    <n v="6"/>
    <s v="SÁBADO"/>
    <n v="3"/>
    <x v="2"/>
    <x v="1"/>
    <x v="7"/>
    <x v="552"/>
    <n v="500"/>
    <s v="SE INFLAMA SU ENCIA"/>
    <x v="29"/>
    <x v="1"/>
    <x v="1"/>
    <x v="4"/>
  </r>
  <r>
    <d v="2023-03-06T00:00:00"/>
    <n v="1"/>
    <s v="LUNES"/>
    <n v="3"/>
    <x v="2"/>
    <x v="1"/>
    <x v="8"/>
    <x v="521"/>
    <n v="570"/>
    <s v="CONTINUAR TX"/>
    <x v="64"/>
    <x v="2"/>
    <x v="0"/>
    <x v="0"/>
  </r>
  <r>
    <d v="2023-03-06T00:00:00"/>
    <n v="1"/>
    <s v="LUNES"/>
    <n v="3"/>
    <x v="2"/>
    <x v="1"/>
    <x v="8"/>
    <x v="457"/>
    <n v="0"/>
    <s v="PROVISIONAL PERDIDO"/>
    <x v="39"/>
    <x v="2"/>
    <x v="0"/>
    <x v="0"/>
  </r>
  <r>
    <d v="2023-03-06T00:00:00"/>
    <n v="1"/>
    <s v="LUNES"/>
    <n v="3"/>
    <x v="2"/>
    <x v="1"/>
    <x v="8"/>
    <x v="553"/>
    <n v="300"/>
    <s v="ABONO VALORACIÓN ORTO"/>
    <x v="9"/>
    <x v="1"/>
    <x v="0"/>
    <x v="0"/>
  </r>
  <r>
    <d v="2023-03-06T00:00:00"/>
    <n v="1"/>
    <s v="LUNES"/>
    <n v="3"/>
    <x v="2"/>
    <x v="1"/>
    <x v="8"/>
    <x v="537"/>
    <n v="300"/>
    <s v="ABONO "/>
    <x v="9"/>
    <x v="1"/>
    <x v="0"/>
    <x v="0"/>
  </r>
  <r>
    <d v="2023-03-08T00:00:00"/>
    <n v="3"/>
    <s v="MIÉRCOLES"/>
    <n v="3"/>
    <x v="2"/>
    <x v="1"/>
    <x v="8"/>
    <x v="554"/>
    <n v="300"/>
    <s v="SE LE CAYÓ SU AMALGAMA"/>
    <x v="33"/>
    <x v="2"/>
    <x v="1"/>
    <x v="2"/>
  </r>
  <r>
    <d v="2023-03-09T00:00:00"/>
    <n v="4"/>
    <s v="JUEVES"/>
    <n v="3"/>
    <x v="2"/>
    <x v="1"/>
    <x v="8"/>
    <x v="456"/>
    <n v="500"/>
    <s v="CONTINUAR TX"/>
    <x v="2"/>
    <x v="1"/>
    <x v="0"/>
    <x v="0"/>
  </r>
  <r>
    <d v="2023-03-09T00:00:00"/>
    <n v="4"/>
    <s v="JUEVES"/>
    <n v="3"/>
    <x v="2"/>
    <x v="1"/>
    <x v="8"/>
    <x v="10"/>
    <n v="7000"/>
    <s v="PRUEBA DE PRÓTESIS"/>
    <x v="40"/>
    <x v="1"/>
    <x v="0"/>
    <x v="0"/>
  </r>
  <r>
    <d v="2023-03-09T00:00:00"/>
    <n v="4"/>
    <s v="JUEVES"/>
    <n v="3"/>
    <x v="2"/>
    <x v="1"/>
    <x v="8"/>
    <x v="555"/>
    <n v="800"/>
    <s v="LIMPIEZA DENTAL"/>
    <x v="56"/>
    <x v="1"/>
    <x v="0"/>
    <x v="0"/>
  </r>
  <r>
    <d v="2023-03-09T00:00:00"/>
    <n v="4"/>
    <s v="JUEVES"/>
    <n v="3"/>
    <x v="2"/>
    <x v="1"/>
    <x v="8"/>
    <x v="549"/>
    <n v="1140"/>
    <s v="CONTINUAR TX"/>
    <x v="50"/>
    <x v="1"/>
    <x v="0"/>
    <x v="0"/>
  </r>
  <r>
    <d v="2023-03-09T00:00:00"/>
    <n v="4"/>
    <s v="JUEVES"/>
    <n v="3"/>
    <x v="2"/>
    <x v="1"/>
    <x v="8"/>
    <x v="556"/>
    <n v="800"/>
    <s v="TIENE MUCHOS DETALLITOS"/>
    <x v="63"/>
    <x v="1"/>
    <x v="1"/>
    <x v="4"/>
  </r>
  <r>
    <d v="2023-03-09T00:00:00"/>
    <n v="4"/>
    <s v="JUEVES"/>
    <n v="3"/>
    <x v="2"/>
    <x v="1"/>
    <x v="8"/>
    <x v="455"/>
    <n v="3000"/>
    <s v="REVISIÓN"/>
    <x v="16"/>
    <x v="2"/>
    <x v="0"/>
    <x v="0"/>
  </r>
  <r>
    <d v="2023-03-09T00:00:00"/>
    <n v="4"/>
    <s v="JUEVES"/>
    <n v="3"/>
    <x v="2"/>
    <x v="1"/>
    <x v="8"/>
    <x v="491"/>
    <n v="0"/>
    <s v="REVISIÓN"/>
    <x v="4"/>
    <x v="1"/>
    <x v="0"/>
    <x v="0"/>
  </r>
  <r>
    <d v="2023-03-09T00:00:00"/>
    <n v="4"/>
    <s v="JUEVES"/>
    <n v="3"/>
    <x v="2"/>
    <x v="1"/>
    <x v="8"/>
    <x v="557"/>
    <n v="59"/>
    <s v="VALORACIÓN"/>
    <x v="12"/>
    <x v="1"/>
    <x v="1"/>
    <x v="2"/>
  </r>
  <r>
    <d v="2023-03-10T00:00:00"/>
    <n v="5"/>
    <s v="VIERNES"/>
    <n v="3"/>
    <x v="2"/>
    <x v="1"/>
    <x v="8"/>
    <x v="495"/>
    <n v="570"/>
    <s v="CONTINUAR TX"/>
    <x v="37"/>
    <x v="1"/>
    <x v="0"/>
    <x v="0"/>
  </r>
  <r>
    <d v="2023-03-10T00:00:00"/>
    <n v="5"/>
    <s v="VIERNES"/>
    <n v="3"/>
    <x v="2"/>
    <x v="1"/>
    <x v="8"/>
    <x v="558"/>
    <n v="250"/>
    <s v="LIMPIEZA DENTAL"/>
    <x v="18"/>
    <x v="2"/>
    <x v="0"/>
    <x v="0"/>
  </r>
  <r>
    <d v="2023-03-10T00:00:00"/>
    <n v="5"/>
    <s v="VIERNES"/>
    <n v="3"/>
    <x v="2"/>
    <x v="1"/>
    <x v="8"/>
    <x v="457"/>
    <n v="0"/>
    <s v="IMPLANTES"/>
    <x v="39"/>
    <x v="2"/>
    <x v="0"/>
    <x v="0"/>
  </r>
  <r>
    <d v="2023-03-12T00:00:00"/>
    <n v="7"/>
    <s v="DOMINGO"/>
    <n v="3"/>
    <x v="2"/>
    <x v="1"/>
    <x v="9"/>
    <x v="553"/>
    <n v="300"/>
    <s v="ORTO"/>
    <x v="14"/>
    <x v="1"/>
    <x v="0"/>
    <x v="0"/>
  </r>
  <r>
    <d v="2023-03-12T00:00:00"/>
    <n v="7"/>
    <s v="DOMINGO"/>
    <n v="3"/>
    <x v="2"/>
    <x v="1"/>
    <x v="9"/>
    <x v="11"/>
    <n v="1200"/>
    <s v="ORTODONCIA"/>
    <x v="30"/>
    <x v="2"/>
    <x v="0"/>
    <x v="0"/>
  </r>
  <r>
    <d v="2023-03-12T00:00:00"/>
    <n v="7"/>
    <s v="DOMINGO"/>
    <n v="3"/>
    <x v="2"/>
    <x v="1"/>
    <x v="9"/>
    <x v="547"/>
    <n v="300"/>
    <s v="ORTODONCIA"/>
    <x v="30"/>
    <x v="1"/>
    <x v="0"/>
    <x v="0"/>
  </r>
  <r>
    <d v="2023-03-12T00:00:00"/>
    <n v="7"/>
    <s v="DOMINGO"/>
    <n v="3"/>
    <x v="2"/>
    <x v="1"/>
    <x v="9"/>
    <x v="464"/>
    <n v="1200"/>
    <s v="ORTODONCIA"/>
    <x v="34"/>
    <x v="1"/>
    <x v="0"/>
    <x v="0"/>
  </r>
  <r>
    <d v="2023-03-12T00:00:00"/>
    <n v="7"/>
    <s v="DOMINGO"/>
    <n v="3"/>
    <x v="2"/>
    <x v="1"/>
    <x v="9"/>
    <x v="537"/>
    <n v="300"/>
    <s v="ORTODONCIA"/>
    <x v="9"/>
    <x v="1"/>
    <x v="0"/>
    <x v="0"/>
  </r>
  <r>
    <d v="2023-03-12T00:00:00"/>
    <n v="7"/>
    <s v="DOMINGO"/>
    <n v="3"/>
    <x v="2"/>
    <x v="1"/>
    <x v="9"/>
    <x v="558"/>
    <n v="0"/>
    <s v="ORTODONCIA"/>
    <x v="18"/>
    <x v="2"/>
    <x v="0"/>
    <x v="0"/>
  </r>
  <r>
    <d v="2023-03-14T00:00:00"/>
    <n v="2"/>
    <s v="MARTES"/>
    <n v="3"/>
    <x v="2"/>
    <x v="1"/>
    <x v="9"/>
    <x v="559"/>
    <n v="900"/>
    <s v="LE DUELEN SUS MUELITAS"/>
    <x v="60"/>
    <x v="2"/>
    <x v="1"/>
    <x v="3"/>
  </r>
  <r>
    <d v="2023-03-15T00:00:00"/>
    <n v="3"/>
    <s v="MIÉRCOLES"/>
    <n v="3"/>
    <x v="2"/>
    <x v="1"/>
    <x v="9"/>
    <x v="495"/>
    <n v="570"/>
    <s v="CONTINUAR TX"/>
    <x v="37"/>
    <x v="1"/>
    <x v="0"/>
    <x v="0"/>
  </r>
  <r>
    <d v="2023-03-16T00:00:00"/>
    <n v="4"/>
    <s v="JUEVES"/>
    <n v="3"/>
    <x v="2"/>
    <x v="1"/>
    <x v="9"/>
    <x v="456"/>
    <n v="400"/>
    <s v="CONTINUAR TX"/>
    <x v="2"/>
    <x v="1"/>
    <x v="0"/>
    <x v="0"/>
  </r>
  <r>
    <d v="2023-03-16T00:00:00"/>
    <n v="4"/>
    <s v="JUEVES"/>
    <n v="3"/>
    <x v="2"/>
    <x v="1"/>
    <x v="9"/>
    <x v="560"/>
    <n v="800"/>
    <s v="PX PUEBLA"/>
    <x v="67"/>
    <x v="1"/>
    <x v="0"/>
    <x v="0"/>
  </r>
  <r>
    <d v="2023-03-16T00:00:00"/>
    <n v="4"/>
    <s v="JUEVES"/>
    <n v="3"/>
    <x v="2"/>
    <x v="1"/>
    <x v="9"/>
    <x v="556"/>
    <n v="1500"/>
    <s v="CONTINUAR TX"/>
    <x v="63"/>
    <x v="1"/>
    <x v="0"/>
    <x v="0"/>
  </r>
  <r>
    <d v="2023-03-16T00:00:00"/>
    <n v="4"/>
    <s v="JUEVES"/>
    <n v="3"/>
    <x v="2"/>
    <x v="1"/>
    <x v="9"/>
    <x v="455"/>
    <n v="4700"/>
    <s v="CONTINUAR TX"/>
    <x v="16"/>
    <x v="2"/>
    <x v="0"/>
    <x v="0"/>
  </r>
  <r>
    <d v="2023-03-17T00:00:00"/>
    <n v="5"/>
    <s v="VIERNES"/>
    <n v="3"/>
    <x v="2"/>
    <x v="1"/>
    <x v="9"/>
    <x v="561"/>
    <n v="500"/>
    <s v="SE ESTÁ SALIENDO UN DIENTE"/>
    <x v="30"/>
    <x v="2"/>
    <x v="1"/>
    <x v="4"/>
  </r>
  <r>
    <d v="2023-03-17T00:00:00"/>
    <n v="5"/>
    <s v="VIERNES"/>
    <n v="3"/>
    <x v="2"/>
    <x v="1"/>
    <x v="9"/>
    <x v="562"/>
    <n v="59"/>
    <s v="DOLOR DENTAL"/>
    <x v="54"/>
    <x v="1"/>
    <x v="1"/>
    <x v="4"/>
  </r>
  <r>
    <d v="2023-03-18T00:00:00"/>
    <n v="6"/>
    <s v="SÁBADO"/>
    <n v="3"/>
    <x v="2"/>
    <x v="1"/>
    <x v="9"/>
    <x v="563"/>
    <n v="500"/>
    <s v="MOLESTIA POR 3ER MOLAR"/>
    <x v="37"/>
    <x v="2"/>
    <x v="1"/>
    <x v="1"/>
  </r>
  <r>
    <d v="2023-03-18T00:00:00"/>
    <n v="6"/>
    <s v="SÁBADO"/>
    <n v="3"/>
    <x v="2"/>
    <x v="1"/>
    <x v="9"/>
    <x v="564"/>
    <n v="500"/>
    <s v="LIMPIEZA DENTAL"/>
    <x v="22"/>
    <x v="1"/>
    <x v="1"/>
    <x v="2"/>
  </r>
  <r>
    <d v="2023-03-18T00:00:00"/>
    <n v="6"/>
    <s v="SÁBADO"/>
    <n v="3"/>
    <x v="2"/>
    <x v="1"/>
    <x v="9"/>
    <x v="565"/>
    <n v="500"/>
    <s v="VALORACIÓN"/>
    <x v="62"/>
    <x v="1"/>
    <x v="1"/>
    <x v="2"/>
  </r>
  <r>
    <d v="2023-03-18T00:00:00"/>
    <n v="6"/>
    <s v="SÁBADO"/>
    <n v="3"/>
    <x v="2"/>
    <x v="1"/>
    <x v="9"/>
    <x v="566"/>
    <n v="500"/>
    <s v="LIMPIEZA DENTAL"/>
    <x v="9"/>
    <x v="2"/>
    <x v="1"/>
    <x v="1"/>
  </r>
  <r>
    <d v="2023-03-21T00:00:00"/>
    <n v="2"/>
    <s v="MARTES"/>
    <n v="3"/>
    <x v="2"/>
    <x v="1"/>
    <x v="10"/>
    <x v="567"/>
    <n v="1140"/>
    <s v="FX DE SU DIENTE"/>
    <x v="17"/>
    <x v="1"/>
    <x v="1"/>
    <x v="2"/>
  </r>
  <r>
    <d v="2023-03-21T00:00:00"/>
    <n v="2"/>
    <s v="MARTES"/>
    <n v="3"/>
    <x v="2"/>
    <x v="1"/>
    <x v="10"/>
    <x v="562"/>
    <n v="400"/>
    <s v="INICIAR TX"/>
    <x v="54"/>
    <x v="1"/>
    <x v="0"/>
    <x v="0"/>
  </r>
  <r>
    <d v="2023-03-21T00:00:00"/>
    <n v="2"/>
    <s v="MARTES"/>
    <n v="3"/>
    <x v="2"/>
    <x v="1"/>
    <x v="10"/>
    <x v="565"/>
    <n v="500"/>
    <s v="CONTINUAR TX"/>
    <x v="62"/>
    <x v="1"/>
    <x v="0"/>
    <x v="0"/>
  </r>
  <r>
    <d v="2023-03-21T00:00:00"/>
    <n v="2"/>
    <s v="MARTES"/>
    <n v="3"/>
    <x v="2"/>
    <x v="1"/>
    <x v="10"/>
    <x v="522"/>
    <n v="5600"/>
    <s v="ABONO ORTODONCIA"/>
    <x v="18"/>
    <x v="1"/>
    <x v="0"/>
    <x v="0"/>
  </r>
  <r>
    <d v="2023-03-21T00:00:00"/>
    <n v="2"/>
    <s v="MARTES"/>
    <n v="3"/>
    <x v="2"/>
    <x v="1"/>
    <x v="10"/>
    <x v="537"/>
    <n v="600"/>
    <s v="CONTINUAR TX"/>
    <x v="9"/>
    <x v="1"/>
    <x v="0"/>
    <x v="0"/>
  </r>
  <r>
    <d v="2023-03-22T00:00:00"/>
    <n v="3"/>
    <s v="MIÉRCOLES"/>
    <n v="3"/>
    <x v="2"/>
    <x v="1"/>
    <x v="10"/>
    <x v="479"/>
    <n v="350"/>
    <s v="LIMPIEZA DENTAL"/>
    <x v="27"/>
    <x v="1"/>
    <x v="0"/>
    <x v="0"/>
  </r>
  <r>
    <d v="2023-03-23T00:00:00"/>
    <n v="4"/>
    <s v="JUEVES"/>
    <n v="3"/>
    <x v="2"/>
    <x v="1"/>
    <x v="10"/>
    <x v="568"/>
    <n v="500"/>
    <s v="LIMPIEZA DENTAL"/>
    <x v="63"/>
    <x v="2"/>
    <x v="1"/>
    <x v="1"/>
  </r>
  <r>
    <d v="2023-03-23T00:00:00"/>
    <n v="4"/>
    <s v="JUEVES"/>
    <n v="3"/>
    <x v="2"/>
    <x v="1"/>
    <x v="10"/>
    <x v="569"/>
    <n v="59"/>
    <s v="DOLOR DENTAL"/>
    <x v="32"/>
    <x v="1"/>
    <x v="1"/>
    <x v="3"/>
  </r>
  <r>
    <d v="2023-03-23T00:00:00"/>
    <n v="4"/>
    <s v="JUEVES"/>
    <n v="3"/>
    <x v="2"/>
    <x v="1"/>
    <x v="10"/>
    <x v="562"/>
    <n v="500"/>
    <s v="CONTINUAR TX"/>
    <x v="54"/>
    <x v="1"/>
    <x v="0"/>
    <x v="0"/>
  </r>
  <r>
    <d v="2023-03-25T00:00:00"/>
    <n v="6"/>
    <s v="SÁBADO"/>
    <n v="3"/>
    <x v="2"/>
    <x v="1"/>
    <x v="10"/>
    <x v="565"/>
    <n v="1140"/>
    <s v="CONTINUAR TX"/>
    <x v="62"/>
    <x v="1"/>
    <x v="0"/>
    <x v="0"/>
  </r>
  <r>
    <d v="2023-03-25T00:00:00"/>
    <n v="6"/>
    <s v="SÁBADO"/>
    <n v="3"/>
    <x v="2"/>
    <x v="1"/>
    <x v="10"/>
    <x v="564"/>
    <n v="570"/>
    <s v="CONTINUAR TX"/>
    <x v="22"/>
    <x v="1"/>
    <x v="0"/>
    <x v="0"/>
  </r>
  <r>
    <d v="2023-03-25T00:00:00"/>
    <n v="6"/>
    <s v="SÁBADO"/>
    <n v="3"/>
    <x v="2"/>
    <x v="1"/>
    <x v="10"/>
    <x v="559"/>
    <n v="0"/>
    <s v="CONTINUAR TX"/>
    <x v="60"/>
    <x v="2"/>
    <x v="0"/>
    <x v="0"/>
  </r>
  <r>
    <d v="2023-03-25T00:00:00"/>
    <n v="6"/>
    <s v="SÁBADO"/>
    <n v="3"/>
    <x v="2"/>
    <x v="1"/>
    <x v="10"/>
    <x v="570"/>
    <n v="59"/>
    <s v="DOLOR DENTAL"/>
    <x v="47"/>
    <x v="1"/>
    <x v="1"/>
    <x v="3"/>
  </r>
  <r>
    <d v="2023-03-27T00:00:00"/>
    <n v="1"/>
    <s v="LUNES"/>
    <n v="3"/>
    <x v="2"/>
    <x v="1"/>
    <x v="11"/>
    <x v="537"/>
    <n v="59"/>
    <s v="RETIRO DE CORONAS"/>
    <x v="9"/>
    <x v="1"/>
    <x v="0"/>
    <x v="0"/>
  </r>
  <r>
    <d v="2023-03-28T00:00:00"/>
    <n v="2"/>
    <s v="MARTES"/>
    <n v="3"/>
    <x v="2"/>
    <x v="1"/>
    <x v="11"/>
    <x v="568"/>
    <n v="59"/>
    <s v="CONTINUAR TX"/>
    <x v="63"/>
    <x v="2"/>
    <x v="0"/>
    <x v="0"/>
  </r>
  <r>
    <d v="2023-03-28T00:00:00"/>
    <n v="2"/>
    <s v="MARTES"/>
    <n v="3"/>
    <x v="2"/>
    <x v="1"/>
    <x v="11"/>
    <x v="565"/>
    <n v="1140"/>
    <s v="CONTINUAR TX"/>
    <x v="62"/>
    <x v="1"/>
    <x v="0"/>
    <x v="0"/>
  </r>
  <r>
    <d v="2023-03-29T00:00:00"/>
    <n v="3"/>
    <s v="MIÉRCOLES"/>
    <n v="3"/>
    <x v="2"/>
    <x v="1"/>
    <x v="11"/>
    <x v="571"/>
    <n v="59"/>
    <s v="DOLOR DENTAL"/>
    <x v="18"/>
    <x v="2"/>
    <x v="1"/>
    <x v="1"/>
  </r>
  <r>
    <d v="2023-03-29T00:00:00"/>
    <n v="3"/>
    <s v="MIÉRCOLES"/>
    <n v="3"/>
    <x v="2"/>
    <x v="1"/>
    <x v="11"/>
    <x v="520"/>
    <n v="1000"/>
    <s v="ABONO"/>
    <x v="11"/>
    <x v="2"/>
    <x v="0"/>
    <x v="0"/>
  </r>
  <r>
    <d v="2023-03-30T00:00:00"/>
    <n v="4"/>
    <s v="JUEVES"/>
    <n v="3"/>
    <x v="2"/>
    <x v="1"/>
    <x v="11"/>
    <x v="10"/>
    <n v="7000"/>
    <s v="CONTINUAR TX"/>
    <x v="40"/>
    <x v="1"/>
    <x v="0"/>
    <x v="0"/>
  </r>
  <r>
    <d v="2023-03-30T00:00:00"/>
    <n v="4"/>
    <s v="JUEVES"/>
    <n v="3"/>
    <x v="2"/>
    <x v="1"/>
    <x v="11"/>
    <x v="555"/>
    <n v="1200"/>
    <s v="CONTINUAR TX"/>
    <x v="31"/>
    <x v="1"/>
    <x v="0"/>
    <x v="0"/>
  </r>
  <r>
    <d v="2023-03-30T00:00:00"/>
    <n v="4"/>
    <s v="JUEVES"/>
    <n v="3"/>
    <x v="2"/>
    <x v="1"/>
    <x v="11"/>
    <x v="549"/>
    <n v="2500"/>
    <s v="CONTINUAR TX"/>
    <x v="50"/>
    <x v="1"/>
    <x v="0"/>
    <x v="0"/>
  </r>
  <r>
    <d v="2023-03-30T00:00:00"/>
    <n v="4"/>
    <s v="JUEVES"/>
    <n v="3"/>
    <x v="2"/>
    <x v="1"/>
    <x v="11"/>
    <x v="556"/>
    <n v="2570"/>
    <s v="CONTINUAR TX"/>
    <x v="63"/>
    <x v="1"/>
    <x v="0"/>
    <x v="0"/>
  </r>
  <r>
    <d v="2023-03-30T00:00:00"/>
    <n v="4"/>
    <s v="JUEVES"/>
    <n v="3"/>
    <x v="2"/>
    <x v="1"/>
    <x v="11"/>
    <x v="457"/>
    <n v="10000"/>
    <s v="CONTINUAR TX"/>
    <x v="39"/>
    <x v="2"/>
    <x v="0"/>
    <x v="0"/>
  </r>
  <r>
    <d v="2023-03-31T00:00:00"/>
    <n v="5"/>
    <s v="VIERNES"/>
    <n v="3"/>
    <x v="2"/>
    <x v="1"/>
    <x v="11"/>
    <x v="572"/>
    <n v="2400"/>
    <s v="ABONO CX "/>
    <x v="9"/>
    <x v="1"/>
    <x v="1"/>
    <x v="1"/>
  </r>
  <r>
    <d v="2023-03-31T00:00:00"/>
    <n v="5"/>
    <s v="VIERNES"/>
    <n v="3"/>
    <x v="2"/>
    <x v="1"/>
    <x v="11"/>
    <x v="495"/>
    <n v="600"/>
    <s v="CONTINUAR TX"/>
    <x v="38"/>
    <x v="1"/>
    <x v="0"/>
    <x v="0"/>
  </r>
  <r>
    <d v="2023-03-31T00:00:00"/>
    <n v="5"/>
    <s v="VIERNES"/>
    <n v="3"/>
    <x v="2"/>
    <x v="1"/>
    <x v="11"/>
    <x v="457"/>
    <n v="8500"/>
    <s v="CITA CON EL DR. OMAR"/>
    <x v="39"/>
    <x v="2"/>
    <x v="0"/>
    <x v="0"/>
  </r>
  <r>
    <d v="2023-03-31T00:00:00"/>
    <n v="5"/>
    <s v="VIERNES"/>
    <n v="3"/>
    <x v="2"/>
    <x v="1"/>
    <x v="11"/>
    <x v="522"/>
    <n v="500"/>
    <s v="CONTINUAR TX"/>
    <x v="18"/>
    <x v="1"/>
    <x v="0"/>
    <x v="0"/>
  </r>
  <r>
    <d v="2023-04-01T00:00:00"/>
    <n v="6"/>
    <s v="SÁBADO"/>
    <n v="4"/>
    <x v="3"/>
    <x v="1"/>
    <x v="11"/>
    <x v="573"/>
    <n v="1710"/>
    <s v="CONTINUAR TX"/>
    <x v="62"/>
    <x v="1"/>
    <x v="0"/>
    <x v="0"/>
  </r>
  <r>
    <d v="2023-04-02T00:00:00"/>
    <n v="7"/>
    <s v="DOMINGO"/>
    <n v="4"/>
    <x v="3"/>
    <x v="1"/>
    <x v="12"/>
    <x v="537"/>
    <n v="300"/>
    <s v="CONTINUAR TX"/>
    <x v="9"/>
    <x v="1"/>
    <x v="0"/>
    <x v="0"/>
  </r>
  <r>
    <d v="2023-04-02T00:00:00"/>
    <n v="7"/>
    <s v="DOMINGO"/>
    <n v="4"/>
    <x v="3"/>
    <x v="1"/>
    <x v="12"/>
    <x v="522"/>
    <n v="0"/>
    <s v="ORTODONCIA"/>
    <x v="18"/>
    <x v="1"/>
    <x v="0"/>
    <x v="0"/>
  </r>
  <r>
    <d v="2023-04-02T00:00:00"/>
    <n v="7"/>
    <s v="DOMINGO"/>
    <n v="4"/>
    <x v="3"/>
    <x v="1"/>
    <x v="12"/>
    <x v="574"/>
    <n v="1200"/>
    <s v="ORTODONCIA"/>
    <x v="9"/>
    <x v="2"/>
    <x v="0"/>
    <x v="0"/>
  </r>
  <r>
    <d v="2023-04-02T00:00:00"/>
    <n v="7"/>
    <s v="DOMINGO"/>
    <n v="4"/>
    <x v="3"/>
    <x v="1"/>
    <x v="12"/>
    <x v="464"/>
    <n v="1200"/>
    <s v="ORTODONCIA"/>
    <x v="11"/>
    <x v="1"/>
    <x v="0"/>
    <x v="0"/>
  </r>
  <r>
    <d v="2023-04-02T00:00:00"/>
    <n v="7"/>
    <s v="DOMINGO"/>
    <n v="4"/>
    <x v="3"/>
    <x v="1"/>
    <x v="12"/>
    <x v="558"/>
    <n v="500"/>
    <s v="ORTODONCIA"/>
    <x v="18"/>
    <x v="2"/>
    <x v="0"/>
    <x v="0"/>
  </r>
  <r>
    <d v="2023-04-03T00:00:00"/>
    <n v="1"/>
    <s v="LUNES"/>
    <n v="4"/>
    <x v="3"/>
    <x v="1"/>
    <x v="12"/>
    <x v="575"/>
    <n v="1000"/>
    <s v="DOLOR DENTAL"/>
    <x v="45"/>
    <x v="2"/>
    <x v="1"/>
    <x v="1"/>
  </r>
  <r>
    <d v="2023-04-03T00:00:00"/>
    <n v="1"/>
    <s v="LUNES"/>
    <n v="4"/>
    <x v="3"/>
    <x v="1"/>
    <x v="12"/>
    <x v="559"/>
    <n v="0"/>
    <s v="CONTINUAR TX"/>
    <x v="60"/>
    <x v="2"/>
    <x v="0"/>
    <x v="0"/>
  </r>
  <r>
    <d v="2023-04-03T00:00:00"/>
    <n v="1"/>
    <s v="LUNES"/>
    <n v="4"/>
    <x v="3"/>
    <x v="1"/>
    <x v="12"/>
    <x v="576"/>
    <n v="350"/>
    <s v="DOLOR DENTAL / NO PUEDE COMER"/>
    <x v="28"/>
    <x v="1"/>
    <x v="1"/>
    <x v="3"/>
  </r>
  <r>
    <d v="2023-04-03T00:00:00"/>
    <n v="1"/>
    <s v="LUNES"/>
    <n v="4"/>
    <x v="3"/>
    <x v="1"/>
    <x v="12"/>
    <x v="577"/>
    <n v="59"/>
    <s v="DOLOR AL COMER"/>
    <x v="27"/>
    <x v="2"/>
    <x v="1"/>
    <x v="3"/>
  </r>
  <r>
    <d v="2023-04-04T00:00:00"/>
    <n v="2"/>
    <s v="MARTES"/>
    <n v="4"/>
    <x v="3"/>
    <x v="1"/>
    <x v="12"/>
    <x v="578"/>
    <n v="59"/>
    <s v="IMPLANTES"/>
    <x v="16"/>
    <x v="2"/>
    <x v="1"/>
    <x v="4"/>
  </r>
  <r>
    <d v="2023-04-04T00:00:00"/>
    <n v="2"/>
    <s v="MARTES"/>
    <n v="4"/>
    <x v="3"/>
    <x v="1"/>
    <x v="12"/>
    <x v="579"/>
    <n v="500"/>
    <s v="VALORACIÓN"/>
    <x v="34"/>
    <x v="1"/>
    <x v="1"/>
    <x v="1"/>
  </r>
  <r>
    <d v="2023-04-04T00:00:00"/>
    <n v="2"/>
    <s v="MARTES"/>
    <n v="4"/>
    <x v="3"/>
    <x v="1"/>
    <x v="12"/>
    <x v="495"/>
    <n v="0"/>
    <s v="CONTINUAR TX"/>
    <x v="38"/>
    <x v="1"/>
    <x v="0"/>
    <x v="0"/>
  </r>
  <r>
    <d v="2023-04-04T00:00:00"/>
    <n v="2"/>
    <s v="MARTES"/>
    <n v="4"/>
    <x v="3"/>
    <x v="1"/>
    <x v="12"/>
    <x v="580"/>
    <n v="59"/>
    <s v="VALORACIÓN"/>
    <x v="68"/>
    <x v="1"/>
    <x v="1"/>
    <x v="1"/>
  </r>
  <r>
    <d v="2023-04-04T00:00:00"/>
    <n v="2"/>
    <s v="MARTES"/>
    <n v="4"/>
    <x v="3"/>
    <x v="1"/>
    <x v="12"/>
    <x v="537"/>
    <n v="1000"/>
    <s v="CONTINUAR TX"/>
    <x v="9"/>
    <x v="1"/>
    <x v="0"/>
    <x v="0"/>
  </r>
  <r>
    <d v="2023-04-05T00:00:00"/>
    <n v="3"/>
    <s v="MIÉRCOLES"/>
    <n v="4"/>
    <x v="3"/>
    <x v="1"/>
    <x v="12"/>
    <x v="581"/>
    <n v="59"/>
    <s v="VALORACIÓN"/>
    <x v="18"/>
    <x v="1"/>
    <x v="1"/>
    <x v="1"/>
  </r>
  <r>
    <d v="2023-04-05T00:00:00"/>
    <n v="3"/>
    <s v="MIÉRCOLES"/>
    <n v="4"/>
    <x v="3"/>
    <x v="1"/>
    <x v="12"/>
    <x v="582"/>
    <n v="3350"/>
    <s v="DOLOR DENTAL"/>
    <x v="8"/>
    <x v="2"/>
    <x v="1"/>
    <x v="2"/>
  </r>
  <r>
    <d v="2023-04-05T00:00:00"/>
    <n v="3"/>
    <s v="MIÉRCOLES"/>
    <n v="4"/>
    <x v="3"/>
    <x v="1"/>
    <x v="12"/>
    <x v="583"/>
    <n v="59"/>
    <s v="SE FRACTURÓ SU RESINA"/>
    <x v="47"/>
    <x v="1"/>
    <x v="1"/>
    <x v="4"/>
  </r>
  <r>
    <d v="2023-04-05T00:00:00"/>
    <n v="3"/>
    <s v="MIÉRCOLES"/>
    <n v="4"/>
    <x v="3"/>
    <x v="1"/>
    <x v="12"/>
    <x v="584"/>
    <n v="500"/>
    <s v="MANCHAS EN DIENTES"/>
    <x v="41"/>
    <x v="2"/>
    <x v="1"/>
    <x v="2"/>
  </r>
  <r>
    <d v="2023-04-06T00:00:00"/>
    <n v="4"/>
    <s v="JUEVES"/>
    <n v="4"/>
    <x v="3"/>
    <x v="1"/>
    <x v="12"/>
    <x v="582"/>
    <n v="0"/>
    <s v="CONTINUAR TX"/>
    <x v="8"/>
    <x v="2"/>
    <x v="0"/>
    <x v="0"/>
  </r>
  <r>
    <d v="2023-04-08T00:00:00"/>
    <n v="6"/>
    <s v="SÁBADO"/>
    <n v="4"/>
    <x v="3"/>
    <x v="1"/>
    <x v="12"/>
    <x v="582"/>
    <n v="0"/>
    <s v="CONTINUAR TX"/>
    <x v="8"/>
    <x v="2"/>
    <x v="0"/>
    <x v="0"/>
  </r>
  <r>
    <d v="2023-04-08T00:00:00"/>
    <n v="6"/>
    <s v="SÁBADO"/>
    <n v="4"/>
    <x v="3"/>
    <x v="1"/>
    <x v="12"/>
    <x v="537"/>
    <n v="1600"/>
    <s v="SE LE PERDIERON LOS PROVISIONALES"/>
    <x v="9"/>
    <x v="1"/>
    <x v="0"/>
    <x v="0"/>
  </r>
  <r>
    <d v="2023-04-10T00:00:00"/>
    <n v="1"/>
    <s v="LUNES"/>
    <n v="4"/>
    <x v="3"/>
    <x v="1"/>
    <x v="13"/>
    <x v="582"/>
    <n v="0"/>
    <s v="CONTINUAR TX"/>
    <x v="8"/>
    <x v="2"/>
    <x v="0"/>
    <x v="0"/>
  </r>
  <r>
    <d v="2023-04-10T00:00:00"/>
    <n v="1"/>
    <s v="LUNES"/>
    <n v="4"/>
    <x v="3"/>
    <x v="1"/>
    <x v="13"/>
    <x v="522"/>
    <n v="4500"/>
    <s v="PAGO ORTODONCIA"/>
    <x v="18"/>
    <x v="1"/>
    <x v="0"/>
    <x v="0"/>
  </r>
  <r>
    <d v="2023-04-10T00:00:00"/>
    <n v="1"/>
    <s v="LUNES"/>
    <n v="4"/>
    <x v="3"/>
    <x v="1"/>
    <x v="13"/>
    <x v="585"/>
    <n v="500"/>
    <s v="INICIAR TX"/>
    <x v="18"/>
    <x v="1"/>
    <x v="0"/>
    <x v="0"/>
  </r>
  <r>
    <d v="2023-04-11T00:00:00"/>
    <n v="2"/>
    <s v="MARTES"/>
    <n v="4"/>
    <x v="3"/>
    <x v="1"/>
    <x v="13"/>
    <x v="575"/>
    <n v="0"/>
    <s v="CONTINUAR TX"/>
    <x v="45"/>
    <x v="2"/>
    <x v="0"/>
    <x v="0"/>
  </r>
  <r>
    <d v="2023-04-11T00:00:00"/>
    <n v="2"/>
    <s v="MARTES"/>
    <n v="4"/>
    <x v="3"/>
    <x v="1"/>
    <x v="13"/>
    <x v="586"/>
    <n v="570"/>
    <s v="DOLOR DENTAL"/>
    <x v="25"/>
    <x v="2"/>
    <x v="1"/>
    <x v="1"/>
  </r>
  <r>
    <d v="2023-04-12T00:00:00"/>
    <n v="3"/>
    <s v="MIÉRCOLES"/>
    <n v="4"/>
    <x v="3"/>
    <x v="1"/>
    <x v="13"/>
    <x v="579"/>
    <n v="1140"/>
    <s v="CONTINUAR TX"/>
    <x v="34"/>
    <x v="1"/>
    <x v="0"/>
    <x v="0"/>
  </r>
  <r>
    <d v="2023-04-12T00:00:00"/>
    <n v="3"/>
    <s v="MIÉRCOLES"/>
    <n v="4"/>
    <x v="3"/>
    <x v="1"/>
    <x v="13"/>
    <x v="587"/>
    <n v="570"/>
    <s v="DOLOR DENTAL"/>
    <x v="5"/>
    <x v="1"/>
    <x v="0"/>
    <x v="0"/>
  </r>
  <r>
    <d v="2023-04-13T00:00:00"/>
    <n v="4"/>
    <s v="JUEVES"/>
    <n v="4"/>
    <x v="3"/>
    <x v="1"/>
    <x v="13"/>
    <x v="456"/>
    <n v="700"/>
    <s v="LIMPIEZA DENTAL"/>
    <x v="2"/>
    <x v="1"/>
    <x v="0"/>
    <x v="0"/>
  </r>
  <r>
    <d v="2023-04-13T00:00:00"/>
    <n v="4"/>
    <s v="JUEVES"/>
    <n v="4"/>
    <x v="3"/>
    <x v="1"/>
    <x v="13"/>
    <x v="549"/>
    <n v="3200"/>
    <s v="CONTINUAR TX"/>
    <x v="50"/>
    <x v="1"/>
    <x v="0"/>
    <x v="0"/>
  </r>
  <r>
    <d v="2023-04-13T00:00:00"/>
    <n v="4"/>
    <s v="JUEVES"/>
    <n v="4"/>
    <x v="3"/>
    <x v="1"/>
    <x v="13"/>
    <x v="537"/>
    <n v="1000"/>
    <s v="CONTINUAR TX"/>
    <x v="9"/>
    <x v="1"/>
    <x v="0"/>
    <x v="0"/>
  </r>
  <r>
    <d v="2023-04-14T00:00:00"/>
    <n v="5"/>
    <s v="VIERNES"/>
    <n v="4"/>
    <x v="3"/>
    <x v="1"/>
    <x v="13"/>
    <x v="457"/>
    <n v="0"/>
    <s v="CONTINUAR TX"/>
    <x v="39"/>
    <x v="2"/>
    <x v="0"/>
    <x v="0"/>
  </r>
  <r>
    <d v="2023-04-15T00:00:00"/>
    <n v="6"/>
    <s v="SÁBADO"/>
    <n v="4"/>
    <x v="3"/>
    <x v="1"/>
    <x v="13"/>
    <x v="588"/>
    <n v="700"/>
    <s v="LE DUELE SU MUELA"/>
    <x v="19"/>
    <x v="2"/>
    <x v="1"/>
    <x v="1"/>
  </r>
  <r>
    <d v="2023-04-17T00:00:00"/>
    <n v="1"/>
    <s v="LUNES"/>
    <n v="4"/>
    <x v="3"/>
    <x v="1"/>
    <x v="14"/>
    <x v="585"/>
    <n v="600"/>
    <s v="CONTINUAR TX"/>
    <x v="18"/>
    <x v="1"/>
    <x v="0"/>
    <x v="0"/>
  </r>
  <r>
    <d v="2023-04-17T00:00:00"/>
    <n v="1"/>
    <s v="LUNES"/>
    <n v="4"/>
    <x v="3"/>
    <x v="1"/>
    <x v="14"/>
    <x v="537"/>
    <n v="1500"/>
    <s v="CONTINUAR TX"/>
    <x v="9"/>
    <x v="1"/>
    <x v="0"/>
    <x v="0"/>
  </r>
  <r>
    <d v="2023-04-19T00:00:00"/>
    <n v="3"/>
    <s v="MIÉRCOLES"/>
    <n v="4"/>
    <x v="3"/>
    <x v="1"/>
    <x v="14"/>
    <x v="589"/>
    <n v="600"/>
    <s v="PROVISIONAL"/>
    <x v="35"/>
    <x v="1"/>
    <x v="0"/>
    <x v="0"/>
  </r>
  <r>
    <d v="2023-04-19T00:00:00"/>
    <n v="3"/>
    <s v="MIÉRCOLES"/>
    <n v="4"/>
    <x v="3"/>
    <x v="1"/>
    <x v="14"/>
    <x v="590"/>
    <n v="2280"/>
    <s v="CONTINUAR TX"/>
    <x v="34"/>
    <x v="1"/>
    <x v="0"/>
    <x v="0"/>
  </r>
  <r>
    <d v="2023-04-19T00:00:00"/>
    <n v="3"/>
    <s v="MIÉRCOLES"/>
    <n v="4"/>
    <x v="3"/>
    <x v="1"/>
    <x v="14"/>
    <x v="515"/>
    <n v="500"/>
    <s v="PROVISIONAL"/>
    <x v="58"/>
    <x v="1"/>
    <x v="0"/>
    <x v="0"/>
  </r>
  <r>
    <d v="2023-04-19T00:00:00"/>
    <n v="3"/>
    <s v="MIÉRCOLES"/>
    <n v="4"/>
    <x v="3"/>
    <x v="1"/>
    <x v="14"/>
    <x v="583"/>
    <n v="570"/>
    <s v="INICIAR TX"/>
    <x v="47"/>
    <x v="1"/>
    <x v="0"/>
    <x v="0"/>
  </r>
  <r>
    <d v="2023-04-19T00:00:00"/>
    <n v="3"/>
    <s v="MIÉRCOLES"/>
    <n v="4"/>
    <x v="3"/>
    <x v="1"/>
    <x v="14"/>
    <x v="481"/>
    <n v="300"/>
    <s v="SE DESPEGÓ SU PROVISIONAL"/>
    <x v="50"/>
    <x v="1"/>
    <x v="0"/>
    <x v="0"/>
  </r>
  <r>
    <d v="2023-04-20T00:00:00"/>
    <n v="4"/>
    <s v="JUEVES"/>
    <n v="4"/>
    <x v="3"/>
    <x v="1"/>
    <x v="14"/>
    <x v="549"/>
    <n v="1700"/>
    <s v="CONTINUAR TX"/>
    <x v="50"/>
    <x v="1"/>
    <x v="0"/>
    <x v="0"/>
  </r>
  <r>
    <d v="2023-04-20T00:00:00"/>
    <n v="4"/>
    <s v="JUEVES"/>
    <n v="4"/>
    <x v="3"/>
    <x v="1"/>
    <x v="14"/>
    <x v="591"/>
    <n v="500"/>
    <s v="DOLOR DENTAL"/>
    <x v="57"/>
    <x v="1"/>
    <x v="1"/>
    <x v="2"/>
  </r>
  <r>
    <d v="2023-04-19T00:00:00"/>
    <n v="3"/>
    <s v="MIÉRCOLES"/>
    <n v="4"/>
    <x v="3"/>
    <x v="1"/>
    <x v="14"/>
    <x v="563"/>
    <n v="5000"/>
    <s v="DEPÓSITO A/C CX 3EROS MOLARES"/>
    <x v="37"/>
    <x v="2"/>
    <x v="0"/>
    <x v="0"/>
  </r>
  <r>
    <d v="2023-04-21T00:00:00"/>
    <n v="5"/>
    <s v="VIERNES"/>
    <n v="4"/>
    <x v="3"/>
    <x v="1"/>
    <x v="14"/>
    <x v="572"/>
    <n v="570"/>
    <s v="RESINA"/>
    <x v="9"/>
    <x v="1"/>
    <x v="0"/>
    <x v="0"/>
  </r>
  <r>
    <d v="2023-04-21T00:00:00"/>
    <n v="5"/>
    <s v="VIERNES"/>
    <n v="4"/>
    <x v="3"/>
    <x v="1"/>
    <x v="14"/>
    <x v="592"/>
    <n v="59"/>
    <s v="MOLESTIA EN UNA CORONA"/>
    <x v="64"/>
    <x v="2"/>
    <x v="1"/>
    <x v="2"/>
  </r>
  <r>
    <d v="2023-04-21T00:00:00"/>
    <n v="5"/>
    <s v="VIERNES"/>
    <n v="4"/>
    <x v="3"/>
    <x v="1"/>
    <x v="14"/>
    <x v="593"/>
    <n v="59"/>
    <s v="REVISIÓN"/>
    <x v="9"/>
    <x v="2"/>
    <x v="1"/>
    <x v="2"/>
  </r>
  <r>
    <d v="2023-04-21T00:00:00"/>
    <n v="5"/>
    <s v="VIERNES"/>
    <n v="4"/>
    <x v="3"/>
    <x v="1"/>
    <x v="14"/>
    <x v="594"/>
    <n v="500"/>
    <s v="ORTODONCIA"/>
    <x v="30"/>
    <x v="2"/>
    <x v="1"/>
    <x v="2"/>
  </r>
  <r>
    <d v="2023-04-22T00:00:00"/>
    <n v="6"/>
    <s v="SÁBADO"/>
    <n v="4"/>
    <x v="3"/>
    <x v="1"/>
    <x v="14"/>
    <x v="588"/>
    <n v="0"/>
    <s v="REVISIÓN"/>
    <x v="19"/>
    <x v="2"/>
    <x v="0"/>
    <x v="0"/>
  </r>
  <r>
    <d v="2023-04-22T00:00:00"/>
    <n v="6"/>
    <s v="SÁBADO"/>
    <n v="4"/>
    <x v="3"/>
    <x v="1"/>
    <x v="14"/>
    <x v="595"/>
    <n v="570"/>
    <s v="CONTINUAR TX"/>
    <x v="24"/>
    <x v="1"/>
    <x v="0"/>
    <x v="0"/>
  </r>
  <r>
    <d v="2023-04-22T00:00:00"/>
    <n v="6"/>
    <s v="SÁBADO"/>
    <n v="4"/>
    <x v="3"/>
    <x v="1"/>
    <x v="14"/>
    <x v="563"/>
    <n v="4600"/>
    <s v="CX 3ROS MOLARES"/>
    <x v="37"/>
    <x v="2"/>
    <x v="0"/>
    <x v="0"/>
  </r>
  <r>
    <d v="2023-04-24T00:00:00"/>
    <n v="1"/>
    <s v="LUNES"/>
    <n v="4"/>
    <x v="3"/>
    <x v="1"/>
    <x v="15"/>
    <x v="594"/>
    <n v="1140"/>
    <s v="CONTINUAR TX"/>
    <x v="30"/>
    <x v="2"/>
    <x v="0"/>
    <x v="0"/>
  </r>
  <r>
    <d v="2023-04-25T00:00:00"/>
    <n v="2"/>
    <s v="MARTES"/>
    <n v="4"/>
    <x v="3"/>
    <x v="1"/>
    <x v="15"/>
    <x v="520"/>
    <n v="2580"/>
    <s v="ABONO TX PASADO"/>
    <x v="11"/>
    <x v="2"/>
    <x v="0"/>
    <x v="0"/>
  </r>
  <r>
    <d v="2023-04-25T00:00:00"/>
    <n v="2"/>
    <s v="MARTES"/>
    <n v="4"/>
    <x v="3"/>
    <x v="1"/>
    <x v="15"/>
    <x v="538"/>
    <n v="500"/>
    <s v="CONTINUAR TX"/>
    <x v="25"/>
    <x v="2"/>
    <x v="0"/>
    <x v="0"/>
  </r>
  <r>
    <d v="2023-04-26T00:00:00"/>
    <n v="3"/>
    <s v="MIÉRCOLES"/>
    <n v="4"/>
    <x v="3"/>
    <x v="1"/>
    <x v="15"/>
    <x v="481"/>
    <n v="59"/>
    <s v="CONSULTA"/>
    <x v="50"/>
    <x v="1"/>
    <x v="0"/>
    <x v="0"/>
  </r>
  <r>
    <d v="2023-04-26T00:00:00"/>
    <n v="3"/>
    <s v="MIÉRCOLES"/>
    <n v="4"/>
    <x v="3"/>
    <x v="1"/>
    <x v="15"/>
    <x v="587"/>
    <n v="570"/>
    <s v="CONTINUAR TX"/>
    <x v="5"/>
    <x v="1"/>
    <x v="0"/>
    <x v="0"/>
  </r>
  <r>
    <d v="2023-04-26T00:00:00"/>
    <n v="3"/>
    <s v="MIÉRCOLES"/>
    <n v="4"/>
    <x v="3"/>
    <x v="1"/>
    <x v="15"/>
    <x v="596"/>
    <n v="59"/>
    <s v="VALORACIÓN"/>
    <x v="49"/>
    <x v="1"/>
    <x v="1"/>
    <x v="1"/>
  </r>
  <r>
    <d v="2023-04-26T00:00:00"/>
    <n v="3"/>
    <s v="MIÉRCOLES"/>
    <n v="4"/>
    <x v="3"/>
    <x v="1"/>
    <x v="15"/>
    <x v="597"/>
    <n v="300"/>
    <s v="REVISIÓN"/>
    <x v="61"/>
    <x v="1"/>
    <x v="0"/>
    <x v="0"/>
  </r>
  <r>
    <d v="2023-04-27T00:00:00"/>
    <n v="4"/>
    <s v="JUEVES"/>
    <n v="4"/>
    <x v="3"/>
    <x v="1"/>
    <x v="15"/>
    <x v="549"/>
    <n v="0"/>
    <s v="CONTINUAR TX"/>
    <x v="50"/>
    <x v="1"/>
    <x v="0"/>
    <x v="0"/>
  </r>
  <r>
    <d v="2023-04-27T00:00:00"/>
    <n v="4"/>
    <s v="JUEVES"/>
    <n v="4"/>
    <x v="3"/>
    <x v="1"/>
    <x v="15"/>
    <x v="457"/>
    <n v="0"/>
    <s v="CONTINUAR TX"/>
    <x v="39"/>
    <x v="2"/>
    <x v="0"/>
    <x v="0"/>
  </r>
  <r>
    <d v="2023-04-27T00:00:00"/>
    <n v="4"/>
    <s v="JUEVES"/>
    <n v="4"/>
    <x v="3"/>
    <x v="1"/>
    <x v="15"/>
    <x v="10"/>
    <n v="700"/>
    <s v="LIMPIEZA DENTAL"/>
    <x v="40"/>
    <x v="1"/>
    <x v="0"/>
    <x v="0"/>
  </r>
  <r>
    <d v="2023-04-27T00:00:00"/>
    <n v="4"/>
    <s v="JUEVES"/>
    <n v="4"/>
    <x v="3"/>
    <x v="1"/>
    <x v="15"/>
    <x v="491"/>
    <n v="0"/>
    <s v="SE ROMPIÓ LA INCRUSTACIÓN"/>
    <x v="49"/>
    <x v="1"/>
    <x v="0"/>
    <x v="0"/>
  </r>
  <r>
    <d v="2023-04-27T00:00:00"/>
    <n v="4"/>
    <s v="JUEVES"/>
    <n v="4"/>
    <x v="3"/>
    <x v="1"/>
    <x v="15"/>
    <x v="455"/>
    <n v="0"/>
    <s v="CONTINUAR TX"/>
    <x v="16"/>
    <x v="2"/>
    <x v="0"/>
    <x v="0"/>
  </r>
  <r>
    <d v="2023-04-27T00:00:00"/>
    <n v="4"/>
    <s v="JUEVES"/>
    <n v="4"/>
    <x v="3"/>
    <x v="1"/>
    <x v="15"/>
    <x v="537"/>
    <n v="1300"/>
    <s v="CONTINUAR TX"/>
    <x v="9"/>
    <x v="1"/>
    <x v="0"/>
    <x v="0"/>
  </r>
  <r>
    <d v="2023-04-27T00:00:00"/>
    <n v="4"/>
    <s v="JUEVES"/>
    <n v="4"/>
    <x v="3"/>
    <x v="1"/>
    <x v="15"/>
    <x v="529"/>
    <n v="100"/>
    <s v="SE FRACTURÓ UN PEDACITO DE SU RESINA"/>
    <x v="34"/>
    <x v="1"/>
    <x v="0"/>
    <x v="0"/>
  </r>
  <r>
    <d v="2023-04-28T00:00:00"/>
    <n v="5"/>
    <s v="VIERNES"/>
    <n v="4"/>
    <x v="3"/>
    <x v="1"/>
    <x v="15"/>
    <x v="598"/>
    <n v="300"/>
    <s v="PRESUPUESTO DE PRÓTESIS"/>
    <x v="17"/>
    <x v="1"/>
    <x v="1"/>
    <x v="4"/>
  </r>
  <r>
    <d v="2023-04-29T00:00:00"/>
    <n v="6"/>
    <s v="SÁBADO"/>
    <n v="4"/>
    <x v="3"/>
    <x v="1"/>
    <x v="15"/>
    <x v="599"/>
    <n v="1140"/>
    <s v="CARIES"/>
    <x v="43"/>
    <x v="2"/>
    <x v="1"/>
    <x v="2"/>
  </r>
  <r>
    <d v="2023-04-29T00:00:00"/>
    <n v="6"/>
    <s v="SÁBADO"/>
    <n v="4"/>
    <x v="3"/>
    <x v="1"/>
    <x v="15"/>
    <x v="600"/>
    <n v="500"/>
    <s v="SABOR EXTRAÑO EN ENCÍA"/>
    <x v="47"/>
    <x v="1"/>
    <x v="1"/>
    <x v="4"/>
  </r>
  <r>
    <d v="2023-04-29T00:00:00"/>
    <n v="6"/>
    <s v="SÁBADO"/>
    <n v="4"/>
    <x v="3"/>
    <x v="1"/>
    <x v="15"/>
    <x v="601"/>
    <n v="200"/>
    <s v="INFLAMACIÓN EN CACHETE"/>
    <x v="23"/>
    <x v="1"/>
    <x v="1"/>
    <x v="3"/>
  </r>
  <r>
    <d v="2023-05-02T00:00:00"/>
    <n v="2"/>
    <s v="MARTES"/>
    <n v="5"/>
    <x v="4"/>
    <x v="1"/>
    <x v="16"/>
    <x v="594"/>
    <n v="300"/>
    <s v="A/C VALORACIÓN ORTO"/>
    <x v="30"/>
    <x v="2"/>
    <x v="0"/>
    <x v="0"/>
  </r>
  <r>
    <d v="2023-05-03T00:00:00"/>
    <n v="3"/>
    <s v="MIÉRCOLES"/>
    <n v="5"/>
    <x v="4"/>
    <x v="1"/>
    <x v="16"/>
    <x v="585"/>
    <n v="570"/>
    <s v="RESINA OD 23"/>
    <x v="18"/>
    <x v="1"/>
    <x v="0"/>
    <x v="0"/>
  </r>
  <r>
    <d v="2023-05-03T00:00:00"/>
    <n v="3"/>
    <s v="MIÉRCOLES"/>
    <n v="5"/>
    <x v="4"/>
    <x v="1"/>
    <x v="16"/>
    <x v="596"/>
    <n v="570"/>
    <s v="RESINA OD 11"/>
    <x v="49"/>
    <x v="1"/>
    <x v="0"/>
    <x v="0"/>
  </r>
  <r>
    <d v="2023-05-03T00:00:00"/>
    <n v="3"/>
    <s v="MIÉRCOLES"/>
    <n v="5"/>
    <x v="4"/>
    <x v="1"/>
    <x v="16"/>
    <x v="563"/>
    <n v="0"/>
    <s v="SE RETIRAN PUNTOS DE SUTURA DE CXS"/>
    <x v="37"/>
    <x v="2"/>
    <x v="0"/>
    <x v="0"/>
  </r>
  <r>
    <d v="2023-05-04T00:00:00"/>
    <n v="4"/>
    <s v="JUEVES"/>
    <n v="5"/>
    <x v="4"/>
    <x v="1"/>
    <x v="16"/>
    <x v="579"/>
    <n v="1140"/>
    <s v="RESINA OD 28 Y 37"/>
    <x v="34"/>
    <x v="1"/>
    <x v="0"/>
    <x v="0"/>
  </r>
  <r>
    <d v="2023-05-05T00:00:00"/>
    <n v="5"/>
    <s v="VIERNES"/>
    <n v="5"/>
    <x v="4"/>
    <x v="1"/>
    <x v="16"/>
    <x v="602"/>
    <n v="500"/>
    <s v="LIMPIEZA DENTAL"/>
    <x v="29"/>
    <x v="1"/>
    <x v="1"/>
    <x v="3"/>
  </r>
  <r>
    <d v="2023-05-08T00:00:00"/>
    <n v="1"/>
    <s v="LUNES"/>
    <n v="5"/>
    <x v="4"/>
    <x v="1"/>
    <x v="17"/>
    <x v="603"/>
    <n v="100"/>
    <s v="SE ELIMINA FRAGMENTO DE CORONA FRACTURADA"/>
    <x v="62"/>
    <x v="2"/>
    <x v="1"/>
    <x v="3"/>
  </r>
  <r>
    <d v="2023-05-08T00:00:00"/>
    <n v="1"/>
    <s v="LUNES"/>
    <n v="5"/>
    <x v="4"/>
    <x v="1"/>
    <x v="17"/>
    <x v="492"/>
    <n v="1300"/>
    <s v="EXODONCIA OD 28"/>
    <x v="7"/>
    <x v="1"/>
    <x v="0"/>
    <x v="0"/>
  </r>
  <r>
    <d v="2023-05-09T00:00:00"/>
    <n v="2"/>
    <s v="MARTES"/>
    <n v="5"/>
    <x v="4"/>
    <x v="1"/>
    <x v="17"/>
    <x v="604"/>
    <n v="600"/>
    <s v="PROVISIONAL OD 11"/>
    <x v="31"/>
    <x v="1"/>
    <x v="1"/>
    <x v="3"/>
  </r>
  <r>
    <d v="2023-05-09T00:00:00"/>
    <n v="2"/>
    <s v="MARTES"/>
    <n v="5"/>
    <x v="4"/>
    <x v="1"/>
    <x v="17"/>
    <x v="583"/>
    <n v="300"/>
    <s v="SE INICIA LIMPIEZA DENTAL"/>
    <x v="47"/>
    <x v="1"/>
    <x v="0"/>
    <x v="0"/>
  </r>
  <r>
    <d v="2023-05-10T00:00:00"/>
    <n v="3"/>
    <s v="MIÉRCOLES"/>
    <n v="5"/>
    <x v="4"/>
    <x v="1"/>
    <x v="17"/>
    <x v="585"/>
    <n v="570"/>
    <s v="RESINA OD 24"/>
    <x v="18"/>
    <x v="1"/>
    <x v="0"/>
    <x v="0"/>
  </r>
  <r>
    <d v="2023-05-11T00:00:00"/>
    <n v="4"/>
    <s v="JUEVES"/>
    <n v="5"/>
    <x v="4"/>
    <x v="1"/>
    <x v="17"/>
    <x v="549"/>
    <n v="0"/>
    <s v="SE AJUSTA ALTURA INCRUSTACIÓN OD 16"/>
    <x v="50"/>
    <x v="1"/>
    <x v="0"/>
    <x v="0"/>
  </r>
  <r>
    <d v="2023-05-11T00:00:00"/>
    <n v="4"/>
    <s v="JUEVES"/>
    <n v="5"/>
    <x v="4"/>
    <x v="1"/>
    <x v="17"/>
    <x v="455"/>
    <n v="8000"/>
    <s v="PRUEBA DE METAL PPR SUP E INF"/>
    <x v="50"/>
    <x v="2"/>
    <x v="0"/>
    <x v="0"/>
  </r>
  <r>
    <d v="2023-05-11T00:00:00"/>
    <n v="4"/>
    <s v="JUEVES"/>
    <n v="5"/>
    <x v="4"/>
    <x v="1"/>
    <x v="17"/>
    <x v="491"/>
    <n v="0"/>
    <s v="CEMENTACIÓN INCRUSTACIÓN OD 47"/>
    <x v="49"/>
    <x v="1"/>
    <x v="0"/>
    <x v="0"/>
  </r>
  <r>
    <d v="2023-05-11T00:00:00"/>
    <n v="4"/>
    <s v="JUEVES"/>
    <n v="5"/>
    <x v="4"/>
    <x v="1"/>
    <x v="17"/>
    <x v="457"/>
    <n v="2500"/>
    <s v="PRUEBA DE METAL PPR INF"/>
    <x v="39"/>
    <x v="2"/>
    <x v="0"/>
    <x v="0"/>
  </r>
  <r>
    <d v="2023-05-12T00:00:00"/>
    <n v="5"/>
    <s v="VIERNES"/>
    <n v="5"/>
    <x v="4"/>
    <x v="1"/>
    <x v="17"/>
    <x v="537"/>
    <n v="2500"/>
    <s v="PRUEBA DE CORONAS DE ZIRCONIA / ENCÍA INFLAMADA"/>
    <x v="9"/>
    <x v="1"/>
    <x v="0"/>
    <x v="0"/>
  </r>
  <r>
    <d v="2023-05-12T00:00:00"/>
    <n v="5"/>
    <s v="VIERNES"/>
    <n v="5"/>
    <x v="4"/>
    <x v="1"/>
    <x v="17"/>
    <x v="596"/>
    <n v="1140"/>
    <s v="RESINA OD 25 Y 34"/>
    <x v="49"/>
    <x v="1"/>
    <x v="0"/>
    <x v="0"/>
  </r>
  <r>
    <d v="2023-05-13T00:00:00"/>
    <n v="6"/>
    <s v="SÁBADO"/>
    <n v="5"/>
    <x v="4"/>
    <x v="1"/>
    <x v="17"/>
    <x v="551"/>
    <n v="270"/>
    <s v="RESINA OD 34 / DEJA A/C $270"/>
    <x v="41"/>
    <x v="1"/>
    <x v="0"/>
    <x v="0"/>
  </r>
  <r>
    <d v="2023-05-13T00:00:00"/>
    <n v="6"/>
    <s v="SÁBADO"/>
    <n v="5"/>
    <x v="4"/>
    <x v="1"/>
    <x v="17"/>
    <x v="605"/>
    <n v="300"/>
    <s v="IONÓMERO DE VIDRIO OD 54"/>
    <x v="44"/>
    <x v="1"/>
    <x v="0"/>
    <x v="0"/>
  </r>
  <r>
    <d v="2023-05-13T00:00:00"/>
    <n v="6"/>
    <s v="SÁBADO"/>
    <n v="5"/>
    <x v="4"/>
    <x v="1"/>
    <x v="17"/>
    <x v="575"/>
    <n v="0"/>
    <s v="IONÓMERO DE VIDRIO OD 74 Y 75"/>
    <x v="45"/>
    <x v="2"/>
    <x v="0"/>
    <x v="0"/>
  </r>
  <r>
    <d v="2023-05-13T00:00:00"/>
    <n v="6"/>
    <s v="SÁBADO"/>
    <n v="5"/>
    <x v="4"/>
    <x v="1"/>
    <x v="17"/>
    <x v="606"/>
    <n v="500"/>
    <s v="LIMPIEZA DENTAL"/>
    <x v="18"/>
    <x v="2"/>
    <x v="1"/>
    <x v="4"/>
  </r>
  <r>
    <d v="2023-05-14T00:00:00"/>
    <n v="7"/>
    <s v="DOMINGO"/>
    <n v="5"/>
    <x v="4"/>
    <x v="1"/>
    <x v="18"/>
    <x v="522"/>
    <n v="4500"/>
    <s v="CAMBIO ARCO SUP CUNITI 0.018"/>
    <x v="18"/>
    <x v="1"/>
    <x v="0"/>
    <x v="0"/>
  </r>
  <r>
    <d v="2023-05-14T00:00:00"/>
    <n v="7"/>
    <s v="DOMINGO"/>
    <n v="5"/>
    <x v="4"/>
    <x v="1"/>
    <x v="18"/>
    <x v="558"/>
    <n v="500"/>
    <s v="CAMBIO DE ARCO SUP NITI 0.016"/>
    <x v="18"/>
    <x v="2"/>
    <x v="0"/>
    <x v="0"/>
  </r>
  <r>
    <d v="2023-05-14T00:00:00"/>
    <n v="7"/>
    <s v="DOMINGO"/>
    <n v="5"/>
    <x v="4"/>
    <x v="1"/>
    <x v="18"/>
    <x v="594"/>
    <n v="300"/>
    <s v="VALORACIÓN ORTO"/>
    <x v="30"/>
    <x v="2"/>
    <x v="0"/>
    <x v="0"/>
  </r>
  <r>
    <d v="2023-05-14T00:00:00"/>
    <n v="7"/>
    <s v="DOMINGO"/>
    <n v="5"/>
    <x v="4"/>
    <x v="1"/>
    <x v="18"/>
    <x v="11"/>
    <n v="1200"/>
    <s v="CAMBIO DE ARCO SUP E INF SL SS .019x.025"/>
    <x v="30"/>
    <x v="2"/>
    <x v="0"/>
    <x v="0"/>
  </r>
  <r>
    <d v="2023-05-14T00:00:00"/>
    <n v="7"/>
    <s v="DOMINGO"/>
    <n v="5"/>
    <x v="4"/>
    <x v="1"/>
    <x v="18"/>
    <x v="572"/>
    <n v="2400"/>
    <s v="CX OD 38 Y 48"/>
    <x v="9"/>
    <x v="1"/>
    <x v="0"/>
    <x v="0"/>
  </r>
  <r>
    <d v="2023-05-14T00:00:00"/>
    <n v="7"/>
    <s v="DOMINGO"/>
    <n v="5"/>
    <x v="4"/>
    <x v="1"/>
    <x v="18"/>
    <x v="607"/>
    <n v="1900"/>
    <s v="CX OD 38"/>
    <x v="21"/>
    <x v="2"/>
    <x v="0"/>
    <x v="0"/>
  </r>
  <r>
    <d v="2023-05-15T00:00:00"/>
    <n v="1"/>
    <s v="LUNES"/>
    <n v="5"/>
    <x v="4"/>
    <x v="1"/>
    <x v="18"/>
    <x v="608"/>
    <n v="500"/>
    <s v="LIMPIEZA DENTAL"/>
    <x v="12"/>
    <x v="2"/>
    <x v="1"/>
    <x v="4"/>
  </r>
  <r>
    <d v="2023-05-15T00:00:00"/>
    <n v="1"/>
    <s v="LUNES"/>
    <n v="5"/>
    <x v="4"/>
    <x v="1"/>
    <x v="18"/>
    <x v="609"/>
    <n v="500"/>
    <s v="LIMPIEZA DENTAL / NO CARIES"/>
    <x v="24"/>
    <x v="2"/>
    <x v="1"/>
    <x v="4"/>
  </r>
  <r>
    <d v="2023-05-15T00:00:00"/>
    <n v="1"/>
    <s v="LUNES"/>
    <n v="5"/>
    <x v="4"/>
    <x v="1"/>
    <x v="18"/>
    <x v="596"/>
    <n v="700"/>
    <s v="RECONSTRUCCIÓN OD 12"/>
    <x v="49"/>
    <x v="1"/>
    <x v="0"/>
    <x v="0"/>
  </r>
  <r>
    <d v="2023-05-16T00:00:00"/>
    <n v="2"/>
    <s v="MARTES"/>
    <n v="5"/>
    <x v="4"/>
    <x v="1"/>
    <x v="18"/>
    <x v="551"/>
    <n v="300"/>
    <s v="TRANSFERENCIA LIQUIDANDO RESINA OD 34"/>
    <x v="41"/>
    <x v="1"/>
    <x v="0"/>
    <x v="0"/>
  </r>
  <r>
    <d v="2023-05-17T00:00:00"/>
    <n v="3"/>
    <s v="MIÉRCOLES"/>
    <n v="5"/>
    <x v="4"/>
    <x v="1"/>
    <x v="18"/>
    <x v="585"/>
    <n v="570"/>
    <s v="RESINA OD 13"/>
    <x v="18"/>
    <x v="1"/>
    <x v="0"/>
    <x v="0"/>
  </r>
  <r>
    <d v="2023-05-17T00:00:00"/>
    <n v="3"/>
    <s v="MIÉRCOLES"/>
    <n v="5"/>
    <x v="4"/>
    <x v="1"/>
    <x v="18"/>
    <x v="610"/>
    <n v="350"/>
    <s v="CEMENTACIÓN DE CORONA OD 14"/>
    <x v="63"/>
    <x v="1"/>
    <x v="1"/>
    <x v="3"/>
  </r>
  <r>
    <d v="2023-05-18T00:00:00"/>
    <n v="4"/>
    <s v="JUEVES"/>
    <n v="5"/>
    <x v="4"/>
    <x v="1"/>
    <x v="18"/>
    <x v="549"/>
    <n v="800"/>
    <s v="RESINA OD 26 Y 37"/>
    <x v="50"/>
    <x v="2"/>
    <x v="0"/>
    <x v="0"/>
  </r>
  <r>
    <d v="2023-05-18T00:00:00"/>
    <n v="4"/>
    <s v="JUEVES"/>
    <n v="5"/>
    <x v="4"/>
    <x v="1"/>
    <x v="18"/>
    <x v="611"/>
    <n v="500"/>
    <s v="SE INICIA LIMPIEZA DENTAL / RX PANO POR MOVILIDAD DENTAL "/>
    <x v="56"/>
    <x v="2"/>
    <x v="1"/>
    <x v="4"/>
  </r>
  <r>
    <d v="2023-05-18T00:00:00"/>
    <n v="4"/>
    <s v="JUEVES"/>
    <n v="5"/>
    <x v="4"/>
    <x v="1"/>
    <x v="18"/>
    <x v="612"/>
    <n v="59"/>
    <s v="OD 46 CON RESINA POR DISTAL / DOLOR AL FRÍO,CALOR, PERCUSIÓN "/>
    <x v="22"/>
    <x v="1"/>
    <x v="1"/>
    <x v="3"/>
  </r>
  <r>
    <d v="2023-05-19T00:00:00"/>
    <n v="5"/>
    <s v="VIERNES"/>
    <n v="5"/>
    <x v="4"/>
    <x v="1"/>
    <x v="18"/>
    <x v="613"/>
    <n v="1140"/>
    <s v="RESINA OD 18 Y 28"/>
    <x v="40"/>
    <x v="1"/>
    <x v="0"/>
    <x v="0"/>
  </r>
  <r>
    <d v="2023-05-19T00:00:00"/>
    <n v="5"/>
    <s v="VIERNES"/>
    <n v="5"/>
    <x v="4"/>
    <x v="1"/>
    <x v="18"/>
    <x v="537"/>
    <n v="2400"/>
    <s v="CEMENTACIÓN DE CORONAS CERÓMERO OD 11 Y 21"/>
    <x v="9"/>
    <x v="1"/>
    <x v="0"/>
    <x v="0"/>
  </r>
  <r>
    <d v="2023-05-19T00:00:00"/>
    <n v="5"/>
    <s v="VIERNES"/>
    <n v="5"/>
    <x v="4"/>
    <x v="1"/>
    <x v="18"/>
    <x v="537"/>
    <n v="3000"/>
    <s v="PAGO INICIAL ORTO (LIGADO CONVENCIONAL)"/>
    <x v="9"/>
    <x v="1"/>
    <x v="0"/>
    <x v="0"/>
  </r>
  <r>
    <d v="2023-05-20T00:00:00"/>
    <n v="6"/>
    <s v="SÁBADO"/>
    <n v="5"/>
    <x v="4"/>
    <x v="1"/>
    <x v="18"/>
    <x v="599"/>
    <n v="1140"/>
    <s v="RESINA OD 12 Y 14"/>
    <x v="43"/>
    <x v="2"/>
    <x v="0"/>
    <x v="0"/>
  </r>
  <r>
    <d v="2023-05-20T00:00:00"/>
    <n v="6"/>
    <s v="SÁBADO"/>
    <n v="5"/>
    <x v="4"/>
    <x v="1"/>
    <x v="18"/>
    <x v="595"/>
    <n v="570"/>
    <s v="RESINA OD 47"/>
    <x v="24"/>
    <x v="1"/>
    <x v="0"/>
    <x v="0"/>
  </r>
  <r>
    <d v="2023-05-20T00:00:00"/>
    <n v="6"/>
    <s v="SÁBADO"/>
    <n v="5"/>
    <x v="4"/>
    <x v="1"/>
    <x v="18"/>
    <x v="594"/>
    <n v="3000"/>
    <s v="PAGO INICIAL ORTO CONVENCIONAL"/>
    <x v="30"/>
    <x v="2"/>
    <x v="0"/>
    <x v="0"/>
  </r>
  <r>
    <d v="2023-05-20T00:00:00"/>
    <n v="6"/>
    <s v="SÁBADO"/>
    <n v="5"/>
    <x v="4"/>
    <x v="1"/>
    <x v="18"/>
    <x v="614"/>
    <n v="59"/>
    <s v="CONSULTA / PRESUPUESTO"/>
    <x v="33"/>
    <x v="1"/>
    <x v="0"/>
    <x v="0"/>
  </r>
  <r>
    <d v="2023-05-22T00:00:00"/>
    <n v="1"/>
    <s v="LUNES"/>
    <n v="5"/>
    <x v="4"/>
    <x v="1"/>
    <x v="19"/>
    <x v="615"/>
    <n v="1710"/>
    <s v="RESINAS OD 26, 36 Y 46"/>
    <x v="68"/>
    <x v="1"/>
    <x v="1"/>
    <x v="1"/>
  </r>
  <r>
    <d v="2023-05-22T00:00:00"/>
    <n v="1"/>
    <s v="LUNES"/>
    <n v="5"/>
    <x v="4"/>
    <x v="1"/>
    <x v="19"/>
    <x v="616"/>
    <n v="500"/>
    <s v="LIMPIEZA DENTAL"/>
    <x v="7"/>
    <x v="1"/>
    <x v="0"/>
    <x v="0"/>
  </r>
  <r>
    <d v="2023-05-22T00:00:00"/>
    <n v="1"/>
    <s v="LUNES"/>
    <n v="5"/>
    <x v="4"/>
    <x v="1"/>
    <x v="19"/>
    <x v="596"/>
    <n v="570"/>
    <s v="RESINA OD 15"/>
    <x v="49"/>
    <x v="1"/>
    <x v="0"/>
    <x v="0"/>
  </r>
  <r>
    <d v="2023-05-23T00:00:00"/>
    <n v="2"/>
    <s v="MARTES"/>
    <n v="5"/>
    <x v="4"/>
    <x v="1"/>
    <x v="19"/>
    <x v="617"/>
    <n v="100"/>
    <s v="CONSULTA / DESGASTE PUNTOS PREMATUROS EN OD 14 Y 16"/>
    <x v="47"/>
    <x v="1"/>
    <x v="1"/>
    <x v="2"/>
  </r>
  <r>
    <d v="2023-05-23T00:00:00"/>
    <n v="2"/>
    <s v="MARTES"/>
    <n v="5"/>
    <x v="4"/>
    <x v="1"/>
    <x v="19"/>
    <x v="614"/>
    <n v="570"/>
    <s v="RESINA OD 11"/>
    <x v="33"/>
    <x v="1"/>
    <x v="0"/>
    <x v="0"/>
  </r>
  <r>
    <d v="2023-05-25T00:00:00"/>
    <n v="4"/>
    <s v="JUEVES"/>
    <n v="5"/>
    <x v="4"/>
    <x v="1"/>
    <x v="19"/>
    <x v="202"/>
    <n v="1000"/>
    <s v="LIMPIEZA DENTAL"/>
    <x v="50"/>
    <x v="1"/>
    <x v="0"/>
    <x v="0"/>
  </r>
  <r>
    <d v="2023-05-25T00:00:00"/>
    <n v="4"/>
    <s v="JUEVES"/>
    <n v="5"/>
    <x v="4"/>
    <x v="1"/>
    <x v="19"/>
    <x v="618"/>
    <n v="1540"/>
    <s v="RESINA OD 36 Y 37"/>
    <x v="50"/>
    <x v="2"/>
    <x v="0"/>
    <x v="0"/>
  </r>
  <r>
    <d v="2023-05-25T00:00:00"/>
    <n v="4"/>
    <s v="JUEVES"/>
    <n v="5"/>
    <x v="4"/>
    <x v="1"/>
    <x v="19"/>
    <x v="457"/>
    <n v="2500"/>
    <s v="SE ENTREGA PPR INFERIOR"/>
    <x v="39"/>
    <x v="1"/>
    <x v="0"/>
    <x v="0"/>
  </r>
  <r>
    <d v="2023-05-26T00:00:00"/>
    <n v="5"/>
    <s v="VIERNES"/>
    <n v="5"/>
    <x v="4"/>
    <x v="1"/>
    <x v="19"/>
    <x v="549"/>
    <n v="800"/>
    <s v="RESINA OD 12 Y 13"/>
    <x v="50"/>
    <x v="1"/>
    <x v="0"/>
    <x v="0"/>
  </r>
  <r>
    <d v="2023-05-26T00:00:00"/>
    <n v="5"/>
    <s v="VIERNES"/>
    <n v="5"/>
    <x v="4"/>
    <x v="1"/>
    <x v="19"/>
    <x v="616"/>
    <n v="1140"/>
    <s v="RESINA OD 11 Y 21"/>
    <x v="7"/>
    <x v="1"/>
    <x v="0"/>
    <x v="0"/>
  </r>
  <r>
    <d v="2023-05-27T00:00:00"/>
    <n v="6"/>
    <s v="SÁBADO"/>
    <n v="5"/>
    <x v="4"/>
    <x v="1"/>
    <x v="19"/>
    <x v="614"/>
    <n v="600"/>
    <s v="PROVISIONAL OD 12"/>
    <x v="33"/>
    <x v="1"/>
    <x v="0"/>
    <x v="0"/>
  </r>
  <r>
    <d v="2023-05-27T00:00:00"/>
    <n v="6"/>
    <s v="SÁBADO"/>
    <n v="5"/>
    <x v="4"/>
    <x v="1"/>
    <x v="19"/>
    <x v="619"/>
    <n v="570"/>
    <s v="RESINA OD 34"/>
    <x v="47"/>
    <x v="1"/>
    <x v="1"/>
    <x v="3"/>
  </r>
  <r>
    <d v="2023-05-29T00:00:00"/>
    <n v="1"/>
    <s v="LUNES"/>
    <n v="5"/>
    <x v="4"/>
    <x v="1"/>
    <x v="20"/>
    <x v="620"/>
    <n v="59"/>
    <s v="CONSULTA 1ERA VEZ"/>
    <x v="25"/>
    <x v="1"/>
    <x v="1"/>
    <x v="3"/>
  </r>
  <r>
    <d v="2023-05-29T00:00:00"/>
    <n v="1"/>
    <s v="LUNES"/>
    <n v="5"/>
    <x v="4"/>
    <x v="1"/>
    <x v="20"/>
    <x v="621"/>
    <n v="59"/>
    <s v="CONSULTA / PRESUPUESTO"/>
    <x v="69"/>
    <x v="2"/>
    <x v="1"/>
    <x v="3"/>
  </r>
  <r>
    <d v="2023-05-29T00:00:00"/>
    <n v="1"/>
    <s v="LUNES"/>
    <n v="5"/>
    <x v="4"/>
    <x v="1"/>
    <x v="20"/>
    <x v="620"/>
    <n v="1200"/>
    <s v="A/C CX 3ER MOLAR OD 18"/>
    <x v="25"/>
    <x v="1"/>
    <x v="0"/>
    <x v="0"/>
  </r>
  <r>
    <d v="2023-05-30T00:00:00"/>
    <n v="2"/>
    <s v="MARTES"/>
    <n v="5"/>
    <x v="4"/>
    <x v="1"/>
    <x v="20"/>
    <x v="585"/>
    <n v="570"/>
    <s v="RESINA OD 14"/>
    <x v="18"/>
    <x v="1"/>
    <x v="0"/>
    <x v="0"/>
  </r>
  <r>
    <d v="2023-05-29T00:00:00"/>
    <n v="1"/>
    <s v="LUNES"/>
    <n v="5"/>
    <x v="4"/>
    <x v="1"/>
    <x v="20"/>
    <x v="455"/>
    <n v="4000"/>
    <s v="A/C DE PRÓTESIS REMO SUP E INF"/>
    <x v="16"/>
    <x v="2"/>
    <x v="0"/>
    <x v="0"/>
  </r>
  <r>
    <d v="2023-05-30T00:00:00"/>
    <n v="2"/>
    <s v="MARTES"/>
    <n v="5"/>
    <x v="4"/>
    <x v="1"/>
    <x v="20"/>
    <x v="622"/>
    <n v="570"/>
    <s v="RESINA OD 46"/>
    <x v="21"/>
    <x v="2"/>
    <x v="1"/>
    <x v="3"/>
  </r>
  <r>
    <d v="2023-05-30T00:00:00"/>
    <n v="2"/>
    <s v="MARTES"/>
    <n v="5"/>
    <x v="4"/>
    <x v="1"/>
    <x v="20"/>
    <x v="459"/>
    <n v="570"/>
    <s v="RESINA OD 47"/>
    <x v="29"/>
    <x v="1"/>
    <x v="0"/>
    <x v="0"/>
  </r>
  <r>
    <d v="2023-05-31T00:00:00"/>
    <n v="3"/>
    <s v="MIÉRCOLES"/>
    <n v="5"/>
    <x v="4"/>
    <x v="1"/>
    <x v="20"/>
    <x v="579"/>
    <n v="570"/>
    <s v="RESINA OD 11"/>
    <x v="34"/>
    <x v="1"/>
    <x v="0"/>
    <x v="0"/>
  </r>
  <r>
    <d v="2023-05-31T00:00:00"/>
    <n v="3"/>
    <s v="MIÉRCOLES"/>
    <n v="5"/>
    <x v="4"/>
    <x v="1"/>
    <x v="20"/>
    <x v="591"/>
    <n v="0"/>
    <s v="REVISIÓN POST-CX OD 23"/>
    <x v="57"/>
    <x v="1"/>
    <x v="0"/>
    <x v="0"/>
  </r>
  <r>
    <d v="2023-05-31T00:00:00"/>
    <n v="3"/>
    <s v="MIÉRCOLES"/>
    <n v="5"/>
    <x v="4"/>
    <x v="1"/>
    <x v="20"/>
    <x v="623"/>
    <n v="500"/>
    <s v="CEMENTACIÓN PUENTE DE 4 UNIDADES CON IONÓMERO DE VIDRIO"/>
    <x v="70"/>
    <x v="2"/>
    <x v="1"/>
    <x v="3"/>
  </r>
  <r>
    <d v="2023-05-31T00:00:00"/>
    <n v="3"/>
    <s v="MIÉRCOLES"/>
    <n v="5"/>
    <x v="4"/>
    <x v="1"/>
    <x v="20"/>
    <x v="614"/>
    <n v="370"/>
    <s v="CURACIÓN OD 13"/>
    <x v="33"/>
    <x v="1"/>
    <x v="0"/>
    <x v="0"/>
  </r>
  <r>
    <d v="2023-06-01T00:00:00"/>
    <n v="4"/>
    <s v="JUEVES"/>
    <n v="6"/>
    <x v="5"/>
    <x v="1"/>
    <x v="20"/>
    <x v="492"/>
    <n v="400"/>
    <s v="EXODONCIA OD 18 MOVILIDAD GRADO III"/>
    <x v="7"/>
    <x v="1"/>
    <x v="0"/>
    <x v="0"/>
  </r>
  <r>
    <d v="2023-06-02T00:00:00"/>
    <n v="5"/>
    <s v="VIERNES"/>
    <n v="6"/>
    <x v="5"/>
    <x v="1"/>
    <x v="20"/>
    <x v="624"/>
    <n v="59"/>
    <s v="CONSULTA 1ERA VEZ"/>
    <x v="14"/>
    <x v="1"/>
    <x v="1"/>
    <x v="3"/>
  </r>
  <r>
    <d v="2023-06-02T00:00:00"/>
    <n v="5"/>
    <s v="VIERNES"/>
    <n v="6"/>
    <x v="5"/>
    <x v="1"/>
    <x v="20"/>
    <x v="625"/>
    <n v="640"/>
    <s v="PAGADO TX RESINAS PASADO"/>
    <x v="17"/>
    <x v="2"/>
    <x v="0"/>
    <x v="0"/>
  </r>
  <r>
    <d v="2023-06-03T00:00:00"/>
    <n v="6"/>
    <s v="SÁBADO"/>
    <n v="6"/>
    <x v="5"/>
    <x v="1"/>
    <x v="20"/>
    <x v="626"/>
    <n v="870"/>
    <s v="RESINA OD 21"/>
    <x v="11"/>
    <x v="1"/>
    <x v="1"/>
    <x v="2"/>
  </r>
  <r>
    <d v="2023-06-03T00:00:00"/>
    <n v="6"/>
    <s v="SÁBADO"/>
    <n v="6"/>
    <x v="5"/>
    <x v="1"/>
    <x v="20"/>
    <x v="624"/>
    <n v="500"/>
    <s v="LIMPIEZA DENTAL 1ERA FASE"/>
    <x v="14"/>
    <x v="1"/>
    <x v="0"/>
    <x v="0"/>
  </r>
  <r>
    <d v="2023-06-03T00:00:00"/>
    <n v="6"/>
    <s v="SÁBADO"/>
    <n v="6"/>
    <x v="5"/>
    <x v="1"/>
    <x v="20"/>
    <x v="482"/>
    <n v="700"/>
    <s v="DEJA A/C DE CX DE 3EROS MOLARES"/>
    <x v="9"/>
    <x v="2"/>
    <x v="0"/>
    <x v="0"/>
  </r>
  <r>
    <d v="2023-06-05T00:00:00"/>
    <n v="1"/>
    <s v="LUNES"/>
    <n v="6"/>
    <x v="5"/>
    <x v="1"/>
    <x v="21"/>
    <x v="626"/>
    <n v="1070"/>
    <s v="LIMPIEZA DENTAL"/>
    <x v="11"/>
    <x v="1"/>
    <x v="0"/>
    <x v="0"/>
  </r>
  <r>
    <d v="2023-06-05T00:00:00"/>
    <n v="1"/>
    <s v="LUNES"/>
    <n v="6"/>
    <x v="5"/>
    <x v="1"/>
    <x v="21"/>
    <x v="455"/>
    <n v="4000"/>
    <s v="ABONO PPR SUP E INF"/>
    <x v="16"/>
    <x v="2"/>
    <x v="0"/>
    <x v="0"/>
  </r>
  <r>
    <d v="2023-06-05T00:00:00"/>
    <n v="1"/>
    <s v="LUNES"/>
    <n v="6"/>
    <x v="5"/>
    <x v="1"/>
    <x v="21"/>
    <x v="614"/>
    <n v="1400"/>
    <s v="RESINA OD 13"/>
    <x v="33"/>
    <x v="1"/>
    <x v="0"/>
    <x v="0"/>
  </r>
  <r>
    <d v="2023-06-06T00:00:00"/>
    <n v="2"/>
    <s v="MARTES"/>
    <n v="6"/>
    <x v="5"/>
    <x v="1"/>
    <x v="21"/>
    <x v="459"/>
    <n v="1070"/>
    <s v="LIMPIEZA DENTAL"/>
    <x v="29"/>
    <x v="1"/>
    <x v="0"/>
    <x v="0"/>
  </r>
  <r>
    <d v="2023-06-07T00:00:00"/>
    <n v="3"/>
    <s v="MIÉRCOLES"/>
    <n v="6"/>
    <x v="5"/>
    <x v="1"/>
    <x v="21"/>
    <x v="579"/>
    <n v="1140"/>
    <s v="RESINA OD 45 Y 47"/>
    <x v="34"/>
    <x v="1"/>
    <x v="0"/>
    <x v="0"/>
  </r>
  <r>
    <d v="2023-06-07T00:00:00"/>
    <n v="3"/>
    <s v="MIÉRCOLES"/>
    <n v="6"/>
    <x v="5"/>
    <x v="1"/>
    <x v="21"/>
    <x v="627"/>
    <n v="600"/>
    <s v="RESINA OD 25"/>
    <x v="33"/>
    <x v="1"/>
    <x v="1"/>
    <x v="3"/>
  </r>
  <r>
    <d v="2023-06-07T00:00:00"/>
    <n v="3"/>
    <s v="MIÉRCOLES"/>
    <n v="6"/>
    <x v="5"/>
    <x v="1"/>
    <x v="21"/>
    <x v="628"/>
    <n v="600"/>
    <s v="RESINA OD 22 (RESTAN $100)"/>
    <x v="5"/>
    <x v="1"/>
    <x v="1"/>
    <x v="1"/>
  </r>
  <r>
    <d v="2023-06-07T00:00:00"/>
    <n v="3"/>
    <s v="MIÉRCOLES"/>
    <n v="6"/>
    <x v="5"/>
    <x v="1"/>
    <x v="21"/>
    <x v="629"/>
    <n v="370"/>
    <s v="OD 45 INCRUSTACIÓN DESALOJADA / CURACIÓN"/>
    <x v="18"/>
    <x v="2"/>
    <x v="1"/>
    <x v="2"/>
  </r>
  <r>
    <d v="2023-06-08T00:00:00"/>
    <n v="4"/>
    <s v="JUEVES"/>
    <n v="6"/>
    <x v="5"/>
    <x v="1"/>
    <x v="21"/>
    <x v="630"/>
    <n v="1500"/>
    <s v="SE INICIA ENDODONCIA OD 14"/>
    <x v="7"/>
    <x v="1"/>
    <x v="0"/>
    <x v="0"/>
  </r>
  <r>
    <d v="2023-06-08T00:00:00"/>
    <n v="4"/>
    <s v="JUEVES"/>
    <n v="6"/>
    <x v="5"/>
    <x v="1"/>
    <x v="21"/>
    <x v="591"/>
    <n v="0"/>
    <s v="SE INICIA ENDODONCIA OD 21, SE DEJA HIDRÓXIDO INTRACONDUCTO"/>
    <x v="57"/>
    <x v="1"/>
    <x v="0"/>
    <x v="0"/>
  </r>
  <r>
    <d v="2023-06-08T00:00:00"/>
    <n v="4"/>
    <s v="JUEVES"/>
    <n v="6"/>
    <x v="5"/>
    <x v="1"/>
    <x v="21"/>
    <x v="614"/>
    <n v="1500"/>
    <s v="CX RR OD 16"/>
    <x v="33"/>
    <x v="1"/>
    <x v="0"/>
    <x v="0"/>
  </r>
  <r>
    <d v="2023-06-08T00:00:00"/>
    <n v="4"/>
    <s v="JUEVES"/>
    <n v="6"/>
    <x v="5"/>
    <x v="1"/>
    <x v="21"/>
    <x v="620"/>
    <n v="1200"/>
    <s v="CX OD 18 Y 48"/>
    <x v="25"/>
    <x v="1"/>
    <x v="0"/>
    <x v="0"/>
  </r>
  <r>
    <d v="2023-06-08T00:00:00"/>
    <n v="4"/>
    <s v="JUEVES"/>
    <n v="6"/>
    <x v="5"/>
    <x v="1"/>
    <x v="21"/>
    <x v="455"/>
    <n v="0"/>
    <s v="SE ENTREGAN PPR SUP E INF"/>
    <x v="16"/>
    <x v="2"/>
    <x v="0"/>
    <x v="0"/>
  </r>
  <r>
    <d v="2023-06-08T00:00:00"/>
    <n v="4"/>
    <s v="JUEVES"/>
    <n v="6"/>
    <x v="5"/>
    <x v="1"/>
    <x v="21"/>
    <x v="491"/>
    <n v="0"/>
    <s v="REVISIÓN SIN COSTO"/>
    <x v="4"/>
    <x v="1"/>
    <x v="0"/>
    <x v="0"/>
  </r>
  <r>
    <d v="2023-06-09T00:00:00"/>
    <n v="5"/>
    <s v="VIERNES"/>
    <n v="6"/>
    <x v="5"/>
    <x v="1"/>
    <x v="21"/>
    <x v="631"/>
    <n v="370"/>
    <s v="CURACIÓN OD 26"/>
    <x v="63"/>
    <x v="2"/>
    <x v="1"/>
    <x v="1"/>
  </r>
  <r>
    <d v="2023-06-09T00:00:00"/>
    <n v="5"/>
    <s v="VIERNES"/>
    <n v="6"/>
    <x v="5"/>
    <x v="1"/>
    <x v="21"/>
    <x v="627"/>
    <n v="370"/>
    <s v="CURACIÓN OD 36"/>
    <x v="33"/>
    <x v="1"/>
    <x v="0"/>
    <x v="0"/>
  </r>
  <r>
    <d v="2023-06-09T00:00:00"/>
    <n v="5"/>
    <s v="VIERNES"/>
    <n v="6"/>
    <x v="5"/>
    <x v="1"/>
    <x v="21"/>
    <x v="615"/>
    <n v="500"/>
    <s v="LIMPIEZA DENTAL"/>
    <x v="68"/>
    <x v="1"/>
    <x v="0"/>
    <x v="0"/>
  </r>
  <r>
    <d v="2023-06-09T00:00:00"/>
    <n v="5"/>
    <s v="VIERNES"/>
    <n v="6"/>
    <x v="5"/>
    <x v="1"/>
    <x v="21"/>
    <x v="591"/>
    <n v="2000"/>
    <s v="TRANSFERENCIA A/C DE TX"/>
    <x v="57"/>
    <x v="1"/>
    <x v="0"/>
    <x v="0"/>
  </r>
  <r>
    <d v="2023-06-09T00:00:00"/>
    <n v="5"/>
    <s v="VIERNES"/>
    <n v="6"/>
    <x v="5"/>
    <x v="1"/>
    <x v="21"/>
    <x v="594"/>
    <n v="570"/>
    <s v="RESINA OD 16"/>
    <x v="30"/>
    <x v="2"/>
    <x v="0"/>
    <x v="0"/>
  </r>
  <r>
    <d v="2023-06-10T00:00:00"/>
    <n v="6"/>
    <s v="SÁBADO"/>
    <n v="6"/>
    <x v="5"/>
    <x v="1"/>
    <x v="21"/>
    <x v="632"/>
    <n v="570"/>
    <s v="RESINA OD 12"/>
    <x v="11"/>
    <x v="1"/>
    <x v="1"/>
    <x v="3"/>
  </r>
  <r>
    <d v="2023-06-11T00:00:00"/>
    <n v="7"/>
    <s v="DOMINGO"/>
    <n v="6"/>
    <x v="5"/>
    <x v="1"/>
    <x v="22"/>
    <x v="537"/>
    <n v="0"/>
    <s v="SE BRACKEA ARCADA SUPERIOR / ARCO NITI 0.16"/>
    <x v="9"/>
    <x v="1"/>
    <x v="0"/>
    <x v="0"/>
  </r>
  <r>
    <d v="2023-06-11T00:00:00"/>
    <n v="7"/>
    <s v="DOMINGO"/>
    <n v="6"/>
    <x v="5"/>
    <x v="1"/>
    <x v="22"/>
    <x v="594"/>
    <n v="0"/>
    <s v="COLOCACIÓN DE BRACKETS SUP / ARCO NITI 0.14"/>
    <x v="30"/>
    <x v="2"/>
    <x v="0"/>
    <x v="0"/>
  </r>
  <r>
    <d v="2023-06-11T00:00:00"/>
    <n v="7"/>
    <s v="DOMINGO"/>
    <n v="6"/>
    <x v="5"/>
    <x v="1"/>
    <x v="22"/>
    <x v="11"/>
    <n v="1200"/>
    <s v="ELÁSTICO CLASE III DER / ELÁSTICO CLASE II IZQ"/>
    <x v="30"/>
    <x v="2"/>
    <x v="0"/>
    <x v="0"/>
  </r>
  <r>
    <d v="2023-06-11T00:00:00"/>
    <n v="7"/>
    <s v="DOMINGO"/>
    <n v="6"/>
    <x v="5"/>
    <x v="1"/>
    <x v="22"/>
    <x v="558"/>
    <n v="500"/>
    <s v="CAMBIO DE LIGAS / MISMO ARCO"/>
    <x v="18"/>
    <x v="2"/>
    <x v="0"/>
    <x v="0"/>
  </r>
  <r>
    <d v="2023-06-11T00:00:00"/>
    <n v="7"/>
    <s v="DOMINGO"/>
    <n v="6"/>
    <x v="5"/>
    <x v="1"/>
    <x v="22"/>
    <x v="522"/>
    <n v="4500"/>
    <s v="ACTIVACIÓN ARCO SUP"/>
    <x v="18"/>
    <x v="1"/>
    <x v="0"/>
    <x v="0"/>
  </r>
  <r>
    <d v="2023-06-11T00:00:00"/>
    <n v="7"/>
    <s v="DOMINGO"/>
    <n v="6"/>
    <x v="5"/>
    <x v="1"/>
    <x v="22"/>
    <x v="464"/>
    <n v="1200"/>
    <s v="ARCO NITI 0.12 ACCESORIO PARA INTRUIR MOLAR"/>
    <x v="27"/>
    <x v="1"/>
    <x v="0"/>
    <x v="0"/>
  </r>
  <r>
    <d v="2023-06-13T00:00:00"/>
    <n v="2"/>
    <s v="MARTES"/>
    <n v="6"/>
    <x v="5"/>
    <x v="1"/>
    <x v="22"/>
    <x v="625"/>
    <n v="59"/>
    <s v="REVISIÓN OD 36 (INDICADA PARA EXO)"/>
    <x v="17"/>
    <x v="2"/>
    <x v="0"/>
    <x v="0"/>
  </r>
  <r>
    <d v="2023-06-13T00:00:00"/>
    <n v="2"/>
    <s v="MARTES"/>
    <n v="6"/>
    <x v="5"/>
    <x v="1"/>
    <x v="22"/>
    <x v="633"/>
    <n v="370"/>
    <s v="CURACIÓN OD 46"/>
    <x v="25"/>
    <x v="1"/>
    <x v="1"/>
    <x v="3"/>
  </r>
  <r>
    <d v="2023-06-14T00:00:00"/>
    <n v="3"/>
    <s v="MIÉRCOLES"/>
    <n v="6"/>
    <x v="5"/>
    <x v="1"/>
    <x v="22"/>
    <x v="627"/>
    <n v="570"/>
    <s v="RESINA OD 36 "/>
    <x v="33"/>
    <x v="1"/>
    <x v="0"/>
    <x v="0"/>
  </r>
  <r>
    <d v="2023-06-15T00:00:00"/>
    <n v="4"/>
    <s v="JUEVES"/>
    <n v="6"/>
    <x v="5"/>
    <x v="1"/>
    <x v="22"/>
    <x v="634"/>
    <n v="500"/>
    <s v="LIMPIEZA DENTAL"/>
    <x v="66"/>
    <x v="2"/>
    <x v="1"/>
    <x v="1"/>
  </r>
  <r>
    <d v="2023-06-15T00:00:00"/>
    <n v="4"/>
    <s v="JUEVES"/>
    <n v="6"/>
    <x v="5"/>
    <x v="1"/>
    <x v="22"/>
    <x v="635"/>
    <n v="870"/>
    <s v="CURACIÓN OD 46"/>
    <x v="10"/>
    <x v="2"/>
    <x v="1"/>
    <x v="1"/>
  </r>
  <r>
    <d v="2023-06-16T00:00:00"/>
    <n v="5"/>
    <s v="VIERNES"/>
    <n v="6"/>
    <x v="5"/>
    <x v="1"/>
    <x v="22"/>
    <x v="620"/>
    <n v="59"/>
    <s v="SE RETIRA PUNTO DE SUTURA"/>
    <x v="25"/>
    <x v="1"/>
    <x v="0"/>
    <x v="0"/>
  </r>
  <r>
    <d v="2023-06-16T00:00:00"/>
    <n v="5"/>
    <s v="VIERNES"/>
    <n v="6"/>
    <x v="5"/>
    <x v="1"/>
    <x v="22"/>
    <x v="585"/>
    <n v="570"/>
    <s v="RESINA OD 15"/>
    <x v="18"/>
    <x v="1"/>
    <x v="0"/>
    <x v="0"/>
  </r>
  <r>
    <d v="2023-06-17T00:00:00"/>
    <n v="6"/>
    <s v="SÁBADO"/>
    <n v="6"/>
    <x v="5"/>
    <x v="1"/>
    <x v="22"/>
    <x v="636"/>
    <n v="500"/>
    <s v="INICIO DE LIMPIEZA DENTAL"/>
    <x v="11"/>
    <x v="2"/>
    <x v="1"/>
    <x v="3"/>
  </r>
  <r>
    <d v="2023-06-19T00:00:00"/>
    <n v="1"/>
    <s v="LUNES"/>
    <n v="6"/>
    <x v="5"/>
    <x v="1"/>
    <x v="24"/>
    <x v="629"/>
    <n v="600"/>
    <s v="RESINA OD 45"/>
    <x v="18"/>
    <x v="2"/>
    <x v="0"/>
    <x v="0"/>
  </r>
  <r>
    <d v="2023-06-21T00:00:00"/>
    <n v="3"/>
    <s v="MIÉRCOLES"/>
    <n v="6"/>
    <x v="5"/>
    <x v="1"/>
    <x v="24"/>
    <x v="637"/>
    <n v="59"/>
    <s v="CONSULTA / SE SOLICITA RX PANORÁMICA"/>
    <x v="41"/>
    <x v="1"/>
    <x v="1"/>
    <x v="3"/>
  </r>
  <r>
    <d v="2023-06-21T00:00:00"/>
    <n v="3"/>
    <s v="MIÉRCOLES"/>
    <n v="6"/>
    <x v="5"/>
    <x v="1"/>
    <x v="24"/>
    <x v="638"/>
    <n v="370"/>
    <s v="CURACIÓN OD 26"/>
    <x v="71"/>
    <x v="1"/>
    <x v="1"/>
    <x v="3"/>
  </r>
  <r>
    <d v="2023-06-21T00:00:00"/>
    <n v="3"/>
    <s v="MIÉRCOLES"/>
    <n v="6"/>
    <x v="5"/>
    <x v="1"/>
    <x v="24"/>
    <x v="634"/>
    <n v="1140"/>
    <s v="RESINA OD 26 Y 27"/>
    <x v="66"/>
    <x v="2"/>
    <x v="0"/>
    <x v="0"/>
  </r>
  <r>
    <d v="2023-06-21T00:00:00"/>
    <n v="3"/>
    <s v="MIÉRCOLES"/>
    <n v="6"/>
    <x v="5"/>
    <x v="1"/>
    <x v="24"/>
    <x v="614"/>
    <n v="59"/>
    <s v="RETIRO DE PUNTOS DE SUTURA"/>
    <x v="33"/>
    <x v="1"/>
    <x v="0"/>
    <x v="0"/>
  </r>
  <r>
    <d v="2023-06-22T00:00:00"/>
    <n v="4"/>
    <s v="JUEVES"/>
    <n v="6"/>
    <x v="5"/>
    <x v="1"/>
    <x v="24"/>
    <x v="639"/>
    <n v="59"/>
    <s v="CONSULTA 1ERA VEZ"/>
    <x v="58"/>
    <x v="1"/>
    <x v="1"/>
    <x v="3"/>
  </r>
  <r>
    <d v="2023-06-22T00:00:00"/>
    <n v="4"/>
    <s v="JUEVES"/>
    <n v="6"/>
    <x v="5"/>
    <x v="1"/>
    <x v="24"/>
    <x v="630"/>
    <n v="2200"/>
    <s v="SE TERMINA ENDODONCIA OD 14"/>
    <x v="7"/>
    <x v="1"/>
    <x v="0"/>
    <x v="0"/>
  </r>
  <r>
    <d v="2023-06-22T00:00:00"/>
    <n v="4"/>
    <s v="JUEVES"/>
    <n v="6"/>
    <x v="5"/>
    <x v="1"/>
    <x v="24"/>
    <x v="491"/>
    <n v="1200"/>
    <s v="RESINA OD 12 Y 22"/>
    <x v="4"/>
    <x v="1"/>
    <x v="0"/>
    <x v="0"/>
  </r>
  <r>
    <d v="2023-06-22T00:00:00"/>
    <n v="4"/>
    <s v="JUEVES"/>
    <n v="6"/>
    <x v="5"/>
    <x v="1"/>
    <x v="24"/>
    <x v="457"/>
    <n v="0"/>
    <s v="SE AJUSTA ALTURA DE PRÓTESIS"/>
    <x v="39"/>
    <x v="2"/>
    <x v="0"/>
    <x v="0"/>
  </r>
  <r>
    <d v="2023-06-22T00:00:00"/>
    <n v="4"/>
    <s v="JUEVES"/>
    <n v="6"/>
    <x v="5"/>
    <x v="1"/>
    <x v="24"/>
    <x v="640"/>
    <n v="500"/>
    <s v="LIMPIEZA DENTAL"/>
    <x v="17"/>
    <x v="1"/>
    <x v="0"/>
    <x v="0"/>
  </r>
  <r>
    <d v="2023-06-23T00:00:00"/>
    <n v="5"/>
    <s v="VIERNES"/>
    <n v="6"/>
    <x v="5"/>
    <x v="1"/>
    <x v="24"/>
    <x v="611"/>
    <n v="100"/>
    <s v="REVISIÓN/ RX PANORÁMICA"/>
    <x v="56"/>
    <x v="2"/>
    <x v="0"/>
    <x v="0"/>
  </r>
  <r>
    <d v="2023-06-23T00:00:00"/>
    <n v="5"/>
    <s v="VIERNES"/>
    <n v="6"/>
    <x v="5"/>
    <x v="1"/>
    <x v="24"/>
    <x v="585"/>
    <n v="59"/>
    <s v="CONSULTA / SOLICITUD RX PANO"/>
    <x v="18"/>
    <x v="1"/>
    <x v="0"/>
    <x v="0"/>
  </r>
  <r>
    <d v="2023-06-24T00:00:00"/>
    <n v="6"/>
    <s v="SÁBADO"/>
    <n v="6"/>
    <x v="5"/>
    <x v="1"/>
    <x v="24"/>
    <x v="477"/>
    <n v="570"/>
    <s v="SE COLOCA RESINA FLUIDA FÉRULA OD 21 PARA REFORZAR"/>
    <x v="59"/>
    <x v="2"/>
    <x v="0"/>
    <x v="0"/>
  </r>
  <r>
    <d v="2023-06-24T00:00:00"/>
    <n v="6"/>
    <s v="SÁBADO"/>
    <n v="6"/>
    <x v="5"/>
    <x v="1"/>
    <x v="24"/>
    <x v="641"/>
    <n v="600"/>
    <s v="IONÓMERO DE VIDRIO OD 54 Y 55"/>
    <x v="60"/>
    <x v="2"/>
    <x v="1"/>
    <x v="2"/>
  </r>
  <r>
    <d v="2023-06-26T00:00:00"/>
    <n v="1"/>
    <s v="LUNES"/>
    <n v="6"/>
    <x v="5"/>
    <x v="1"/>
    <x v="25"/>
    <x v="620"/>
    <n v="2400"/>
    <s v="CX 3ER MOLAR PAGADO"/>
    <x v="25"/>
    <x v="1"/>
    <x v="0"/>
    <x v="0"/>
  </r>
  <r>
    <d v="2023-06-26T00:00:00"/>
    <n v="1"/>
    <s v="LUNES"/>
    <n v="6"/>
    <x v="5"/>
    <x v="1"/>
    <x v="25"/>
    <x v="642"/>
    <n v="59"/>
    <s v="CONSULTA 1ERA VEZ"/>
    <x v="66"/>
    <x v="2"/>
    <x v="1"/>
    <x v="3"/>
  </r>
  <r>
    <d v="2023-06-26T00:00:00"/>
    <n v="1"/>
    <s v="LUNES"/>
    <n v="6"/>
    <x v="5"/>
    <x v="1"/>
    <x v="25"/>
    <x v="643"/>
    <n v="100"/>
    <s v="SE RETIRAN ARCOS DE ORTODONCIA "/>
    <x v="68"/>
    <x v="1"/>
    <x v="1"/>
    <x v="3"/>
  </r>
  <r>
    <d v="2023-06-26T00:00:00"/>
    <n v="1"/>
    <s v="LUNES"/>
    <n v="6"/>
    <x v="5"/>
    <x v="1"/>
    <x v="25"/>
    <x v="644"/>
    <n v="59"/>
    <s v="CONSULTA 1ERA VEZ"/>
    <x v="72"/>
    <x v="1"/>
    <x v="1"/>
    <x v="3"/>
  </r>
  <r>
    <d v="2023-06-27T00:00:00"/>
    <n v="2"/>
    <s v="MARTES"/>
    <n v="6"/>
    <x v="5"/>
    <x v="1"/>
    <x v="25"/>
    <x v="455"/>
    <n v="4000"/>
    <s v="A/C DE PPR"/>
    <x v="50"/>
    <x v="2"/>
    <x v="0"/>
    <x v="0"/>
  </r>
  <r>
    <d v="2023-06-22T00:00:00"/>
    <n v="4"/>
    <s v="JUEVES"/>
    <n v="6"/>
    <x v="5"/>
    <x v="1"/>
    <x v="24"/>
    <x v="455"/>
    <n v="0"/>
    <s v="AJUSTE DE ALTURA DE PPR "/>
    <x v="50"/>
    <x v="2"/>
    <x v="0"/>
    <x v="0"/>
  </r>
  <r>
    <d v="2023-06-27T00:00:00"/>
    <n v="2"/>
    <s v="MARTES"/>
    <n v="6"/>
    <x v="5"/>
    <x v="1"/>
    <x v="25"/>
    <x v="612"/>
    <n v="370"/>
    <s v="CURACIÓN OD 46"/>
    <x v="22"/>
    <x v="1"/>
    <x v="0"/>
    <x v="0"/>
  </r>
  <r>
    <d v="2023-06-27T00:00:00"/>
    <n v="2"/>
    <s v="MARTES"/>
    <n v="6"/>
    <x v="5"/>
    <x v="1"/>
    <x v="25"/>
    <x v="645"/>
    <n v="59"/>
    <s v="CONSULTA 1ERA VEZ "/>
    <x v="32"/>
    <x v="1"/>
    <x v="1"/>
    <x v="4"/>
  </r>
  <r>
    <d v="2023-06-27T00:00:00"/>
    <n v="2"/>
    <s v="MARTES"/>
    <n v="6"/>
    <x v="5"/>
    <x v="1"/>
    <x v="25"/>
    <x v="596"/>
    <n v="3000"/>
    <s v="IMPRESIÓN PARA PPR SUP"/>
    <x v="49"/>
    <x v="1"/>
    <x v="0"/>
    <x v="0"/>
  </r>
  <r>
    <d v="2023-06-27T00:00:00"/>
    <n v="2"/>
    <s v="MARTES"/>
    <n v="6"/>
    <x v="5"/>
    <x v="1"/>
    <x v="25"/>
    <x v="646"/>
    <n v="400"/>
    <s v="RESINA OD 11"/>
    <x v="7"/>
    <x v="1"/>
    <x v="1"/>
    <x v="3"/>
  </r>
  <r>
    <d v="2023-06-28T00:00:00"/>
    <n v="3"/>
    <s v="MIÉRCOLES"/>
    <n v="6"/>
    <x v="5"/>
    <x v="1"/>
    <x v="25"/>
    <x v="647"/>
    <n v="59"/>
    <s v="CONSULTA 1ERA VEZ"/>
    <x v="11"/>
    <x v="2"/>
    <x v="1"/>
    <x v="3"/>
  </r>
  <r>
    <d v="2023-06-28T00:00:00"/>
    <n v="3"/>
    <s v="MIÉRCOLES"/>
    <n v="6"/>
    <x v="5"/>
    <x v="1"/>
    <x v="25"/>
    <x v="648"/>
    <n v="500"/>
    <s v="LIMPIEZA DENTAL"/>
    <x v="10"/>
    <x v="1"/>
    <x v="1"/>
    <x v="2"/>
  </r>
  <r>
    <d v="2023-06-28T00:00:00"/>
    <n v="3"/>
    <s v="MIÉRCOLES"/>
    <n v="6"/>
    <x v="5"/>
    <x v="1"/>
    <x v="25"/>
    <x v="649"/>
    <n v="600"/>
    <s v="RESINA OD 46"/>
    <x v="37"/>
    <x v="1"/>
    <x v="1"/>
    <x v="2"/>
  </r>
  <r>
    <d v="2023-06-29T00:00:00"/>
    <n v="4"/>
    <s v="JUEVES"/>
    <n v="6"/>
    <x v="5"/>
    <x v="1"/>
    <x v="25"/>
    <x v="645"/>
    <n v="59"/>
    <s v="SONDAJE PERIODONTAL OD 31"/>
    <x v="32"/>
    <x v="1"/>
    <x v="0"/>
    <x v="0"/>
  </r>
  <r>
    <d v="2023-06-29T00:00:00"/>
    <n v="4"/>
    <s v="JUEVES"/>
    <n v="6"/>
    <x v="5"/>
    <x v="1"/>
    <x v="25"/>
    <x v="650"/>
    <n v="1070"/>
    <s v="LIMPIEZA DENTAL"/>
    <x v="14"/>
    <x v="2"/>
    <x v="1"/>
    <x v="3"/>
  </r>
  <r>
    <d v="2023-06-29T00:00:00"/>
    <n v="4"/>
    <s v="JUEVES"/>
    <n v="6"/>
    <x v="5"/>
    <x v="1"/>
    <x v="25"/>
    <x v="455"/>
    <n v="4000"/>
    <s v="PAGADO PPR SUP E INF"/>
    <x v="50"/>
    <x v="2"/>
    <x v="0"/>
    <x v="0"/>
  </r>
  <r>
    <d v="2023-06-30T00:00:00"/>
    <n v="5"/>
    <s v="VIERNES"/>
    <n v="6"/>
    <x v="5"/>
    <x v="1"/>
    <x v="25"/>
    <x v="651"/>
    <n v="500"/>
    <s v="LIMPIEZA DENTAL"/>
    <x v="33"/>
    <x v="1"/>
    <x v="1"/>
    <x v="3"/>
  </r>
  <r>
    <d v="2023-06-30T00:00:00"/>
    <n v="5"/>
    <s v="VIERNES"/>
    <n v="6"/>
    <x v="5"/>
    <x v="1"/>
    <x v="25"/>
    <x v="630"/>
    <n v="500"/>
    <s v="$400 a/c DE ENDOPOSTE"/>
    <x v="7"/>
    <x v="1"/>
    <x v="0"/>
    <x v="0"/>
  </r>
  <r>
    <d v="2023-07-01T00:00:00"/>
    <n v="6"/>
    <s v="SÁBADO"/>
    <n v="7"/>
    <x v="6"/>
    <x v="1"/>
    <x v="25"/>
    <x v="652"/>
    <n v="370"/>
    <s v="CURACIÓN OD 37"/>
    <x v="54"/>
    <x v="2"/>
    <x v="1"/>
    <x v="3"/>
  </r>
  <r>
    <d v="2023-07-01T00:00:00"/>
    <n v="6"/>
    <s v="SÁBADO"/>
    <n v="7"/>
    <x v="6"/>
    <x v="1"/>
    <x v="25"/>
    <x v="653"/>
    <n v="1000"/>
    <s v="PAQUETE FAMILIAR"/>
    <x v="54"/>
    <x v="2"/>
    <x v="1"/>
    <x v="3"/>
  </r>
  <r>
    <d v="2023-07-01T00:00:00"/>
    <n v="6"/>
    <s v="SÁBADO"/>
    <n v="7"/>
    <x v="6"/>
    <x v="1"/>
    <x v="25"/>
    <x v="614"/>
    <n v="570"/>
    <s v="RESINA OD 27"/>
    <x v="33"/>
    <x v="1"/>
    <x v="0"/>
    <x v="0"/>
  </r>
  <r>
    <d v="2023-07-03T00:00:00"/>
    <n v="1"/>
    <s v="LUNES"/>
    <n v="7"/>
    <x v="6"/>
    <x v="1"/>
    <x v="23"/>
    <x v="532"/>
    <n v="300"/>
    <s v="A/C CONSULTA ORTO"/>
    <x v="15"/>
    <x v="2"/>
    <x v="0"/>
    <x v="0"/>
  </r>
  <r>
    <d v="2023-07-03T00:00:00"/>
    <n v="1"/>
    <s v="LUNES"/>
    <n v="7"/>
    <x v="6"/>
    <x v="1"/>
    <x v="23"/>
    <x v="551"/>
    <n v="800"/>
    <s v="A/C DE CX 3EROS MOLARES"/>
    <x v="41"/>
    <x v="1"/>
    <x v="0"/>
    <x v="0"/>
  </r>
  <r>
    <d v="2023-07-03T00:00:00"/>
    <n v="1"/>
    <s v="LUNES"/>
    <n v="7"/>
    <x v="6"/>
    <x v="1"/>
    <x v="23"/>
    <x v="646"/>
    <n v="500"/>
    <s v="A/C RESINA OD 12"/>
    <x v="7"/>
    <x v="1"/>
    <x v="0"/>
    <x v="0"/>
  </r>
  <r>
    <d v="2023-07-04T00:00:00"/>
    <n v="2"/>
    <s v="MARTES"/>
    <n v="7"/>
    <x v="6"/>
    <x v="1"/>
    <x v="23"/>
    <x v="654"/>
    <n v="1240"/>
    <s v="RESINA OD 27 Y 48"/>
    <x v="8"/>
    <x v="1"/>
    <x v="1"/>
    <x v="3"/>
  </r>
  <r>
    <d v="2023-07-05T00:00:00"/>
    <n v="3"/>
    <s v="MIÉRCOLES"/>
    <n v="7"/>
    <x v="6"/>
    <x v="1"/>
    <x v="23"/>
    <x v="655"/>
    <n v="470"/>
    <s v="CEMENTACIÓN CON IONÓMERO DE VIDRIO"/>
    <x v="73"/>
    <x v="1"/>
    <x v="1"/>
    <x v="3"/>
  </r>
  <r>
    <d v="2023-07-06T00:00:00"/>
    <n v="4"/>
    <s v="JUEVES"/>
    <n v="7"/>
    <x v="6"/>
    <x v="1"/>
    <x v="23"/>
    <x v="457"/>
    <n v="0"/>
    <s v="AJUSTE DE PPR INF"/>
    <x v="3"/>
    <x v="2"/>
    <x v="0"/>
    <x v="0"/>
  </r>
  <r>
    <d v="2023-07-06T00:00:00"/>
    <n v="4"/>
    <s v="JUEVES"/>
    <n v="7"/>
    <x v="6"/>
    <x v="1"/>
    <x v="23"/>
    <x v="614"/>
    <n v="1000"/>
    <s v="EXODONCIAS OD 12 Y 23"/>
    <x v="33"/>
    <x v="1"/>
    <x v="0"/>
    <x v="0"/>
  </r>
  <r>
    <d v="2023-07-06T00:00:00"/>
    <n v="4"/>
    <s v="JUEVES"/>
    <n v="7"/>
    <x v="6"/>
    <x v="1"/>
    <x v="23"/>
    <x v="491"/>
    <n v="1200"/>
    <s v="RESINAS OD 31 Y 41"/>
    <x v="49"/>
    <x v="1"/>
    <x v="0"/>
    <x v="0"/>
  </r>
  <r>
    <d v="2023-07-06T00:00:00"/>
    <n v="4"/>
    <s v="JUEVES"/>
    <n v="7"/>
    <x v="6"/>
    <x v="1"/>
    <x v="23"/>
    <x v="612"/>
    <n v="1000"/>
    <s v="NÚCLEO Y RECONSTRUCCIÓN DE PARED DISTAL OD 46"/>
    <x v="22"/>
    <x v="1"/>
    <x v="0"/>
    <x v="0"/>
  </r>
  <r>
    <d v="2023-07-07T00:00:00"/>
    <n v="5"/>
    <s v="VIERNES"/>
    <n v="7"/>
    <x v="6"/>
    <x v="1"/>
    <x v="23"/>
    <x v="656"/>
    <n v="600"/>
    <s v="LIMPIEZA DENTAL"/>
    <x v="74"/>
    <x v="1"/>
    <x v="1"/>
    <x v="3"/>
  </r>
  <r>
    <d v="2023-07-07T00:00:00"/>
    <n v="5"/>
    <s v="VIERNES"/>
    <n v="7"/>
    <x v="6"/>
    <x v="1"/>
    <x v="23"/>
    <x v="657"/>
    <n v="500"/>
    <s v="RESINA OD 52 Y 62"/>
    <x v="44"/>
    <x v="1"/>
    <x v="1"/>
    <x v="1"/>
  </r>
  <r>
    <d v="2023-07-07T00:00:00"/>
    <n v="5"/>
    <s v="VIERNES"/>
    <n v="7"/>
    <x v="6"/>
    <x v="1"/>
    <x v="23"/>
    <x v="651"/>
    <n v="500"/>
    <s v="EXODONCIA OD 46"/>
    <x v="33"/>
    <x v="1"/>
    <x v="0"/>
    <x v="0"/>
  </r>
  <r>
    <d v="2023-07-07T00:00:00"/>
    <n v="5"/>
    <s v="VIERNES"/>
    <n v="7"/>
    <x v="6"/>
    <x v="1"/>
    <x v="23"/>
    <x v="522"/>
    <n v="570"/>
    <s v="RESINA OD 37"/>
    <x v="18"/>
    <x v="1"/>
    <x v="0"/>
    <x v="0"/>
  </r>
  <r>
    <d v="2023-07-07T00:00:00"/>
    <n v="5"/>
    <s v="VIERNES"/>
    <n v="7"/>
    <x v="6"/>
    <x v="1"/>
    <x v="23"/>
    <x v="522"/>
    <n v="4500"/>
    <s v="ABONO TX ORTODONCIA"/>
    <x v="18"/>
    <x v="1"/>
    <x v="0"/>
    <x v="0"/>
  </r>
  <r>
    <d v="2023-07-07T00:00:00"/>
    <n v="5"/>
    <s v="VIERNES"/>
    <n v="7"/>
    <x v="6"/>
    <x v="1"/>
    <x v="23"/>
    <x v="657"/>
    <n v="500"/>
    <s v="ABONO RESINAS"/>
    <x v="44"/>
    <x v="1"/>
    <x v="0"/>
    <x v="0"/>
  </r>
  <r>
    <d v="2023-07-08T00:00:00"/>
    <n v="6"/>
    <s v="SÁBADO"/>
    <n v="7"/>
    <x v="6"/>
    <x v="1"/>
    <x v="23"/>
    <x v="658"/>
    <n v="500"/>
    <s v="LIMPIEZA DENTAL"/>
    <x v="75"/>
    <x v="1"/>
    <x v="1"/>
    <x v="1"/>
  </r>
  <r>
    <d v="2023-07-09T00:00:00"/>
    <n v="7"/>
    <s v="DOMINGO"/>
    <n v="7"/>
    <x v="6"/>
    <x v="1"/>
    <x v="26"/>
    <x v="522"/>
    <n v="0"/>
    <s v="Seguimiento de tratamiento de ortodoncia"/>
    <x v="18"/>
    <x v="1"/>
    <x v="0"/>
    <x v="0"/>
  </r>
  <r>
    <d v="2023-07-09T00:00:00"/>
    <n v="7"/>
    <s v="DOMINGO"/>
    <n v="7"/>
    <x v="6"/>
    <x v="1"/>
    <x v="26"/>
    <x v="659"/>
    <n v="500"/>
    <s v="Cita Mensual de Ortodoncia"/>
    <x v="30"/>
    <x v="1"/>
    <x v="0"/>
    <x v="0"/>
  </r>
  <r>
    <d v="2023-07-09T00:00:00"/>
    <n v="7"/>
    <s v="DOMINGO"/>
    <n v="7"/>
    <x v="6"/>
    <x v="1"/>
    <x v="26"/>
    <x v="537"/>
    <n v="500"/>
    <s v="Cita Mnesual Ortodoncia"/>
    <x v="9"/>
    <x v="1"/>
    <x v="0"/>
    <x v="0"/>
  </r>
  <r>
    <d v="2023-07-09T00:00:00"/>
    <n v="7"/>
    <s v="DOMINGO"/>
    <n v="7"/>
    <x v="6"/>
    <x v="1"/>
    <x v="26"/>
    <x v="660"/>
    <n v="500"/>
    <s v="Cita Mensual Ortodoncia"/>
    <x v="24"/>
    <x v="2"/>
    <x v="0"/>
    <x v="0"/>
  </r>
  <r>
    <d v="2023-07-09T00:00:00"/>
    <n v="7"/>
    <s v="DOMINGO"/>
    <n v="7"/>
    <x v="6"/>
    <x v="1"/>
    <x v="26"/>
    <x v="464"/>
    <n v="1200"/>
    <s v="Cita de ortodoncia"/>
    <x v="34"/>
    <x v="1"/>
    <x v="0"/>
    <x v="0"/>
  </r>
  <r>
    <d v="2023-07-09T00:00:00"/>
    <n v="7"/>
    <s v="DOMINGO"/>
    <n v="7"/>
    <x v="6"/>
    <x v="1"/>
    <x v="26"/>
    <x v="661"/>
    <n v="1500"/>
    <s v="Se realizan Cx o.d. 48 y 38"/>
    <x v="9"/>
    <x v="2"/>
    <x v="0"/>
    <x v="0"/>
  </r>
  <r>
    <d v="2023-07-10T00:00:00"/>
    <n v="1"/>
    <s v="LUNES"/>
    <n v="7"/>
    <x v="6"/>
    <x v="1"/>
    <x v="26"/>
    <x v="653"/>
    <n v="700"/>
    <s v="SE TERMINA LIMPIEZA DENTAL (PAQUETE FAMILIAR)"/>
    <x v="54"/>
    <x v="2"/>
    <x v="0"/>
    <x v="0"/>
  </r>
  <r>
    <d v="2023-07-10T00:00:00"/>
    <n v="1"/>
    <s v="LUNES"/>
    <n v="7"/>
    <x v="6"/>
    <x v="1"/>
    <x v="26"/>
    <x v="662"/>
    <n v="0"/>
    <s v="LIMPIEZA DENTAL"/>
    <x v="68"/>
    <x v="1"/>
    <x v="1"/>
    <x v="1"/>
  </r>
  <r>
    <d v="2023-07-10T00:00:00"/>
    <n v="1"/>
    <s v="LUNES"/>
    <n v="7"/>
    <x v="6"/>
    <x v="1"/>
    <x v="26"/>
    <x v="663"/>
    <n v="0"/>
    <s v="LIMPIEZA DENTAL"/>
    <x v="10"/>
    <x v="1"/>
    <x v="1"/>
    <x v="1"/>
  </r>
  <r>
    <d v="2023-07-09T00:00:00"/>
    <n v="7"/>
    <s v="DOMINGO"/>
    <n v="7"/>
    <x v="6"/>
    <x v="1"/>
    <x v="26"/>
    <x v="551"/>
    <n v="1000"/>
    <s v="CX OD 18"/>
    <x v="43"/>
    <x v="1"/>
    <x v="0"/>
    <x v="0"/>
  </r>
  <r>
    <d v="2023-07-10T00:00:00"/>
    <n v="1"/>
    <s v="LUNES"/>
    <n v="7"/>
    <x v="6"/>
    <x v="1"/>
    <x v="26"/>
    <x v="654"/>
    <n v="1710"/>
    <s v="RESINA OD 34, 37 Y 38"/>
    <x v="8"/>
    <x v="1"/>
    <x v="0"/>
    <x v="0"/>
  </r>
  <r>
    <d v="2023-07-10T00:00:00"/>
    <n v="1"/>
    <s v="LUNES"/>
    <n v="7"/>
    <x v="6"/>
    <x v="1"/>
    <x v="26"/>
    <x v="664"/>
    <n v="300"/>
    <s v="RESINA OD 46"/>
    <x v="76"/>
    <x v="2"/>
    <x v="1"/>
    <x v="3"/>
  </r>
  <r>
    <d v="2023-07-10T00:00:00"/>
    <n v="1"/>
    <s v="LUNES"/>
    <n v="7"/>
    <x v="6"/>
    <x v="1"/>
    <x v="26"/>
    <x v="665"/>
    <n v="59"/>
    <s v="CONSULTA / PRESUPUESTO"/>
    <x v="19"/>
    <x v="1"/>
    <x v="1"/>
    <x v="3"/>
  </r>
  <r>
    <d v="2023-07-11T00:00:00"/>
    <n v="2"/>
    <s v="MARTES"/>
    <n v="7"/>
    <x v="6"/>
    <x v="1"/>
    <x v="26"/>
    <x v="666"/>
    <n v="59"/>
    <s v="CONSULTA / PRESUPUESTO"/>
    <x v="39"/>
    <x v="1"/>
    <x v="1"/>
    <x v="3"/>
  </r>
  <r>
    <d v="2023-07-11T00:00:00"/>
    <n v="2"/>
    <s v="MARTES"/>
    <n v="7"/>
    <x v="6"/>
    <x v="1"/>
    <x v="26"/>
    <x v="656"/>
    <n v="100"/>
    <s v="TOMA DE MODELOS DE ESTUDIO"/>
    <x v="74"/>
    <x v="1"/>
    <x v="0"/>
    <x v="0"/>
  </r>
  <r>
    <d v="2023-07-11T00:00:00"/>
    <n v="2"/>
    <s v="MARTES"/>
    <n v="7"/>
    <x v="6"/>
    <x v="1"/>
    <x v="26"/>
    <x v="667"/>
    <n v="500"/>
    <s v="LIMPIEZA DENTAL"/>
    <x v="14"/>
    <x v="1"/>
    <x v="1"/>
    <x v="1"/>
  </r>
  <r>
    <d v="2023-07-11T00:00:00"/>
    <n v="2"/>
    <s v="MARTES"/>
    <n v="7"/>
    <x v="6"/>
    <x v="1"/>
    <x v="26"/>
    <x v="668"/>
    <n v="89"/>
    <s v="CONSULTA / $30 TX PASADO"/>
    <x v="73"/>
    <x v="1"/>
    <x v="0"/>
    <x v="0"/>
  </r>
  <r>
    <d v="2023-07-12T00:00:00"/>
    <n v="3"/>
    <s v="MIÉRCOLES"/>
    <n v="7"/>
    <x v="6"/>
    <x v="1"/>
    <x v="26"/>
    <x v="669"/>
    <n v="600"/>
    <s v="RESINA OD 46"/>
    <x v="39"/>
    <x v="1"/>
    <x v="0"/>
    <x v="0"/>
  </r>
  <r>
    <d v="2023-07-13T00:00:00"/>
    <n v="4"/>
    <s v="JUEVES"/>
    <n v="7"/>
    <x v="6"/>
    <x v="1"/>
    <x v="26"/>
    <x v="670"/>
    <n v="100"/>
    <s v="CONSULTA / SOLICITUD RX PANORÁMICA"/>
    <x v="67"/>
    <x v="1"/>
    <x v="1"/>
    <x v="3"/>
  </r>
  <r>
    <d v="2023-07-14T00:00:00"/>
    <n v="5"/>
    <s v="VIERNES"/>
    <n v="7"/>
    <x v="6"/>
    <x v="1"/>
    <x v="26"/>
    <x v="671"/>
    <n v="570"/>
    <s v="RESINA POR DISTAL OD 27"/>
    <x v="8"/>
    <x v="1"/>
    <x v="0"/>
    <x v="0"/>
  </r>
  <r>
    <d v="2023-07-14T00:00:00"/>
    <n v="5"/>
    <s v="VIERNES"/>
    <n v="7"/>
    <x v="6"/>
    <x v="1"/>
    <x v="26"/>
    <x v="664"/>
    <n v="620"/>
    <s v="RESINA OD 36"/>
    <x v="76"/>
    <x v="2"/>
    <x v="0"/>
    <x v="0"/>
  </r>
  <r>
    <d v="2023-07-14T00:00:00"/>
    <n v="5"/>
    <s v="VIERNES"/>
    <n v="7"/>
    <x v="6"/>
    <x v="1"/>
    <x v="26"/>
    <x v="672"/>
    <n v="400"/>
    <s v="IONÓMERO DE VIDRIO OD 74 Y 75"/>
    <x v="61"/>
    <x v="2"/>
    <x v="1"/>
    <x v="1"/>
  </r>
  <r>
    <d v="2023-07-14T00:00:00"/>
    <n v="5"/>
    <s v="VIERNES"/>
    <n v="7"/>
    <x v="6"/>
    <x v="1"/>
    <x v="26"/>
    <x v="614"/>
    <n v="0"/>
    <s v="MODELOS PARA PPR SUP"/>
    <x v="33"/>
    <x v="1"/>
    <x v="0"/>
    <x v="0"/>
  </r>
  <r>
    <d v="2023-07-14T00:00:00"/>
    <n v="5"/>
    <s v="VIERNES"/>
    <n v="7"/>
    <x v="6"/>
    <x v="1"/>
    <x v="26"/>
    <x v="643"/>
    <n v="200"/>
    <s v="RETIRO DE BRACKETS"/>
    <x v="68"/>
    <x v="1"/>
    <x v="0"/>
    <x v="0"/>
  </r>
  <r>
    <d v="2023-07-15T00:00:00"/>
    <n v="6"/>
    <s v="SÁBADO"/>
    <n v="7"/>
    <x v="6"/>
    <x v="1"/>
    <x v="26"/>
    <x v="673"/>
    <n v="59"/>
    <s v="REVISIÓN / REGRESARÁ A LA CDMX PARA LA ENDO OD 46"/>
    <x v="59"/>
    <x v="1"/>
    <x v="1"/>
    <x v="2"/>
  </r>
  <r>
    <d v="2023-07-15T00:00:00"/>
    <n v="6"/>
    <s v="SÁBADO"/>
    <n v="7"/>
    <x v="6"/>
    <x v="1"/>
    <x v="26"/>
    <x v="641"/>
    <n v="1200"/>
    <s v="SFF OD 16, 26, 36 Y 46"/>
    <x v="60"/>
    <x v="2"/>
    <x v="0"/>
    <x v="0"/>
  </r>
  <r>
    <d v="2023-07-17T00:00:00"/>
    <n v="1"/>
    <s v="LUNES"/>
    <n v="7"/>
    <x v="6"/>
    <x v="1"/>
    <x v="27"/>
    <x v="664"/>
    <n v="720"/>
    <s v="LIMPIEZA DENTAL + $220 TX PASADO"/>
    <x v="76"/>
    <x v="2"/>
    <x v="0"/>
    <x v="0"/>
  </r>
  <r>
    <d v="2023-07-17T00:00:00"/>
    <n v="1"/>
    <s v="LUNES"/>
    <n v="7"/>
    <x v="6"/>
    <x v="1"/>
    <x v="27"/>
    <x v="674"/>
    <n v="59"/>
    <s v="BRACKET OD 47 PERDIDO"/>
    <x v="18"/>
    <x v="1"/>
    <x v="0"/>
    <x v="0"/>
  </r>
  <r>
    <d v="2023-07-18T00:00:00"/>
    <n v="2"/>
    <s v="MARTES"/>
    <n v="7"/>
    <x v="6"/>
    <x v="1"/>
    <x v="27"/>
    <x v="482"/>
    <n v="0"/>
    <s v="RETIRO PUNTOS DE SUTURA"/>
    <x v="9"/>
    <x v="2"/>
    <x v="0"/>
    <x v="0"/>
  </r>
  <r>
    <d v="2023-07-18T00:00:00"/>
    <n v="2"/>
    <s v="MARTES"/>
    <n v="7"/>
    <x v="6"/>
    <x v="1"/>
    <x v="27"/>
    <x v="675"/>
    <n v="59"/>
    <s v="AJUSTE DE PRÓTESIS"/>
    <x v="6"/>
    <x v="2"/>
    <x v="0"/>
    <x v="0"/>
  </r>
  <r>
    <d v="2023-07-18T00:00:00"/>
    <n v="2"/>
    <s v="MARTES"/>
    <n v="7"/>
    <x v="6"/>
    <x v="1"/>
    <x v="27"/>
    <x v="676"/>
    <n v="500"/>
    <s v="LIMPIEZA DENTAL"/>
    <x v="33"/>
    <x v="1"/>
    <x v="0"/>
    <x v="0"/>
  </r>
  <r>
    <d v="2023-07-21T00:00:00"/>
    <n v="5"/>
    <s v="VIERNES"/>
    <n v="7"/>
    <x v="6"/>
    <x v="1"/>
    <x v="27"/>
    <x v="677"/>
    <n v="500"/>
    <s v="LIMPIEZA DENTAL"/>
    <x v="75"/>
    <x v="1"/>
    <x v="1"/>
    <x v="1"/>
  </r>
  <r>
    <d v="2023-07-21T00:00:00"/>
    <n v="5"/>
    <s v="VIERNES"/>
    <n v="7"/>
    <x v="6"/>
    <x v="1"/>
    <x v="27"/>
    <x v="678"/>
    <n v="690"/>
    <s v="RESINA OD 12"/>
    <x v="43"/>
    <x v="2"/>
    <x v="0"/>
    <x v="0"/>
  </r>
  <r>
    <d v="2023-07-21T00:00:00"/>
    <n v="5"/>
    <s v="VIERNES"/>
    <n v="7"/>
    <x v="6"/>
    <x v="1"/>
    <x v="27"/>
    <x v="679"/>
    <n v="500"/>
    <s v="LIMPIEZA DENTAL"/>
    <x v="51"/>
    <x v="2"/>
    <x v="1"/>
    <x v="1"/>
  </r>
  <r>
    <d v="2023-07-20T00:00:00"/>
    <n v="4"/>
    <s v="JUEVES"/>
    <n v="7"/>
    <x v="6"/>
    <x v="1"/>
    <x v="27"/>
    <x v="491"/>
    <n v="0"/>
    <s v="SE DA DE ALTA "/>
    <x v="49"/>
    <x v="1"/>
    <x v="0"/>
    <x v="0"/>
  </r>
  <r>
    <d v="2023-07-20T00:00:00"/>
    <n v="4"/>
    <s v="JUEVES"/>
    <n v="7"/>
    <x v="6"/>
    <x v="1"/>
    <x v="27"/>
    <x v="455"/>
    <n v="0"/>
    <s v="SE DA DE ALTA"/>
    <x v="50"/>
    <x v="2"/>
    <x v="0"/>
    <x v="0"/>
  </r>
  <r>
    <d v="2023-07-20T00:00:00"/>
    <n v="4"/>
    <s v="JUEVES"/>
    <n v="7"/>
    <x v="6"/>
    <x v="1"/>
    <x v="27"/>
    <x v="591"/>
    <n v="1070"/>
    <s v="SE TERMINA ENDODONCIA OD 21"/>
    <x v="57"/>
    <x v="1"/>
    <x v="0"/>
    <x v="0"/>
  </r>
  <r>
    <d v="2023-07-20T00:00:00"/>
    <n v="4"/>
    <s v="JUEVES"/>
    <n v="7"/>
    <x v="6"/>
    <x v="1"/>
    <x v="27"/>
    <x v="656"/>
    <n v="1000"/>
    <s v="IMPRESIÓN CON SPEEDEX PRÓTESIS TOTAL SUP"/>
    <x v="74"/>
    <x v="1"/>
    <x v="0"/>
    <x v="0"/>
  </r>
  <r>
    <d v="2023-07-20T00:00:00"/>
    <n v="4"/>
    <s v="JUEVES"/>
    <n v="7"/>
    <x v="6"/>
    <x v="1"/>
    <x v="27"/>
    <x v="655"/>
    <n v="59"/>
    <s v="CONSULTA / PRESUPUESTO"/>
    <x v="73"/>
    <x v="1"/>
    <x v="0"/>
    <x v="0"/>
  </r>
  <r>
    <d v="2023-07-20T00:00:00"/>
    <n v="4"/>
    <s v="JUEVES"/>
    <n v="7"/>
    <x v="6"/>
    <x v="1"/>
    <x v="27"/>
    <x v="654"/>
    <n v="700"/>
    <s v="EXODONCIA OD 47"/>
    <x v="8"/>
    <x v="1"/>
    <x v="0"/>
    <x v="0"/>
  </r>
  <r>
    <d v="2023-07-20T00:00:00"/>
    <n v="4"/>
    <s v="JUEVES"/>
    <n v="7"/>
    <x v="6"/>
    <x v="1"/>
    <x v="27"/>
    <x v="612"/>
    <n v="1500"/>
    <s v="IMPRESIÓN DEFINITIVA OD 46 INCRUSTACIÓN ESTÉTICA"/>
    <x v="22"/>
    <x v="1"/>
    <x v="0"/>
    <x v="0"/>
  </r>
  <r>
    <d v="2023-07-20T00:00:00"/>
    <n v="4"/>
    <s v="JUEVES"/>
    <n v="7"/>
    <x v="6"/>
    <x v="1"/>
    <x v="27"/>
    <x v="678"/>
    <n v="59"/>
    <s v="CONSULTA 1ERA VEZ"/>
    <x v="43"/>
    <x v="1"/>
    <x v="1"/>
    <x v="3"/>
  </r>
  <r>
    <d v="2023-07-24T00:00:00"/>
    <n v="1"/>
    <s v="LUNES"/>
    <n v="7"/>
    <x v="6"/>
    <x v="1"/>
    <x v="29"/>
    <x v="672"/>
    <n v="200"/>
    <s v="CURACIÓN OD 54"/>
    <x v="61"/>
    <x v="2"/>
    <x v="0"/>
    <x v="0"/>
  </r>
  <r>
    <d v="2023-07-25T00:00:00"/>
    <n v="2"/>
    <s v="MARTES"/>
    <n v="7"/>
    <x v="6"/>
    <x v="1"/>
    <x v="29"/>
    <x v="520"/>
    <n v="120"/>
    <s v="RX OD 43"/>
    <x v="27"/>
    <x v="2"/>
    <x v="0"/>
    <x v="0"/>
  </r>
  <r>
    <d v="2023-07-25T00:00:00"/>
    <n v="2"/>
    <s v="MARTES"/>
    <n v="7"/>
    <x v="6"/>
    <x v="1"/>
    <x v="29"/>
    <x v="676"/>
    <n v="59"/>
    <s v="REVISIÓN DE RX / OD 14 INDICADO PARA ENDO"/>
    <x v="33"/>
    <x v="1"/>
    <x v="0"/>
    <x v="0"/>
  </r>
  <r>
    <d v="2023-07-25T00:00:00"/>
    <n v="2"/>
    <s v="MARTES"/>
    <n v="7"/>
    <x v="6"/>
    <x v="1"/>
    <x v="29"/>
    <x v="675"/>
    <n v="400"/>
    <s v="LIMPIEZA DENTAL"/>
    <x v="6"/>
    <x v="2"/>
    <x v="0"/>
    <x v="0"/>
  </r>
  <r>
    <d v="2023-07-26T00:00:00"/>
    <n v="3"/>
    <s v="MIÉRCOLES"/>
    <n v="7"/>
    <x v="6"/>
    <x v="1"/>
    <x v="29"/>
    <x v="596"/>
    <n v="2000"/>
    <s v="PRUEBA DE METAL PPR SUP"/>
    <x v="49"/>
    <x v="1"/>
    <x v="0"/>
    <x v="0"/>
  </r>
  <r>
    <d v="2023-07-26T00:00:00"/>
    <n v="3"/>
    <s v="MIÉRCOLES"/>
    <n v="7"/>
    <x v="6"/>
    <x v="1"/>
    <x v="29"/>
    <x v="656"/>
    <n v="1000"/>
    <s v="PLACA BASE CON RODILLO / REGISTRO DE MORDIDA"/>
    <x v="74"/>
    <x v="1"/>
    <x v="0"/>
    <x v="0"/>
  </r>
  <r>
    <d v="2023-07-26T00:00:00"/>
    <n v="3"/>
    <s v="MIÉRCOLES"/>
    <n v="7"/>
    <x v="6"/>
    <x v="1"/>
    <x v="29"/>
    <x v="669"/>
    <n v="59"/>
    <s v="CONSULTA / PRESUPUESTO"/>
    <x v="39"/>
    <x v="1"/>
    <x v="0"/>
    <x v="0"/>
  </r>
  <r>
    <d v="2023-07-27T00:00:00"/>
    <n v="4"/>
    <s v="JUEVES"/>
    <n v="7"/>
    <x v="6"/>
    <x v="1"/>
    <x v="29"/>
    <x v="591"/>
    <n v="500"/>
    <s v="LIMPIEZA DENTAL"/>
    <x v="57"/>
    <x v="1"/>
    <x v="0"/>
    <x v="0"/>
  </r>
  <r>
    <d v="2023-07-27T00:00:00"/>
    <n v="4"/>
    <s v="JUEVES"/>
    <n v="7"/>
    <x v="6"/>
    <x v="1"/>
    <x v="29"/>
    <x v="680"/>
    <n v="59"/>
    <s v="CONSULTA 1ERA VEZ"/>
    <x v="7"/>
    <x v="1"/>
    <x v="1"/>
    <x v="3"/>
  </r>
  <r>
    <d v="2023-07-27T00:00:00"/>
    <n v="4"/>
    <s v="JUEVES"/>
    <n v="7"/>
    <x v="6"/>
    <x v="1"/>
    <x v="29"/>
    <x v="635"/>
    <n v="770"/>
    <s v="RESINA OD 46"/>
    <x v="10"/>
    <x v="2"/>
    <x v="0"/>
    <x v="0"/>
  </r>
  <r>
    <d v="2023-07-28T00:00:00"/>
    <n v="5"/>
    <s v="VIERNES"/>
    <n v="7"/>
    <x v="6"/>
    <x v="1"/>
    <x v="29"/>
    <x v="677"/>
    <n v="59"/>
    <s v="REVISIÓN / TÉCNICA DE CEPILLADO"/>
    <x v="75"/>
    <x v="1"/>
    <x v="0"/>
    <x v="0"/>
  </r>
  <r>
    <d v="2023-07-28T00:00:00"/>
    <n v="5"/>
    <s v="VIERNES"/>
    <n v="7"/>
    <x v="6"/>
    <x v="1"/>
    <x v="29"/>
    <x v="551"/>
    <n v="600"/>
    <s v="RETIRO DE PUNTOS DE SUTURA"/>
    <x v="41"/>
    <x v="1"/>
    <x v="0"/>
    <x v="0"/>
  </r>
  <r>
    <d v="2023-07-28T00:00:00"/>
    <n v="5"/>
    <s v="VIERNES"/>
    <n v="7"/>
    <x v="6"/>
    <x v="1"/>
    <x v="29"/>
    <x v="672"/>
    <n v="900"/>
    <s v="IONÓMERO DE VIDRIO OD 53, 54 Y 63"/>
    <x v="61"/>
    <x v="2"/>
    <x v="0"/>
    <x v="0"/>
  </r>
  <r>
    <d v="2023-07-28T00:00:00"/>
    <n v="5"/>
    <s v="VIERNES"/>
    <n v="7"/>
    <x v="6"/>
    <x v="1"/>
    <x v="29"/>
    <x v="654"/>
    <n v="0"/>
    <s v="RETIRO DE PUNTOS DE SUTURA "/>
    <x v="8"/>
    <x v="1"/>
    <x v="0"/>
    <x v="0"/>
  </r>
  <r>
    <d v="2023-07-29T00:00:00"/>
    <n v="6"/>
    <s v="SÁBADO"/>
    <n v="7"/>
    <x v="6"/>
    <x v="1"/>
    <x v="29"/>
    <x v="596"/>
    <n v="1140"/>
    <s v="RESINAS OD 17 Y 27"/>
    <x v="49"/>
    <x v="1"/>
    <x v="0"/>
    <x v="0"/>
  </r>
  <r>
    <d v="2023-07-29T00:00:00"/>
    <n v="6"/>
    <s v="SÁBADO"/>
    <n v="7"/>
    <x v="6"/>
    <x v="1"/>
    <x v="29"/>
    <x v="482"/>
    <n v="300"/>
    <s v="A/C DE CX 3EROS MOLARES"/>
    <x v="9"/>
    <x v="2"/>
    <x v="0"/>
    <x v="0"/>
  </r>
  <r>
    <d v="2023-08-01T00:00:00"/>
    <n v="2"/>
    <s v="MARTES"/>
    <n v="8"/>
    <x v="7"/>
    <x v="1"/>
    <x v="28"/>
    <x v="681"/>
    <n v="59"/>
    <s v="CONSULTA 1ERA VEZ"/>
    <x v="43"/>
    <x v="1"/>
    <x v="1"/>
    <x v="3"/>
  </r>
  <r>
    <d v="2023-08-01T00:00:00"/>
    <n v="2"/>
    <s v="MARTES"/>
    <n v="8"/>
    <x v="7"/>
    <x v="1"/>
    <x v="28"/>
    <x v="682"/>
    <n v="500"/>
    <s v="LIMPIEZA DENTAL"/>
    <x v="46"/>
    <x v="2"/>
    <x v="1"/>
    <x v="3"/>
  </r>
  <r>
    <d v="2023-08-02T00:00:00"/>
    <n v="3"/>
    <s v="MIÉRCOLES"/>
    <n v="8"/>
    <x v="7"/>
    <x v="1"/>
    <x v="28"/>
    <x v="520"/>
    <n v="2400"/>
    <s v="CX OD 46"/>
    <x v="27"/>
    <x v="2"/>
    <x v="0"/>
    <x v="0"/>
  </r>
  <r>
    <d v="2023-08-02T00:00:00"/>
    <n v="3"/>
    <s v="MIÉRCOLES"/>
    <n v="8"/>
    <x v="7"/>
    <x v="1"/>
    <x v="28"/>
    <x v="683"/>
    <n v="1200"/>
    <s v="SE INICIO ENDO OD 11"/>
    <x v="43"/>
    <x v="2"/>
    <x v="0"/>
    <x v="0"/>
  </r>
  <r>
    <d v="2023-08-02T00:00:00"/>
    <n v="3"/>
    <s v="MIÉRCOLES"/>
    <n v="8"/>
    <x v="7"/>
    <x v="1"/>
    <x v="28"/>
    <x v="614"/>
    <n v="700"/>
    <s v="PRUEBA DE METAL PPR SUP"/>
    <x v="33"/>
    <x v="1"/>
    <x v="0"/>
    <x v="0"/>
  </r>
  <r>
    <d v="2023-08-04T00:00:00"/>
    <n v="5"/>
    <s v="VIERNES"/>
    <n v="8"/>
    <x v="7"/>
    <x v="1"/>
    <x v="28"/>
    <x v="684"/>
    <n v="400"/>
    <s v="RESINA OD 36 (DESCUENTO GMAG)"/>
    <x v="26"/>
    <x v="1"/>
    <x v="1"/>
    <x v="1"/>
  </r>
  <r>
    <d v="2023-08-04T00:00:00"/>
    <n v="5"/>
    <s v="VIERNES"/>
    <n v="8"/>
    <x v="7"/>
    <x v="1"/>
    <x v="28"/>
    <x v="563"/>
    <n v="570"/>
    <s v="RESINA OD 12"/>
    <x v="37"/>
    <x v="2"/>
    <x v="0"/>
    <x v="0"/>
  </r>
  <r>
    <d v="2023-08-05T00:00:00"/>
    <n v="6"/>
    <s v="SÁBADO"/>
    <n v="8"/>
    <x v="7"/>
    <x v="1"/>
    <x v="28"/>
    <x v="575"/>
    <n v="200"/>
    <s v="IONÓMEROS PAGADOS"/>
    <x v="28"/>
    <x v="2"/>
    <x v="0"/>
    <x v="0"/>
  </r>
  <r>
    <d v="2023-08-05T00:00:00"/>
    <n v="6"/>
    <s v="SÁBADO"/>
    <n v="8"/>
    <x v="7"/>
    <x v="1"/>
    <x v="28"/>
    <x v="685"/>
    <n v="500"/>
    <s v="LIMPIEZA DENTAL"/>
    <x v="20"/>
    <x v="2"/>
    <x v="1"/>
    <x v="3"/>
  </r>
  <r>
    <d v="2023-08-05T00:00:00"/>
    <n v="6"/>
    <s v="SÁBADO"/>
    <n v="8"/>
    <x v="7"/>
    <x v="1"/>
    <x v="28"/>
    <x v="686"/>
    <n v="500"/>
    <s v="EXODONCIA OD 33 MOV. GRADO 3"/>
    <x v="13"/>
    <x v="2"/>
    <x v="1"/>
    <x v="2"/>
  </r>
  <r>
    <d v="2023-08-05T00:00:00"/>
    <n v="6"/>
    <s v="SÁBADO"/>
    <n v="8"/>
    <x v="7"/>
    <x v="1"/>
    <x v="28"/>
    <x v="614"/>
    <n v="1000"/>
    <s v="ABONO A/C PPR SUP"/>
    <x v="33"/>
    <x v="1"/>
    <x v="0"/>
    <x v="0"/>
  </r>
  <r>
    <d v="2023-08-07T00:00:00"/>
    <n v="1"/>
    <s v="LUNES"/>
    <n v="8"/>
    <x v="7"/>
    <x v="1"/>
    <x v="30"/>
    <x v="614"/>
    <n v="1000"/>
    <s v="RESINAS OD 14 Y 15"/>
    <x v="33"/>
    <x v="1"/>
    <x v="0"/>
    <x v="0"/>
  </r>
  <r>
    <d v="2023-08-07T00:00:00"/>
    <n v="1"/>
    <s v="LUNES"/>
    <n v="8"/>
    <x v="7"/>
    <x v="1"/>
    <x v="30"/>
    <x v="687"/>
    <n v="500"/>
    <s v="LIMPIEZA DENTAL"/>
    <x v="50"/>
    <x v="1"/>
    <x v="1"/>
    <x v="2"/>
  </r>
  <r>
    <d v="2023-08-07T00:00:00"/>
    <n v="1"/>
    <s v="LUNES"/>
    <n v="8"/>
    <x v="7"/>
    <x v="1"/>
    <x v="30"/>
    <x v="687"/>
    <n v="1500"/>
    <s v="A/C CX OD 48"/>
    <x v="50"/>
    <x v="1"/>
    <x v="0"/>
    <x v="0"/>
  </r>
  <r>
    <d v="2023-08-07T00:00:00"/>
    <n v="1"/>
    <s v="LUNES"/>
    <n v="8"/>
    <x v="7"/>
    <x v="1"/>
    <x v="30"/>
    <x v="688"/>
    <n v="500"/>
    <s v="LIMPIEZA DENTAL"/>
    <x v="27"/>
    <x v="1"/>
    <x v="1"/>
    <x v="2"/>
  </r>
  <r>
    <d v="2023-08-08T00:00:00"/>
    <n v="2"/>
    <s v="MARTES"/>
    <n v="8"/>
    <x v="7"/>
    <x v="1"/>
    <x v="30"/>
    <x v="687"/>
    <n v="900"/>
    <s v="CX OD 48"/>
    <x v="50"/>
    <x v="1"/>
    <x v="0"/>
    <x v="0"/>
  </r>
  <r>
    <d v="2023-08-08T00:00:00"/>
    <n v="2"/>
    <s v="MARTES"/>
    <n v="8"/>
    <x v="7"/>
    <x v="1"/>
    <x v="30"/>
    <x v="551"/>
    <n v="0"/>
    <s v="LAVADO DE ZONA CX OD 18"/>
    <x v="41"/>
    <x v="1"/>
    <x v="0"/>
    <x v="0"/>
  </r>
  <r>
    <d v="2023-08-08T00:00:00"/>
    <n v="2"/>
    <s v="MARTES"/>
    <n v="8"/>
    <x v="7"/>
    <x v="1"/>
    <x v="30"/>
    <x v="689"/>
    <n v="500"/>
    <s v="LIMPIEZA DENTAL"/>
    <x v="14"/>
    <x v="2"/>
    <x v="1"/>
    <x v="3"/>
  </r>
  <r>
    <d v="2023-08-09T00:00:00"/>
    <n v="3"/>
    <s v="MIÉRCOLES"/>
    <n v="8"/>
    <x v="7"/>
    <x v="1"/>
    <x v="30"/>
    <x v="594"/>
    <n v="570"/>
    <s v="RESINA OD 36 Y 37"/>
    <x v="30"/>
    <x v="2"/>
    <x v="0"/>
    <x v="0"/>
  </r>
  <r>
    <d v="2023-08-10T00:00:00"/>
    <n v="4"/>
    <s v="JUEVES"/>
    <n v="8"/>
    <x v="7"/>
    <x v="1"/>
    <x v="30"/>
    <x v="614"/>
    <n v="570"/>
    <s v="RESINA OD 17"/>
    <x v="33"/>
    <x v="1"/>
    <x v="0"/>
    <x v="0"/>
  </r>
  <r>
    <d v="2023-08-11T00:00:00"/>
    <n v="5"/>
    <s v="VIERNES"/>
    <n v="8"/>
    <x v="7"/>
    <x v="1"/>
    <x v="30"/>
    <x v="685"/>
    <n v="570"/>
    <s v="RESINA OD 14"/>
    <x v="20"/>
    <x v="2"/>
    <x v="0"/>
    <x v="0"/>
  </r>
  <r>
    <d v="2023-08-11T00:00:00"/>
    <n v="5"/>
    <s v="VIERNES"/>
    <n v="8"/>
    <x v="7"/>
    <x v="1"/>
    <x v="30"/>
    <x v="690"/>
    <n v="59"/>
    <s v="CONSULTA 1ERA VEZ"/>
    <x v="58"/>
    <x v="1"/>
    <x v="1"/>
    <x v="1"/>
  </r>
  <r>
    <d v="2023-08-11T00:00:00"/>
    <n v="5"/>
    <s v="VIERNES"/>
    <n v="8"/>
    <x v="7"/>
    <x v="1"/>
    <x v="30"/>
    <x v="614"/>
    <n v="1500"/>
    <s v="A/C PPR SUPERIOR"/>
    <x v="33"/>
    <x v="1"/>
    <x v="0"/>
    <x v="0"/>
  </r>
  <r>
    <d v="2023-08-11T00:00:00"/>
    <n v="5"/>
    <s v="VIERNES"/>
    <n v="8"/>
    <x v="7"/>
    <x v="1"/>
    <x v="30"/>
    <x v="520"/>
    <n v="59"/>
    <s v="RETIRO DE PUNTOS DE SUTURA"/>
    <x v="11"/>
    <x v="2"/>
    <x v="0"/>
    <x v="0"/>
  </r>
  <r>
    <d v="2023-08-12T00:00:00"/>
    <n v="6"/>
    <s v="SÁBADO"/>
    <n v="8"/>
    <x v="7"/>
    <x v="1"/>
    <x v="30"/>
    <x v="656"/>
    <n v="2500"/>
    <s v="PRUEBA DE ENFILADO DENTAL"/>
    <x v="74"/>
    <x v="1"/>
    <x v="0"/>
    <x v="0"/>
  </r>
  <r>
    <d v="2023-08-12T00:00:00"/>
    <n v="6"/>
    <s v="SÁBADO"/>
    <n v="8"/>
    <x v="7"/>
    <x v="1"/>
    <x v="30"/>
    <x v="596"/>
    <n v="1000"/>
    <s v="PRUEBA DE ENFILADO DENTAL PPR SUP"/>
    <x v="49"/>
    <x v="1"/>
    <x v="0"/>
    <x v="0"/>
  </r>
  <r>
    <d v="2023-08-11T00:00:00"/>
    <n v="5"/>
    <s v="VIERNES"/>
    <n v="8"/>
    <x v="7"/>
    <x v="1"/>
    <x v="30"/>
    <x v="686"/>
    <n v="100"/>
    <s v="SE AGREGÓ EL DIENTE OD 33"/>
    <x v="13"/>
    <x v="2"/>
    <x v="0"/>
    <x v="0"/>
  </r>
  <r>
    <d v="2023-08-13T00:00:00"/>
    <n v="7"/>
    <s v="DOMINGO"/>
    <n v="8"/>
    <x v="7"/>
    <x v="1"/>
    <x v="32"/>
    <x v="558"/>
    <n v="500"/>
    <s v="CAMBIO DE MODULOS "/>
    <x v="18"/>
    <x v="2"/>
    <x v="0"/>
    <x v="0"/>
  </r>
  <r>
    <d v="2023-08-13T00:00:00"/>
    <n v="7"/>
    <s v="DOMINGO"/>
    <n v="8"/>
    <x v="7"/>
    <x v="1"/>
    <x v="32"/>
    <x v="594"/>
    <n v="500"/>
    <s v="COLOCACIÓN BRACKETS INFERIORES / ARCO NITI 0.016"/>
    <x v="30"/>
    <x v="2"/>
    <x v="0"/>
    <x v="0"/>
  </r>
  <r>
    <d v="2023-08-13T00:00:00"/>
    <n v="7"/>
    <s v="DOMINGO"/>
    <n v="8"/>
    <x v="7"/>
    <x v="1"/>
    <x v="32"/>
    <x v="522"/>
    <n v="3000"/>
    <s v="CAMBIO DE ARCO SUP CUNITI 0.014 x 0.025"/>
    <x v="18"/>
    <x v="1"/>
    <x v="0"/>
    <x v="0"/>
  </r>
  <r>
    <d v="2023-08-13T00:00:00"/>
    <n v="7"/>
    <s v="DOMINGO"/>
    <n v="8"/>
    <x v="7"/>
    <x v="1"/>
    <x v="32"/>
    <x v="537"/>
    <n v="500"/>
    <s v="CAMBIO DE MODULOS"/>
    <x v="9"/>
    <x v="1"/>
    <x v="0"/>
    <x v="0"/>
  </r>
  <r>
    <d v="2023-08-13T00:00:00"/>
    <n v="7"/>
    <s v="DOMINGO"/>
    <n v="8"/>
    <x v="7"/>
    <x v="1"/>
    <x v="32"/>
    <x v="11"/>
    <n v="1200"/>
    <s v="ELÁSTICOS DE TERMINADO 3/16 x 6 1/2 ONZAS"/>
    <x v="9"/>
    <x v="2"/>
    <x v="0"/>
    <x v="0"/>
  </r>
  <r>
    <d v="2023-08-13T00:00:00"/>
    <n v="7"/>
    <s v="DOMINGO"/>
    <n v="8"/>
    <x v="7"/>
    <x v="1"/>
    <x v="32"/>
    <x v="464"/>
    <n v="1200"/>
    <s v="CAMBIO DE ARCO INF SL SS 0.016 x 0.025"/>
    <x v="11"/>
    <x v="1"/>
    <x v="0"/>
    <x v="0"/>
  </r>
  <r>
    <d v="2023-08-14T00:00:00"/>
    <n v="1"/>
    <s v="LUNES"/>
    <n v="8"/>
    <x v="7"/>
    <x v="1"/>
    <x v="32"/>
    <x v="691"/>
    <n v="490"/>
    <s v="RX OD 37"/>
    <x v="20"/>
    <x v="1"/>
    <x v="1"/>
    <x v="2"/>
  </r>
  <r>
    <d v="2023-08-14T00:00:00"/>
    <n v="1"/>
    <s v="LUNES"/>
    <n v="8"/>
    <x v="7"/>
    <x v="1"/>
    <x v="32"/>
    <x v="576"/>
    <n v="100"/>
    <s v="CURACIÓN TEMPORAL OD 54"/>
    <x v="28"/>
    <x v="1"/>
    <x v="0"/>
    <x v="0"/>
  </r>
  <r>
    <d v="2023-08-14T00:00:00"/>
    <n v="1"/>
    <s v="LUNES"/>
    <n v="8"/>
    <x v="7"/>
    <x v="1"/>
    <x v="32"/>
    <x v="457"/>
    <n v="0"/>
    <s v="SE AJUSTA Y SE ENTREGA PPR INF "/>
    <x v="3"/>
    <x v="2"/>
    <x v="0"/>
    <x v="0"/>
  </r>
  <r>
    <d v="2023-08-14T00:00:00"/>
    <n v="1"/>
    <s v="LUNES"/>
    <n v="8"/>
    <x v="7"/>
    <x v="1"/>
    <x v="32"/>
    <x v="502"/>
    <n v="59"/>
    <s v="REVISIÓN"/>
    <x v="61"/>
    <x v="1"/>
    <x v="0"/>
    <x v="0"/>
  </r>
  <r>
    <d v="2023-08-14T00:00:00"/>
    <n v="1"/>
    <s v="LUNES"/>
    <n v="8"/>
    <x v="7"/>
    <x v="1"/>
    <x v="32"/>
    <x v="649"/>
    <n v="2400"/>
    <s v="RESINAS OD 22, 36, 37 Y 45"/>
    <x v="37"/>
    <x v="1"/>
    <x v="0"/>
    <x v="0"/>
  </r>
  <r>
    <d v="2023-08-15T00:00:00"/>
    <n v="2"/>
    <s v="MARTES"/>
    <n v="8"/>
    <x v="7"/>
    <x v="1"/>
    <x v="32"/>
    <x v="614"/>
    <n v="2000"/>
    <s v="A/C DE PRÓTESIS REMOVIBLE SUP"/>
    <x v="33"/>
    <x v="1"/>
    <x v="0"/>
    <x v="0"/>
  </r>
  <r>
    <d v="2023-08-16T00:00:00"/>
    <n v="3"/>
    <s v="MIÉRCOLES"/>
    <n v="8"/>
    <x v="7"/>
    <x v="1"/>
    <x v="32"/>
    <x v="692"/>
    <n v="500"/>
    <s v="LIMPIEZA DENTAL"/>
    <x v="30"/>
    <x v="1"/>
    <x v="0"/>
    <x v="0"/>
  </r>
  <r>
    <d v="2023-08-17T00:00:00"/>
    <n v="4"/>
    <s v="JUEVES"/>
    <n v="8"/>
    <x v="7"/>
    <x v="1"/>
    <x v="32"/>
    <x v="678"/>
    <n v="3700"/>
    <s v="SE TERMINA ENDODONCIA OD 11"/>
    <x v="43"/>
    <x v="2"/>
    <x v="0"/>
    <x v="0"/>
  </r>
  <r>
    <d v="2023-08-16T00:00:00"/>
    <n v="3"/>
    <s v="MIÉRCOLES"/>
    <n v="8"/>
    <x v="7"/>
    <x v="1"/>
    <x v="32"/>
    <x v="693"/>
    <n v="59"/>
    <s v="CONSULTA 1ERA VEZ"/>
    <x v="46"/>
    <x v="1"/>
    <x v="1"/>
    <x v="1"/>
  </r>
  <r>
    <d v="2023-08-17T00:00:00"/>
    <n v="4"/>
    <s v="JUEVES"/>
    <n v="8"/>
    <x v="7"/>
    <x v="1"/>
    <x v="32"/>
    <x v="694"/>
    <n v="59"/>
    <s v="CONSULTA 1ERA VEZ"/>
    <x v="25"/>
    <x v="1"/>
    <x v="1"/>
    <x v="3"/>
  </r>
  <r>
    <d v="2023-08-18T00:00:00"/>
    <n v="5"/>
    <s v="VIERNES"/>
    <n v="8"/>
    <x v="7"/>
    <x v="1"/>
    <x v="32"/>
    <x v="690"/>
    <n v="500"/>
    <s v="LIMPIEZA DENTAL"/>
    <x v="58"/>
    <x v="1"/>
    <x v="0"/>
    <x v="0"/>
  </r>
  <r>
    <d v="2023-08-18T00:00:00"/>
    <n v="5"/>
    <s v="VIERNES"/>
    <n v="8"/>
    <x v="7"/>
    <x v="1"/>
    <x v="32"/>
    <x v="576"/>
    <n v="500"/>
    <s v="IONÓMERO DE VIDRIO OD 54 Y 84"/>
    <x v="28"/>
    <x v="1"/>
    <x v="0"/>
    <x v="0"/>
  </r>
  <r>
    <d v="2023-08-18T00:00:00"/>
    <n v="5"/>
    <s v="VIERNES"/>
    <n v="8"/>
    <x v="7"/>
    <x v="1"/>
    <x v="32"/>
    <x v="654"/>
    <n v="1070"/>
    <s v="RESINA OD 45"/>
    <x v="8"/>
    <x v="1"/>
    <x v="0"/>
    <x v="0"/>
  </r>
  <r>
    <d v="2023-08-19T00:00:00"/>
    <n v="6"/>
    <s v="SÁBADO"/>
    <n v="8"/>
    <x v="7"/>
    <x v="1"/>
    <x v="32"/>
    <x v="612"/>
    <n v="2000"/>
    <s v="CEMENTACIÓN INCRUSTACIÓN OD 46"/>
    <x v="22"/>
    <x v="1"/>
    <x v="0"/>
    <x v="0"/>
  </r>
  <r>
    <d v="2023-08-19T00:00:00"/>
    <n v="6"/>
    <s v="SÁBADO"/>
    <n v="8"/>
    <x v="7"/>
    <x v="1"/>
    <x v="32"/>
    <x v="695"/>
    <n v="370"/>
    <s v="OBTURACIÓN TEMPORAL OD 37"/>
    <x v="76"/>
    <x v="1"/>
    <x v="1"/>
    <x v="1"/>
  </r>
  <r>
    <d v="2023-08-22T00:00:00"/>
    <n v="2"/>
    <s v="MARTES"/>
    <n v="8"/>
    <x v="7"/>
    <x v="1"/>
    <x v="31"/>
    <x v="696"/>
    <n v="500"/>
    <s v="LIMPIEZA DENTAL"/>
    <x v="55"/>
    <x v="1"/>
    <x v="1"/>
    <x v="3"/>
  </r>
  <r>
    <d v="2023-08-22T00:00:00"/>
    <n v="2"/>
    <s v="MARTES"/>
    <n v="8"/>
    <x v="7"/>
    <x v="1"/>
    <x v="31"/>
    <x v="697"/>
    <n v="350"/>
    <s v="EXODONCIA OD 54 Y 65"/>
    <x v="71"/>
    <x v="2"/>
    <x v="1"/>
    <x v="1"/>
  </r>
  <r>
    <d v="2023-08-22T00:00:00"/>
    <n v="2"/>
    <s v="MARTES"/>
    <n v="8"/>
    <x v="7"/>
    <x v="1"/>
    <x v="31"/>
    <x v="698"/>
    <n v="59"/>
    <s v="CONSULTA 1ERA VEZ"/>
    <x v="51"/>
    <x v="1"/>
    <x v="1"/>
    <x v="1"/>
  </r>
  <r>
    <d v="2023-08-22T00:00:00"/>
    <n v="2"/>
    <s v="MARTES"/>
    <n v="8"/>
    <x v="7"/>
    <x v="1"/>
    <x v="31"/>
    <x v="551"/>
    <n v="0"/>
    <s v="RETIRO PUNTOS DE SUTURA"/>
    <x v="41"/>
    <x v="1"/>
    <x v="0"/>
    <x v="0"/>
  </r>
  <r>
    <d v="2023-08-22T00:00:00"/>
    <n v="2"/>
    <s v="MARTES"/>
    <n v="8"/>
    <x v="7"/>
    <x v="1"/>
    <x v="31"/>
    <x v="699"/>
    <n v="570"/>
    <s v="RESINA OD 36"/>
    <x v="58"/>
    <x v="2"/>
    <x v="0"/>
    <x v="0"/>
  </r>
  <r>
    <d v="2023-08-23T00:00:00"/>
    <n v="3"/>
    <s v="MIÉRCOLES"/>
    <n v="8"/>
    <x v="7"/>
    <x v="1"/>
    <x v="31"/>
    <x v="700"/>
    <n v="1140"/>
    <s v="RESINA OD 11 Y 21"/>
    <x v="33"/>
    <x v="1"/>
    <x v="1"/>
    <x v="3"/>
  </r>
  <r>
    <d v="2023-08-23T00:00:00"/>
    <n v="3"/>
    <s v="MIÉRCOLES"/>
    <n v="8"/>
    <x v="7"/>
    <x v="1"/>
    <x v="31"/>
    <x v="502"/>
    <n v="59"/>
    <s v="REVISIÓN RX PANORÁMICA"/>
    <x v="61"/>
    <x v="1"/>
    <x v="0"/>
    <x v="0"/>
  </r>
  <r>
    <d v="2023-08-24T00:00:00"/>
    <n v="4"/>
    <s v="JUEVES"/>
    <n v="8"/>
    <x v="7"/>
    <x v="1"/>
    <x v="31"/>
    <x v="701"/>
    <n v="400"/>
    <s v="RESINA OD 47"/>
    <x v="43"/>
    <x v="1"/>
    <x v="1"/>
    <x v="1"/>
  </r>
  <r>
    <d v="2023-08-26T00:00:00"/>
    <n v="6"/>
    <s v="SÁBADO"/>
    <n v="8"/>
    <x v="7"/>
    <x v="1"/>
    <x v="31"/>
    <x v="698"/>
    <n v="570"/>
    <s v="RESINA OD 25"/>
    <x v="51"/>
    <x v="1"/>
    <x v="0"/>
    <x v="0"/>
  </r>
  <r>
    <d v="2023-08-26T00:00:00"/>
    <n v="6"/>
    <s v="SÁBADO"/>
    <n v="8"/>
    <x v="7"/>
    <x v="1"/>
    <x v="31"/>
    <x v="697"/>
    <n v="300"/>
    <s v="IONÓMERO DE VIDRIO OD 75"/>
    <x v="71"/>
    <x v="2"/>
    <x v="0"/>
    <x v="0"/>
  </r>
  <r>
    <d v="2023-08-28T00:00:00"/>
    <n v="1"/>
    <s v="LUNES"/>
    <n v="8"/>
    <x v="7"/>
    <x v="1"/>
    <x v="34"/>
    <x v="682"/>
    <n v="59"/>
    <s v="REVISIÓN"/>
    <x v="46"/>
    <x v="2"/>
    <x v="0"/>
    <x v="0"/>
  </r>
  <r>
    <d v="2023-08-29T00:00:00"/>
    <n v="2"/>
    <s v="MARTES"/>
    <n v="8"/>
    <x v="7"/>
    <x v="1"/>
    <x v="34"/>
    <x v="499"/>
    <n v="500"/>
    <s v="LIMPIEZA DENTAL"/>
    <x v="59"/>
    <x v="2"/>
    <x v="0"/>
    <x v="0"/>
  </r>
  <r>
    <d v="2023-08-29T00:00:00"/>
    <n v="2"/>
    <s v="MARTES"/>
    <n v="8"/>
    <x v="7"/>
    <x v="1"/>
    <x v="34"/>
    <x v="702"/>
    <n v="59"/>
    <s v="CONSULTA 1ERA VEZ"/>
    <x v="61"/>
    <x v="2"/>
    <x v="1"/>
    <x v="3"/>
  </r>
  <r>
    <d v="2023-08-30T00:00:00"/>
    <n v="3"/>
    <s v="MIÉRCOLES"/>
    <n v="8"/>
    <x v="7"/>
    <x v="1"/>
    <x v="34"/>
    <x v="678"/>
    <n v="1000"/>
    <s v="IMPRESIÓN DEFINITIVA OD 11"/>
    <x v="43"/>
    <x v="2"/>
    <x v="0"/>
    <x v="0"/>
  </r>
  <r>
    <d v="2023-08-30T00:00:00"/>
    <n v="3"/>
    <s v="MIÉRCOLES"/>
    <n v="8"/>
    <x v="7"/>
    <x v="1"/>
    <x v="34"/>
    <x v="482"/>
    <n v="500"/>
    <s v="A/C DE CX 3EROS MOLARES"/>
    <x v="30"/>
    <x v="2"/>
    <x v="0"/>
    <x v="0"/>
  </r>
  <r>
    <d v="2023-09-01T00:00:00"/>
    <n v="5"/>
    <s v="VIERNES"/>
    <n v="9"/>
    <x v="8"/>
    <x v="1"/>
    <x v="34"/>
    <x v="596"/>
    <n v="1500"/>
    <s v="SE ENTREGA PRÓTESIS REMO INF"/>
    <x v="49"/>
    <x v="1"/>
    <x v="0"/>
    <x v="0"/>
  </r>
  <r>
    <d v="2023-09-02T00:00:00"/>
    <n v="6"/>
    <s v="SÁBADO"/>
    <n v="9"/>
    <x v="8"/>
    <x v="1"/>
    <x v="34"/>
    <x v="703"/>
    <n v="500"/>
    <s v="LIMPIEZA DENTAL"/>
    <x v="25"/>
    <x v="1"/>
    <x v="1"/>
    <x v="4"/>
  </r>
  <r>
    <d v="2023-09-02T00:00:00"/>
    <n v="6"/>
    <s v="SÁBADO"/>
    <n v="9"/>
    <x v="8"/>
    <x v="1"/>
    <x v="34"/>
    <x v="595"/>
    <n v="1070"/>
    <s v="RESINA OD 27"/>
    <x v="18"/>
    <x v="1"/>
    <x v="0"/>
    <x v="0"/>
  </r>
  <r>
    <d v="2023-09-01T00:00:00"/>
    <n v="5"/>
    <s v="VIERNES"/>
    <n v="9"/>
    <x v="8"/>
    <x v="1"/>
    <x v="34"/>
    <x v="596"/>
    <n v="1500"/>
    <s v="SE ENTREGA PPR SUPERIOR"/>
    <x v="49"/>
    <x v="1"/>
    <x v="0"/>
    <x v="0"/>
  </r>
  <r>
    <d v="2023-09-01T00:00:00"/>
    <n v="5"/>
    <s v="VIERNES"/>
    <n v="9"/>
    <x v="8"/>
    <x v="1"/>
    <x v="34"/>
    <x v="630"/>
    <n v="200"/>
    <s v="PAGADO TX PASADO "/>
    <x v="7"/>
    <x v="1"/>
    <x v="0"/>
    <x v="0"/>
  </r>
  <r>
    <d v="2023-09-01T00:00:00"/>
    <n v="5"/>
    <s v="VIERNES"/>
    <n v="9"/>
    <x v="8"/>
    <x v="1"/>
    <x v="34"/>
    <x v="682"/>
    <n v="1140"/>
    <s v="RESINAS OD 44 Y 47"/>
    <x v="46"/>
    <x v="2"/>
    <x v="0"/>
    <x v="0"/>
  </r>
  <r>
    <d v="2023-09-01T00:00:00"/>
    <n v="5"/>
    <s v="VIERNES"/>
    <n v="9"/>
    <x v="8"/>
    <x v="1"/>
    <x v="34"/>
    <x v="686"/>
    <n v="150"/>
    <s v="AJUSTE DE PRÓTESIS INFERIOR"/>
    <x v="13"/>
    <x v="2"/>
    <x v="0"/>
    <x v="0"/>
  </r>
  <r>
    <d v="2023-09-02T00:00:00"/>
    <n v="6"/>
    <s v="SÁBADO"/>
    <n v="9"/>
    <x v="8"/>
    <x v="1"/>
    <x v="34"/>
    <x v="704"/>
    <n v="59"/>
    <s v="CONSULTA 1ERA VEZ"/>
    <x v="66"/>
    <x v="2"/>
    <x v="1"/>
    <x v="3"/>
  </r>
  <r>
    <d v="2023-09-04T00:00:00"/>
    <n v="1"/>
    <s v="LUNES"/>
    <n v="9"/>
    <x v="8"/>
    <x v="1"/>
    <x v="35"/>
    <x v="656"/>
    <n v="2000"/>
    <s v="PRÓTESIS TOTAL SUP PAGADA"/>
    <x v="74"/>
    <x v="1"/>
    <x v="0"/>
    <x v="0"/>
  </r>
  <r>
    <d v="2023-09-05T00:00:00"/>
    <n v="2"/>
    <s v="MARTES"/>
    <n v="9"/>
    <x v="8"/>
    <x v="1"/>
    <x v="35"/>
    <x v="705"/>
    <n v="100"/>
    <s v="CONSULTA"/>
    <x v="17"/>
    <x v="2"/>
    <x v="0"/>
    <x v="0"/>
  </r>
  <r>
    <d v="2023-09-05T00:00:00"/>
    <n v="2"/>
    <s v="MARTES"/>
    <n v="9"/>
    <x v="8"/>
    <x v="1"/>
    <x v="35"/>
    <x v="457"/>
    <n v="0"/>
    <s v="AJUSTE DE PRÓTESIS REMO INF"/>
    <x v="3"/>
    <x v="2"/>
    <x v="0"/>
    <x v="0"/>
  </r>
  <r>
    <d v="2023-09-05T00:00:00"/>
    <n v="2"/>
    <s v="MARTES"/>
    <n v="9"/>
    <x v="8"/>
    <x v="1"/>
    <x v="35"/>
    <x v="499"/>
    <n v="1140"/>
    <s v="RESINA OD 16 Y 45"/>
    <x v="72"/>
    <x v="2"/>
    <x v="0"/>
    <x v="0"/>
  </r>
  <r>
    <d v="2023-09-05T00:00:00"/>
    <n v="2"/>
    <s v="MARTES"/>
    <n v="9"/>
    <x v="8"/>
    <x v="1"/>
    <x v="35"/>
    <x v="706"/>
    <n v="500"/>
    <s v="LIMPIEZA DENTAL"/>
    <x v="24"/>
    <x v="2"/>
    <x v="1"/>
    <x v="2"/>
  </r>
  <r>
    <d v="2023-09-06T00:00:00"/>
    <n v="3"/>
    <s v="MIÉRCOLES"/>
    <n v="9"/>
    <x v="8"/>
    <x v="1"/>
    <x v="35"/>
    <x v="502"/>
    <n v="400"/>
    <s v="RESINA OD 85"/>
    <x v="61"/>
    <x v="1"/>
    <x v="0"/>
    <x v="0"/>
  </r>
  <r>
    <d v="2023-09-07T00:00:00"/>
    <n v="4"/>
    <s v="JUEVES"/>
    <n v="9"/>
    <x v="8"/>
    <x v="1"/>
    <x v="35"/>
    <x v="707"/>
    <n v="100"/>
    <s v="SE AJUSTA PRÓTESIS SUP"/>
    <x v="57"/>
    <x v="1"/>
    <x v="1"/>
    <x v="3"/>
  </r>
  <r>
    <d v="2023-09-08T00:00:00"/>
    <n v="5"/>
    <s v="VIERNES"/>
    <n v="9"/>
    <x v="8"/>
    <x v="1"/>
    <x v="35"/>
    <x v="690"/>
    <n v="1140"/>
    <s v="RESINA OD 34 Y 35"/>
    <x v="58"/>
    <x v="1"/>
    <x v="0"/>
    <x v="0"/>
  </r>
  <r>
    <d v="2023-09-08T00:00:00"/>
    <n v="5"/>
    <s v="VIERNES"/>
    <n v="9"/>
    <x v="8"/>
    <x v="1"/>
    <x v="35"/>
    <x v="702"/>
    <n v="300"/>
    <s v="LIBERACIÓN DIENTE TEMPORAL"/>
    <x v="61"/>
    <x v="2"/>
    <x v="0"/>
    <x v="0"/>
  </r>
  <r>
    <d v="2023-09-08T00:00:00"/>
    <n v="5"/>
    <s v="VIERNES"/>
    <n v="9"/>
    <x v="8"/>
    <x v="1"/>
    <x v="35"/>
    <x v="708"/>
    <n v="400"/>
    <s v="LIMPIEZA DENTAL"/>
    <x v="56"/>
    <x v="1"/>
    <x v="1"/>
    <x v="1"/>
  </r>
  <r>
    <d v="2023-09-09T00:00:00"/>
    <n v="6"/>
    <s v="SÁBADO"/>
    <n v="9"/>
    <x v="8"/>
    <x v="1"/>
    <x v="35"/>
    <x v="599"/>
    <n v="1140"/>
    <s v="RESINA OD 37 Y 46"/>
    <x v="41"/>
    <x v="2"/>
    <x v="0"/>
    <x v="0"/>
  </r>
  <r>
    <d v="2023-09-09T00:00:00"/>
    <n v="6"/>
    <s v="SÁBADO"/>
    <n v="9"/>
    <x v="8"/>
    <x v="1"/>
    <x v="35"/>
    <x v="704"/>
    <n v="400"/>
    <s v="LIMPIEZA DENTAL PROMO"/>
    <x v="66"/>
    <x v="2"/>
    <x v="0"/>
    <x v="0"/>
  </r>
  <r>
    <d v="2023-09-10T00:00:00"/>
    <n v="7"/>
    <s v="DOMINGO"/>
    <n v="9"/>
    <x v="8"/>
    <x v="1"/>
    <x v="33"/>
    <x v="709"/>
    <n v="500"/>
    <s v="CAMBIO DE ARCO SUP 0.018"/>
    <x v="24"/>
    <x v="2"/>
    <x v="0"/>
    <x v="0"/>
  </r>
  <r>
    <d v="2023-09-10T00:00:00"/>
    <n v="7"/>
    <s v="DOMINGO"/>
    <n v="9"/>
    <x v="8"/>
    <x v="1"/>
    <x v="33"/>
    <x v="537"/>
    <n v="0"/>
    <s v="CAMBIO DE ARCO SUP 0.018"/>
    <x v="9"/>
    <x v="1"/>
    <x v="0"/>
    <x v="0"/>
  </r>
  <r>
    <d v="2023-09-10T00:00:00"/>
    <n v="7"/>
    <s v="DOMINGO"/>
    <n v="9"/>
    <x v="8"/>
    <x v="1"/>
    <x v="33"/>
    <x v="594"/>
    <n v="500"/>
    <s v="ACTIVACIÓN DE ARCOS"/>
    <x v="30"/>
    <x v="2"/>
    <x v="0"/>
    <x v="0"/>
  </r>
  <r>
    <d v="2023-09-10T00:00:00"/>
    <n v="7"/>
    <s v="DOMINGO"/>
    <n v="9"/>
    <x v="8"/>
    <x v="1"/>
    <x v="33"/>
    <x v="522"/>
    <n v="0"/>
    <s v="CAMBIO DE ARCO INF CUNITI 0.014 x 0.025"/>
    <x v="18"/>
    <x v="1"/>
    <x v="0"/>
    <x v="0"/>
  </r>
  <r>
    <d v="2023-09-10T00:00:00"/>
    <n v="7"/>
    <s v="DOMINGO"/>
    <n v="9"/>
    <x v="8"/>
    <x v="1"/>
    <x v="33"/>
    <x v="464"/>
    <n v="1200"/>
    <s v="CAMBIO DE ARCO SUP SS "/>
    <x v="27"/>
    <x v="1"/>
    <x v="0"/>
    <x v="0"/>
  </r>
  <r>
    <d v="2023-09-10T00:00:00"/>
    <n v="7"/>
    <s v="DOMINGO"/>
    <n v="9"/>
    <x v="8"/>
    <x v="1"/>
    <x v="33"/>
    <x v="457"/>
    <n v="0"/>
    <s v="SE PULEN CORONAS"/>
    <x v="3"/>
    <x v="2"/>
    <x v="0"/>
    <x v="0"/>
  </r>
  <r>
    <d v="2023-09-12T00:00:00"/>
    <n v="2"/>
    <s v="MARTES"/>
    <n v="9"/>
    <x v="8"/>
    <x v="1"/>
    <x v="33"/>
    <x v="710"/>
    <n v="400"/>
    <s v="LIMPIEZA DENTAL PROMO"/>
    <x v="49"/>
    <x v="1"/>
    <x v="0"/>
    <x v="0"/>
  </r>
  <r>
    <d v="2023-09-12T00:00:00"/>
    <n v="2"/>
    <s v="MARTES"/>
    <n v="9"/>
    <x v="8"/>
    <x v="1"/>
    <x v="33"/>
    <x v="711"/>
    <n v="400"/>
    <s v="LIMPIEZA DENTAL PROMO"/>
    <x v="43"/>
    <x v="2"/>
    <x v="1"/>
    <x v="1"/>
  </r>
  <r>
    <d v="2023-09-12T00:00:00"/>
    <n v="2"/>
    <s v="MARTES"/>
    <n v="9"/>
    <x v="8"/>
    <x v="1"/>
    <x v="33"/>
    <x v="712"/>
    <n v="400"/>
    <s v="LIMPIEZA DENTAL PROMO"/>
    <x v="38"/>
    <x v="1"/>
    <x v="1"/>
    <x v="1"/>
  </r>
  <r>
    <d v="2023-09-12T00:00:00"/>
    <n v="2"/>
    <s v="MARTES"/>
    <n v="9"/>
    <x v="8"/>
    <x v="1"/>
    <x v="33"/>
    <x v="713"/>
    <n v="400"/>
    <s v="LIMPIEZA DENTAL PROMO"/>
    <x v="67"/>
    <x v="2"/>
    <x v="1"/>
    <x v="1"/>
  </r>
  <r>
    <d v="2023-09-14T00:00:00"/>
    <n v="4"/>
    <s v="JUEVES"/>
    <n v="9"/>
    <x v="8"/>
    <x v="1"/>
    <x v="33"/>
    <x v="710"/>
    <n v="2010"/>
    <s v="RESINA CUELLO OD 44, 45 Y 46"/>
    <x v="49"/>
    <x v="1"/>
    <x v="0"/>
    <x v="0"/>
  </r>
  <r>
    <d v="2023-09-14T00:00:00"/>
    <n v="4"/>
    <s v="JUEVES"/>
    <n v="9"/>
    <x v="8"/>
    <x v="1"/>
    <x v="33"/>
    <x v="714"/>
    <n v="400"/>
    <s v="LIMPIEZA DENTAL"/>
    <x v="20"/>
    <x v="1"/>
    <x v="1"/>
    <x v="3"/>
  </r>
  <r>
    <d v="2023-09-15T00:00:00"/>
    <n v="5"/>
    <s v="VIERNES"/>
    <n v="9"/>
    <x v="8"/>
    <x v="1"/>
    <x v="33"/>
    <x v="690"/>
    <n v="570"/>
    <s v="RESINA OD 45"/>
    <x v="58"/>
    <x v="1"/>
    <x v="0"/>
    <x v="0"/>
  </r>
  <r>
    <d v="2023-09-18T00:00:00"/>
    <n v="1"/>
    <s v="LUNES"/>
    <n v="9"/>
    <x v="8"/>
    <x v="1"/>
    <x v="36"/>
    <x v="715"/>
    <n v="200"/>
    <s v="EXODONCIA OD 71"/>
    <x v="61"/>
    <x v="2"/>
    <x v="1"/>
    <x v="1"/>
  </r>
  <r>
    <d v="2023-09-19T00:00:00"/>
    <n v="2"/>
    <s v="MARTES"/>
    <n v="9"/>
    <x v="8"/>
    <x v="1"/>
    <x v="36"/>
    <x v="505"/>
    <n v="400"/>
    <s v="RESINA OD 34"/>
    <x v="53"/>
    <x v="2"/>
    <x v="0"/>
    <x v="0"/>
  </r>
  <r>
    <d v="2023-09-20T00:00:00"/>
    <n v="3"/>
    <s v="MIÉRCOLES"/>
    <n v="9"/>
    <x v="8"/>
    <x v="1"/>
    <x v="36"/>
    <x v="710"/>
    <n v="200"/>
    <s v="GUARDA OCLUSAL"/>
    <x v="49"/>
    <x v="1"/>
    <x v="0"/>
    <x v="0"/>
  </r>
  <r>
    <d v="2023-09-20T00:00:00"/>
    <n v="3"/>
    <s v="MIÉRCOLES"/>
    <n v="9"/>
    <x v="8"/>
    <x v="1"/>
    <x v="36"/>
    <x v="716"/>
    <n v="400"/>
    <s v="LIMPIEZA DENTAL"/>
    <x v="31"/>
    <x v="1"/>
    <x v="1"/>
    <x v="4"/>
  </r>
  <r>
    <d v="2023-09-21T00:00:00"/>
    <n v="4"/>
    <s v="JUEVES"/>
    <n v="9"/>
    <x v="8"/>
    <x v="1"/>
    <x v="36"/>
    <x v="491"/>
    <n v="1000"/>
    <s v="CURETAJE OD 16 Y 17"/>
    <x v="49"/>
    <x v="1"/>
    <x v="0"/>
    <x v="0"/>
  </r>
  <r>
    <d v="2023-09-21T00:00:00"/>
    <n v="4"/>
    <s v="JUEVES"/>
    <n v="9"/>
    <x v="8"/>
    <x v="1"/>
    <x v="36"/>
    <x v="717"/>
    <n v="350"/>
    <s v="CURACIÓN OD 37"/>
    <x v="77"/>
    <x v="2"/>
    <x v="1"/>
    <x v="3"/>
  </r>
  <r>
    <d v="2023-09-21T00:00:00"/>
    <n v="4"/>
    <s v="JUEVES"/>
    <n v="9"/>
    <x v="8"/>
    <x v="1"/>
    <x v="36"/>
    <x v="718"/>
    <n v="350"/>
    <s v="CURACIÓN OD 23"/>
    <x v="5"/>
    <x v="1"/>
    <x v="1"/>
    <x v="1"/>
  </r>
  <r>
    <d v="2023-09-22T00:00:00"/>
    <n v="5"/>
    <s v="VIERNES"/>
    <n v="9"/>
    <x v="8"/>
    <x v="1"/>
    <x v="36"/>
    <x v="719"/>
    <n v="1000"/>
    <s v="LIMPIEZA DENTAL PROMO"/>
    <x v="54"/>
    <x v="1"/>
    <x v="1"/>
    <x v="3"/>
  </r>
  <r>
    <d v="2023-09-23T00:00:00"/>
    <n v="6"/>
    <s v="SÁBADO"/>
    <n v="9"/>
    <x v="8"/>
    <x v="1"/>
    <x v="36"/>
    <x v="720"/>
    <n v="400"/>
    <s v="LIMPIEZA DENTAL PROMO"/>
    <x v="16"/>
    <x v="2"/>
    <x v="1"/>
    <x v="1"/>
  </r>
  <r>
    <d v="2023-09-23T00:00:00"/>
    <n v="6"/>
    <s v="SÁBADO"/>
    <n v="9"/>
    <x v="8"/>
    <x v="1"/>
    <x v="36"/>
    <x v="721"/>
    <n v="400"/>
    <s v="LIMPIEZA DENTAL"/>
    <x v="24"/>
    <x v="1"/>
    <x v="1"/>
    <x v="3"/>
  </r>
  <r>
    <d v="2023-09-23T00:00:00"/>
    <n v="6"/>
    <s v="SÁBADO"/>
    <n v="9"/>
    <x v="8"/>
    <x v="1"/>
    <x v="36"/>
    <x v="710"/>
    <n v="30"/>
    <s v="2 CEPILLOS INTERDENTALES"/>
    <x v="49"/>
    <x v="1"/>
    <x v="0"/>
    <x v="0"/>
  </r>
  <r>
    <d v="2023-09-25T00:00:00"/>
    <n v="1"/>
    <s v="LUNES"/>
    <n v="9"/>
    <x v="8"/>
    <x v="1"/>
    <x v="37"/>
    <x v="722"/>
    <n v="500"/>
    <s v="EXODONCIA OD 42 MOV.2°"/>
    <x v="35"/>
    <x v="2"/>
    <x v="1"/>
    <x v="3"/>
  </r>
  <r>
    <d v="2023-09-25T00:00:00"/>
    <n v="1"/>
    <s v="LUNES"/>
    <n v="9"/>
    <x v="8"/>
    <x v="1"/>
    <x v="37"/>
    <x v="723"/>
    <n v="400"/>
    <s v="LIMPIEZA DENTAL"/>
    <x v="14"/>
    <x v="1"/>
    <x v="1"/>
    <x v="4"/>
  </r>
  <r>
    <d v="2023-09-26T00:00:00"/>
    <n v="2"/>
    <s v="MARTES"/>
    <n v="9"/>
    <x v="8"/>
    <x v="1"/>
    <x v="37"/>
    <x v="631"/>
    <n v="700"/>
    <s v="RESINA OD 27"/>
    <x v="63"/>
    <x v="2"/>
    <x v="0"/>
    <x v="0"/>
  </r>
  <r>
    <d v="2023-09-26T00:00:00"/>
    <n v="2"/>
    <s v="MARTES"/>
    <n v="9"/>
    <x v="8"/>
    <x v="1"/>
    <x v="37"/>
    <x v="656"/>
    <n v="300"/>
    <s v="DESGATE SELECTIVO Y SELLADO CON RESINA OD 31 Y 41"/>
    <x v="74"/>
    <x v="1"/>
    <x v="0"/>
    <x v="0"/>
  </r>
  <r>
    <d v="2023-09-26T00:00:00"/>
    <n v="2"/>
    <s v="MARTES"/>
    <n v="9"/>
    <x v="8"/>
    <x v="1"/>
    <x v="37"/>
    <x v="711"/>
    <n v="570"/>
    <s v="RESINA OD 47"/>
    <x v="43"/>
    <x v="2"/>
    <x v="0"/>
    <x v="0"/>
  </r>
  <r>
    <d v="2023-09-26T00:00:00"/>
    <n v="2"/>
    <s v="MARTES"/>
    <n v="9"/>
    <x v="8"/>
    <x v="1"/>
    <x v="37"/>
    <x v="724"/>
    <n v="59"/>
    <s v="CONSULTA 1ERA VEZ"/>
    <x v="34"/>
    <x v="1"/>
    <x v="1"/>
    <x v="4"/>
  </r>
  <r>
    <d v="2023-09-26T00:00:00"/>
    <n v="2"/>
    <s v="MARTES"/>
    <n v="9"/>
    <x v="8"/>
    <x v="1"/>
    <x v="37"/>
    <x v="725"/>
    <n v="400"/>
    <s v="LIMPIEZA DENTAL"/>
    <x v="30"/>
    <x v="2"/>
    <x v="1"/>
    <x v="4"/>
  </r>
  <r>
    <d v="2023-09-26T00:00:00"/>
    <n v="2"/>
    <s v="MARTES"/>
    <n v="9"/>
    <x v="8"/>
    <x v="1"/>
    <x v="37"/>
    <x v="726"/>
    <n v="59"/>
    <s v="CONSULTA 1ER VEZ / SE SOLICITA RX PANORÁMICA"/>
    <x v="33"/>
    <x v="1"/>
    <x v="1"/>
    <x v="4"/>
  </r>
  <r>
    <d v="2023-09-27T00:00:00"/>
    <n v="3"/>
    <s v="MIÉRCOLES"/>
    <n v="9"/>
    <x v="8"/>
    <x v="1"/>
    <x v="37"/>
    <x v="727"/>
    <n v="400"/>
    <s v="LIMPIEZA DENTAL"/>
    <x v="77"/>
    <x v="1"/>
    <x v="1"/>
    <x v="4"/>
  </r>
  <r>
    <d v="2023-09-27T00:00:00"/>
    <n v="3"/>
    <s v="MIÉRCOLES"/>
    <n v="9"/>
    <x v="8"/>
    <x v="1"/>
    <x v="37"/>
    <x v="716"/>
    <n v="59"/>
    <s v="REVISIÓN / PULIDO DENTAL"/>
    <x v="31"/>
    <x v="1"/>
    <x v="0"/>
    <x v="0"/>
  </r>
  <r>
    <d v="2023-09-27T00:00:00"/>
    <n v="3"/>
    <s v="MIÉRCOLES"/>
    <n v="9"/>
    <x v="8"/>
    <x v="1"/>
    <x v="37"/>
    <x v="728"/>
    <n v="100"/>
    <s v="REVISIÓN "/>
    <x v="15"/>
    <x v="1"/>
    <x v="1"/>
    <x v="3"/>
  </r>
  <r>
    <d v="2023-09-28T00:00:00"/>
    <n v="4"/>
    <s v="JUEVES"/>
    <n v="9"/>
    <x v="8"/>
    <x v="1"/>
    <x v="37"/>
    <x v="631"/>
    <n v="700"/>
    <s v="RESINA OD 35 Y 46"/>
    <x v="63"/>
    <x v="2"/>
    <x v="0"/>
    <x v="0"/>
  </r>
  <r>
    <d v="2023-09-28T00:00:00"/>
    <n v="4"/>
    <s v="JUEVES"/>
    <n v="9"/>
    <x v="8"/>
    <x v="1"/>
    <x v="37"/>
    <x v="729"/>
    <n v="400"/>
    <s v="LIMPIEZA DENTAL"/>
    <x v="21"/>
    <x v="2"/>
    <x v="1"/>
    <x v="4"/>
  </r>
  <r>
    <d v="2023-09-28T00:00:00"/>
    <n v="4"/>
    <s v="JUEVES"/>
    <n v="9"/>
    <x v="8"/>
    <x v="1"/>
    <x v="37"/>
    <x v="730"/>
    <n v="59"/>
    <s v="CONSULTA 1ER VEZ"/>
    <x v="59"/>
    <x v="1"/>
    <x v="1"/>
    <x v="3"/>
  </r>
  <r>
    <d v="2023-09-29T00:00:00"/>
    <n v="5"/>
    <s v="VIERNES"/>
    <n v="9"/>
    <x v="8"/>
    <x v="1"/>
    <x v="37"/>
    <x v="719"/>
    <n v="700"/>
    <s v="RESINA OD 26"/>
    <x v="54"/>
    <x v="1"/>
    <x v="0"/>
    <x v="0"/>
  </r>
  <r>
    <d v="2023-09-29T00:00:00"/>
    <n v="5"/>
    <s v="VIERNES"/>
    <n v="9"/>
    <x v="8"/>
    <x v="1"/>
    <x v="37"/>
    <x v="731"/>
    <n v="59"/>
    <s v="CONSULTA 1ERA VEZ"/>
    <x v="46"/>
    <x v="1"/>
    <x v="1"/>
    <x v="1"/>
  </r>
  <r>
    <d v="2023-09-29T00:00:00"/>
    <n v="5"/>
    <s v="VIERNES"/>
    <n v="9"/>
    <x v="8"/>
    <x v="1"/>
    <x v="37"/>
    <x v="732"/>
    <n v="400"/>
    <s v="LIMPIEZA DENTAL"/>
    <x v="32"/>
    <x v="1"/>
    <x v="1"/>
    <x v="1"/>
  </r>
  <r>
    <d v="2023-09-29T00:00:00"/>
    <n v="5"/>
    <s v="VIERNES"/>
    <n v="9"/>
    <x v="8"/>
    <x v="1"/>
    <x v="37"/>
    <x v="726"/>
    <n v="700"/>
    <s v="EXODONCIA OD 26"/>
    <x v="33"/>
    <x v="1"/>
    <x v="0"/>
    <x v="0"/>
  </r>
  <r>
    <d v="2023-09-30T00:00:00"/>
    <n v="6"/>
    <s v="SÁBADO"/>
    <n v="9"/>
    <x v="8"/>
    <x v="1"/>
    <x v="37"/>
    <x v="730"/>
    <n v="400"/>
    <s v="LIMPIEZA DENTAL"/>
    <x v="59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708E1-54CC-409F-B36D-EFF179C0F0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1" rowPageCount="2" colPageCount="1"/>
  <pivotFields count="13">
    <pivotField numFmtId="14" showAll="0"/>
    <pivotField showAll="0"/>
    <pivotField showAll="0"/>
    <pivotField showAll="0"/>
    <pivotField axis="axisPage" multipleItemSelectionAllowed="1" showAll="0">
      <items count="13">
        <item h="1" x="4"/>
        <item h="1" x="5"/>
        <item h="1" x="6"/>
        <item h="1" x="7"/>
        <item h="1" x="8"/>
        <item h="1" x="9"/>
        <item h="1" x="10"/>
        <item h="1" x="11"/>
        <item x="0"/>
        <item h="1" x="1"/>
        <item h="1" x="2"/>
        <item h="1"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52"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pageFields count="2">
    <pageField fld="5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F9D43-B561-480C-9231-2C11ED0B35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8" firstHeaderRow="1" firstDataRow="1" firstDataCol="1" rowPageCount="2" colPageCount="1"/>
  <pivotFields count="14">
    <pivotField numFmtId="14" showAll="0"/>
    <pivotField showAll="0"/>
    <pivotField showAll="0"/>
    <pivotField showAll="0"/>
    <pivotField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>
      <items count="54"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3"/>
        <item x="26"/>
        <item x="27"/>
        <item x="29"/>
        <item x="28"/>
        <item x="30"/>
        <item x="32"/>
        <item x="31"/>
        <item x="34"/>
        <item x="35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734">
        <item x="540"/>
        <item x="536"/>
        <item x="140"/>
        <item x="345"/>
        <item x="561"/>
        <item x="205"/>
        <item x="304"/>
        <item x="511"/>
        <item x="547"/>
        <item x="255"/>
        <item x="602"/>
        <item x="142"/>
        <item x="326"/>
        <item x="123"/>
        <item x="654"/>
        <item x="671"/>
        <item x="310"/>
        <item x="249"/>
        <item x="471"/>
        <item x="110"/>
        <item x="370"/>
        <item x="43"/>
        <item x="22"/>
        <item x="60"/>
        <item x="697"/>
        <item x="197"/>
        <item x="699"/>
        <item x="391"/>
        <item x="566"/>
        <item x="593"/>
        <item x="546"/>
        <item x="691"/>
        <item x="405"/>
        <item x="404"/>
        <item x="618"/>
        <item x="575"/>
        <item x="642"/>
        <item x="14"/>
        <item x="692"/>
        <item x="355"/>
        <item x="104"/>
        <item x="514"/>
        <item x="44"/>
        <item x="132"/>
        <item x="65"/>
        <item x="46"/>
        <item x="179"/>
        <item x="453"/>
        <item x="458"/>
        <item x="357"/>
        <item x="437"/>
        <item x="157"/>
        <item x="161"/>
        <item x="442"/>
        <item x="372"/>
        <item x="290"/>
        <item x="303"/>
        <item x="272"/>
        <item x="640"/>
        <item x="551"/>
        <item x="628"/>
        <item x="230"/>
        <item x="13"/>
        <item x="204"/>
        <item x="239"/>
        <item x="259"/>
        <item x="591"/>
        <item x="371"/>
        <item x="615"/>
        <item x="220"/>
        <item x="635"/>
        <item x="77"/>
        <item x="603"/>
        <item x="103"/>
        <item x="364"/>
        <item x="85"/>
        <item x="696"/>
        <item x="403"/>
        <item x="648"/>
        <item x="719"/>
        <item x="354"/>
        <item x="78"/>
        <item x="59"/>
        <item x="90"/>
        <item x="726"/>
        <item x="690"/>
        <item x="707"/>
        <item x="657"/>
        <item x="434"/>
        <item x="502"/>
        <item x="597"/>
        <item x="377"/>
        <item x="289"/>
        <item x="535"/>
        <item x="207"/>
        <item x="625"/>
        <item x="705"/>
        <item x="320"/>
        <item x="301"/>
        <item x="236"/>
        <item x="717"/>
        <item x="76"/>
        <item x="559"/>
        <item x="126"/>
        <item x="122"/>
        <item x="215"/>
        <item x="258"/>
        <item x="380"/>
        <item x="646"/>
        <item x="685"/>
        <item x="516"/>
        <item x="422"/>
        <item x="531"/>
        <item x="544"/>
        <item x="350"/>
        <item x="383"/>
        <item x="87"/>
        <item x="61"/>
        <item x="287"/>
        <item x="504"/>
        <item x="468"/>
        <item x="678"/>
        <item x="683"/>
        <item x="486"/>
        <item x="571"/>
        <item x="23"/>
        <item x="447"/>
        <item x="393"/>
        <item x="532"/>
        <item x="71"/>
        <item x="62"/>
        <item x="727"/>
        <item x="550"/>
        <item x="406"/>
        <item x="274"/>
        <item x="513"/>
        <item x="607"/>
        <item x="226"/>
        <item x="416"/>
        <item x="518"/>
        <item x="202"/>
        <item x="349"/>
        <item x="730"/>
        <item x="99"/>
        <item x="586"/>
        <item x="526"/>
        <item x="534"/>
        <item x="676"/>
        <item x="328"/>
        <item x="323"/>
        <item x="382"/>
        <item x="10"/>
        <item x="541"/>
        <item x="608"/>
        <item x="584"/>
        <item x="57"/>
        <item x="433"/>
        <item x="384"/>
        <item x="732"/>
        <item x="493"/>
        <item x="647"/>
        <item x="1"/>
        <item x="133"/>
        <item x="494"/>
        <item x="92"/>
        <item x="444"/>
        <item x="585"/>
        <item x="581"/>
        <item x="116"/>
        <item x="30"/>
        <item x="257"/>
        <item x="553"/>
        <item x="715"/>
        <item x="282"/>
        <item x="37"/>
        <item x="376"/>
        <item x="443"/>
        <item x="520"/>
        <item x="449"/>
        <item x="462"/>
        <item x="408"/>
        <item x="72"/>
        <item x="351"/>
        <item x="212"/>
        <item x="82"/>
        <item x="319"/>
        <item x="539"/>
        <item x="577"/>
        <item x="178"/>
        <item x="639"/>
        <item x="596"/>
        <item x="190"/>
        <item x="601"/>
        <item x="428"/>
        <item x="459"/>
        <item x="324"/>
        <item x="670"/>
        <item x="317"/>
        <item x="614"/>
        <item x="490"/>
        <item x="243"/>
        <item x="563"/>
        <item x="35"/>
        <item x="135"/>
        <item x="26"/>
        <item x="554"/>
        <item x="253"/>
        <item x="587"/>
        <item x="491"/>
        <item x="286"/>
        <item x="473"/>
        <item x="297"/>
        <item x="221"/>
        <item x="159"/>
        <item x="49"/>
        <item x="359"/>
        <item x="172"/>
        <item x="138"/>
        <item x="231"/>
        <item x="549"/>
        <item x="439"/>
        <item x="385"/>
        <item x="527"/>
        <item x="48"/>
        <item x="728"/>
        <item x="629"/>
        <item x="120"/>
        <item x="430"/>
        <item x="454"/>
        <item x="521"/>
        <item x="223"/>
        <item x="609"/>
        <item x="397"/>
        <item x="125"/>
        <item x="254"/>
        <item x="256"/>
        <item x="505"/>
        <item x="474"/>
        <item x="412"/>
        <item x="105"/>
        <item x="115"/>
        <item x="682"/>
        <item x="365"/>
        <item x="713"/>
        <item x="557"/>
        <item x="620"/>
        <item x="315"/>
        <item x="423"/>
        <item x="497"/>
        <item x="570"/>
        <item x="543"/>
        <item x="55"/>
        <item x="296"/>
        <item x="347"/>
        <item x="91"/>
        <item x="560"/>
        <item x="658"/>
        <item x="109"/>
        <item x="52"/>
        <item x="436"/>
        <item x="731"/>
        <item x="318"/>
        <item x="484"/>
        <item x="500"/>
        <item x="687"/>
        <item x="127"/>
        <item x="136"/>
        <item x="54"/>
        <item x="96"/>
        <item x="555"/>
        <item x="409"/>
        <item x="34"/>
        <item x="281"/>
        <item x="369"/>
        <item x="469"/>
        <item x="108"/>
        <item x="662"/>
        <item x="379"/>
        <item x="375"/>
        <item x="455"/>
        <item x="475"/>
        <item x="410"/>
        <item x="440"/>
        <item x="501"/>
        <item x="729"/>
        <item x="477"/>
        <item x="578"/>
        <item x="622"/>
        <item x="69"/>
        <item x="327"/>
        <item x="107"/>
        <item x="689"/>
        <item x="21"/>
        <item x="70"/>
        <item x="113"/>
        <item x="47"/>
        <item x="12"/>
        <item x="36"/>
        <item x="180"/>
        <item x="525"/>
        <item x="636"/>
        <item x="415"/>
        <item x="184"/>
        <item x="241"/>
        <item x="360"/>
        <item x="361"/>
        <item x="154"/>
        <item x="170"/>
        <item x="158"/>
        <item x="721"/>
        <item x="362"/>
        <item x="214"/>
        <item x="217"/>
        <item x="234"/>
        <item x="199"/>
        <item x="261"/>
        <item x="201"/>
        <item x="292"/>
        <item x="524"/>
        <item x="489"/>
        <item x="529"/>
        <item x="346"/>
        <item x="592"/>
        <item x="182"/>
        <item x="335"/>
        <item x="722"/>
        <item x="680"/>
        <item x="307"/>
        <item x="316"/>
        <item x="193"/>
        <item x="470"/>
        <item x="237"/>
        <item x="235"/>
        <item x="599"/>
        <item x="482"/>
        <item x="661"/>
        <item x="24"/>
        <item x="33"/>
        <item x="568"/>
        <item x="480"/>
        <item x="175"/>
        <item x="218"/>
        <item x="0"/>
        <item x="363"/>
        <item x="145"/>
        <item x="118"/>
        <item x="419"/>
        <item x="224"/>
        <item x="652"/>
        <item x="337"/>
        <item x="164"/>
        <item x="150"/>
        <item x="606"/>
        <item x="400"/>
        <item x="263"/>
        <item x="137"/>
        <item x="28"/>
        <item x="20"/>
        <item x="457"/>
        <item x="156"/>
        <item x="16"/>
        <item x="102"/>
        <item x="305"/>
        <item x="653"/>
        <item x="512"/>
        <item x="704"/>
        <item x="572"/>
        <item x="725"/>
        <item x="293"/>
        <item x="711"/>
        <item x="517"/>
        <item x="141"/>
        <item x="189"/>
        <item x="476"/>
        <item x="188"/>
        <item x="582"/>
        <item x="250"/>
        <item x="53"/>
        <item x="266"/>
        <item x="348"/>
        <item x="492"/>
        <item x="32"/>
        <item x="25"/>
        <item x="398"/>
        <item x="6"/>
        <item x="724"/>
        <item x="353"/>
        <item x="675"/>
        <item x="149"/>
        <item x="487"/>
        <item x="7"/>
        <item x="358"/>
        <item x="392"/>
        <item x="645"/>
        <item x="395"/>
        <item x="495"/>
        <item x="267"/>
        <item x="252"/>
        <item x="302"/>
        <item x="478"/>
        <item x="650"/>
        <item x="634"/>
        <item x="508"/>
        <item x="438"/>
        <item x="506"/>
        <item x="378"/>
        <item x="503"/>
        <item x="244"/>
        <item x="368"/>
        <item x="343"/>
        <item x="271"/>
        <item x="643"/>
        <item x="667"/>
        <item x="251"/>
        <item x="655"/>
        <item x="668"/>
        <item x="626"/>
        <item x="569"/>
        <item x="308"/>
        <item x="665"/>
        <item x="632"/>
        <item x="27"/>
        <item x="309"/>
        <item x="330"/>
        <item x="342"/>
        <item x="191"/>
        <item x="195"/>
        <item x="498"/>
        <item x="19"/>
        <item x="552"/>
        <item x="567"/>
        <item x="280"/>
        <item x="452"/>
        <item x="227"/>
        <item x="51"/>
        <item x="702"/>
        <item x="574"/>
        <item x="97"/>
        <item x="11"/>
        <item x="4"/>
        <item x="341"/>
        <item x="706"/>
        <item x="94"/>
        <item x="117"/>
        <item x="177"/>
        <item x="17"/>
        <item x="56"/>
        <item x="700"/>
        <item x="617"/>
        <item x="456"/>
        <item x="519"/>
        <item x="396"/>
        <item x="260"/>
        <item x="203"/>
        <item x="262"/>
        <item x="8"/>
        <item x="298"/>
        <item x="264"/>
        <item x="265"/>
        <item x="242"/>
        <item x="225"/>
        <item x="288"/>
        <item x="311"/>
        <item x="548"/>
        <item x="558"/>
        <item x="660"/>
        <item x="709"/>
        <item x="93"/>
        <item x="186"/>
        <item x="211"/>
        <item x="631"/>
        <item x="651"/>
        <item x="627"/>
        <item x="42"/>
        <item x="233"/>
        <item x="268"/>
        <item x="390"/>
        <item x="168"/>
        <item x="84"/>
        <item x="86"/>
        <item x="74"/>
        <item x="613"/>
        <item x="79"/>
        <item x="656"/>
        <item x="612"/>
        <item x="681"/>
        <item x="339"/>
        <item x="595"/>
        <item x="413"/>
        <item x="367"/>
        <item x="589"/>
        <item x="198"/>
        <item x="637"/>
        <item x="450"/>
        <item x="542"/>
        <item x="533"/>
        <item x="352"/>
        <item x="285"/>
        <item x="401"/>
        <item x="276"/>
        <item x="219"/>
        <item x="167"/>
        <item x="356"/>
        <item x="386"/>
        <item x="373"/>
        <item x="131"/>
        <item x="124"/>
        <item x="556"/>
        <item x="441"/>
        <item x="583"/>
        <item x="176"/>
        <item x="644"/>
        <item x="275"/>
        <item x="515"/>
        <item x="41"/>
        <item x="624"/>
        <item x="152"/>
        <item x="389"/>
        <item x="633"/>
        <item x="200"/>
        <item x="209"/>
        <item x="166"/>
        <item x="314"/>
        <item x="222"/>
        <item x="299"/>
        <item x="240"/>
        <item x="39"/>
        <item x="246"/>
        <item x="284"/>
        <item x="424"/>
        <item x="509"/>
        <item x="698"/>
        <item x="121"/>
        <item x="83"/>
        <item x="562"/>
        <item x="163"/>
        <item x="129"/>
        <item x="45"/>
        <item x="50"/>
        <item x="64"/>
        <item x="528"/>
        <item x="641"/>
        <item x="331"/>
        <item x="590"/>
        <item x="579"/>
        <item x="185"/>
        <item x="604"/>
        <item x="283"/>
        <item x="336"/>
        <item x="160"/>
        <item x="18"/>
        <item x="694"/>
        <item x="465"/>
        <item x="479"/>
        <item x="29"/>
        <item x="417"/>
        <item x="463"/>
        <item x="155"/>
        <item x="610"/>
        <item x="134"/>
        <item x="119"/>
        <item x="664"/>
        <item x="684"/>
        <item x="334"/>
        <item x="146"/>
        <item x="31"/>
        <item x="73"/>
        <item x="66"/>
        <item x="147"/>
        <item x="162"/>
        <item x="247"/>
        <item x="187"/>
        <item x="153"/>
        <item x="183"/>
        <item x="460"/>
        <item x="703"/>
        <item x="279"/>
        <item x="611"/>
        <item x="245"/>
        <item x="588"/>
        <item x="381"/>
        <item x="619"/>
        <item x="374"/>
        <item x="144"/>
        <item x="139"/>
        <item x="545"/>
        <item x="143"/>
        <item x="165"/>
        <item x="421"/>
        <item x="538"/>
        <item x="173"/>
        <item x="402"/>
        <item x="598"/>
        <item x="89"/>
        <item x="312"/>
        <item x="295"/>
        <item x="600"/>
        <item x="270"/>
        <item x="718"/>
        <item x="686"/>
        <item x="194"/>
        <item x="192"/>
        <item x="278"/>
        <item x="677"/>
        <item x="338"/>
        <item x="216"/>
        <item x="472"/>
        <item x="277"/>
        <item x="101"/>
        <item x="693"/>
        <item x="467"/>
        <item x="710"/>
        <item x="605"/>
        <item x="420"/>
        <item x="714"/>
        <item x="67"/>
        <item x="68"/>
        <item x="63"/>
        <item x="407"/>
        <item x="15"/>
        <item x="2"/>
        <item x="720"/>
        <item x="594"/>
        <item x="659"/>
        <item x="300"/>
        <item x="366"/>
        <item x="448"/>
        <item x="445"/>
        <item x="325"/>
        <item x="213"/>
        <item x="58"/>
        <item x="573"/>
        <item x="565"/>
        <item x="716"/>
        <item x="332"/>
        <item x="435"/>
        <item x="322"/>
        <item x="488"/>
        <item x="429"/>
        <item x="432"/>
        <item x="510"/>
        <item x="451"/>
        <item x="507"/>
        <item x="496"/>
        <item x="387"/>
        <item x="80"/>
        <item x="38"/>
        <item x="537"/>
        <item x="269"/>
        <item x="196"/>
        <item x="174"/>
        <item x="208"/>
        <item x="100"/>
        <item x="621"/>
        <item x="638"/>
        <item x="418"/>
        <item x="673"/>
        <item x="483"/>
        <item x="679"/>
        <item x="576"/>
        <item x="688"/>
        <item x="81"/>
        <item x="206"/>
        <item x="499"/>
        <item x="394"/>
        <item x="466"/>
        <item x="95"/>
        <item x="523"/>
        <item x="426"/>
        <item x="481"/>
        <item x="228"/>
        <item x="229"/>
        <item x="321"/>
        <item x="340"/>
        <item x="248"/>
        <item x="130"/>
        <item x="427"/>
        <item x="148"/>
        <item x="112"/>
        <item x="238"/>
        <item x="464"/>
        <item x="98"/>
        <item x="171"/>
        <item x="181"/>
        <item x="530"/>
        <item x="399"/>
        <item x="291"/>
        <item x="169"/>
        <item x="461"/>
        <item x="425"/>
        <item x="114"/>
        <item x="672"/>
        <item x="411"/>
        <item x="695"/>
        <item x="485"/>
        <item x="649"/>
        <item x="40"/>
        <item x="210"/>
        <item x="106"/>
        <item x="388"/>
        <item x="329"/>
        <item x="623"/>
        <item x="663"/>
        <item x="313"/>
        <item x="3"/>
        <item x="522"/>
        <item x="674"/>
        <item x="333"/>
        <item x="723"/>
        <item x="564"/>
        <item x="5"/>
        <item x="414"/>
        <item x="344"/>
        <item x="712"/>
        <item x="701"/>
        <item x="128"/>
        <item x="75"/>
        <item x="232"/>
        <item x="294"/>
        <item x="273"/>
        <item x="306"/>
        <item x="580"/>
        <item x="151"/>
        <item x="88"/>
        <item x="708"/>
        <item x="111"/>
        <item x="431"/>
        <item x="666"/>
        <item x="669"/>
        <item x="630"/>
        <item x="446"/>
        <item x="616"/>
        <item x="9"/>
        <item t="default"/>
      </items>
    </pivotField>
    <pivotField showAll="0"/>
    <pivotField showAll="0"/>
    <pivotField dataField="1" showAll="0">
      <items count="79">
        <item x="36"/>
        <item x="1"/>
        <item x="45"/>
        <item x="28"/>
        <item x="44"/>
        <item x="61"/>
        <item x="60"/>
        <item x="71"/>
        <item x="52"/>
        <item x="42"/>
        <item x="51"/>
        <item x="76"/>
        <item x="10"/>
        <item x="68"/>
        <item x="75"/>
        <item x="37"/>
        <item x="38"/>
        <item x="66"/>
        <item x="32"/>
        <item x="30"/>
        <item x="9"/>
        <item x="14"/>
        <item x="43"/>
        <item x="41"/>
        <item x="26"/>
        <item x="24"/>
        <item x="18"/>
        <item x="34"/>
        <item x="11"/>
        <item x="27"/>
        <item x="21"/>
        <item x="31"/>
        <item x="56"/>
        <item x="25"/>
        <item x="17"/>
        <item x="23"/>
        <item x="29"/>
        <item x="22"/>
        <item x="12"/>
        <item x="8"/>
        <item x="33"/>
        <item x="47"/>
        <item x="15"/>
        <item x="59"/>
        <item x="72"/>
        <item x="35"/>
        <item x="5"/>
        <item x="7"/>
        <item x="63"/>
        <item x="46"/>
        <item x="53"/>
        <item x="19"/>
        <item x="55"/>
        <item x="58"/>
        <item x="54"/>
        <item x="4"/>
        <item x="49"/>
        <item x="20"/>
        <item x="77"/>
        <item x="16"/>
        <item x="50"/>
        <item x="73"/>
        <item x="67"/>
        <item x="62"/>
        <item x="13"/>
        <item x="40"/>
        <item x="2"/>
        <item x="39"/>
        <item x="3"/>
        <item x="6"/>
        <item x="57"/>
        <item x="64"/>
        <item x="70"/>
        <item x="74"/>
        <item x="65"/>
        <item x="48"/>
        <item x="69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Page" multipleItemSelectionAllowed="1" showAll="0">
      <items count="7">
        <item h="1" x="2"/>
        <item x="4"/>
        <item h="1" x="3"/>
        <item h="1" x="1"/>
        <item h="1" x="5"/>
        <item h="1"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13" hier="-1"/>
  </pageFields>
  <dataFields count="1">
    <dataField name="Max of EDAD" fld="10" subtotal="max" baseField="11" baseItem="0" numFmtId="4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EDADC-BE80-4969-A7A9-D756B0289CA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H9" firstHeaderRow="0" firstDataRow="1" firstDataCol="1" rowPageCount="3" colPageCount="1"/>
  <pivotFields count="14">
    <pivotField numFmtId="14" showAll="0"/>
    <pivotField showAll="0"/>
    <pivotField showAll="0"/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54"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3"/>
        <item x="26"/>
        <item x="27"/>
        <item x="29"/>
        <item x="28"/>
        <item x="30"/>
        <item x="32"/>
        <item x="31"/>
        <item x="34"/>
        <item x="35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734">
        <item x="540"/>
        <item x="536"/>
        <item x="140"/>
        <item x="345"/>
        <item x="561"/>
        <item x="205"/>
        <item x="304"/>
        <item x="511"/>
        <item x="547"/>
        <item x="255"/>
        <item x="602"/>
        <item x="142"/>
        <item x="326"/>
        <item x="123"/>
        <item x="654"/>
        <item x="671"/>
        <item x="310"/>
        <item x="249"/>
        <item x="471"/>
        <item x="110"/>
        <item x="370"/>
        <item x="43"/>
        <item x="22"/>
        <item x="60"/>
        <item x="697"/>
        <item x="197"/>
        <item x="699"/>
        <item x="391"/>
        <item x="566"/>
        <item x="593"/>
        <item x="546"/>
        <item x="691"/>
        <item x="405"/>
        <item x="404"/>
        <item x="618"/>
        <item x="575"/>
        <item x="642"/>
        <item x="14"/>
        <item x="692"/>
        <item x="355"/>
        <item x="104"/>
        <item x="514"/>
        <item x="44"/>
        <item x="132"/>
        <item x="65"/>
        <item x="46"/>
        <item x="179"/>
        <item x="453"/>
        <item x="458"/>
        <item x="357"/>
        <item x="437"/>
        <item x="157"/>
        <item x="161"/>
        <item x="442"/>
        <item x="372"/>
        <item x="290"/>
        <item x="303"/>
        <item x="272"/>
        <item x="640"/>
        <item x="551"/>
        <item x="628"/>
        <item x="230"/>
        <item x="13"/>
        <item x="204"/>
        <item x="239"/>
        <item x="259"/>
        <item x="591"/>
        <item x="371"/>
        <item x="615"/>
        <item x="220"/>
        <item x="635"/>
        <item x="77"/>
        <item x="603"/>
        <item x="103"/>
        <item x="364"/>
        <item x="85"/>
        <item x="696"/>
        <item x="403"/>
        <item x="648"/>
        <item x="719"/>
        <item x="354"/>
        <item x="78"/>
        <item x="59"/>
        <item x="90"/>
        <item x="726"/>
        <item x="690"/>
        <item x="707"/>
        <item x="657"/>
        <item x="434"/>
        <item x="502"/>
        <item x="597"/>
        <item x="377"/>
        <item x="289"/>
        <item x="535"/>
        <item x="207"/>
        <item x="625"/>
        <item x="705"/>
        <item x="320"/>
        <item x="301"/>
        <item x="236"/>
        <item x="717"/>
        <item x="76"/>
        <item x="559"/>
        <item x="126"/>
        <item x="122"/>
        <item x="215"/>
        <item x="258"/>
        <item x="380"/>
        <item x="646"/>
        <item x="685"/>
        <item x="516"/>
        <item x="422"/>
        <item x="531"/>
        <item x="544"/>
        <item x="350"/>
        <item x="383"/>
        <item x="87"/>
        <item x="61"/>
        <item x="287"/>
        <item x="504"/>
        <item x="468"/>
        <item x="678"/>
        <item x="683"/>
        <item x="486"/>
        <item x="571"/>
        <item x="23"/>
        <item x="447"/>
        <item x="393"/>
        <item x="532"/>
        <item x="71"/>
        <item x="62"/>
        <item x="727"/>
        <item x="550"/>
        <item x="406"/>
        <item x="274"/>
        <item x="513"/>
        <item x="607"/>
        <item x="226"/>
        <item x="416"/>
        <item x="518"/>
        <item x="202"/>
        <item x="349"/>
        <item x="730"/>
        <item x="99"/>
        <item x="586"/>
        <item x="526"/>
        <item x="534"/>
        <item x="676"/>
        <item x="328"/>
        <item x="323"/>
        <item x="382"/>
        <item x="10"/>
        <item x="541"/>
        <item x="608"/>
        <item x="584"/>
        <item x="57"/>
        <item x="433"/>
        <item x="384"/>
        <item x="732"/>
        <item x="493"/>
        <item x="647"/>
        <item x="1"/>
        <item x="133"/>
        <item x="494"/>
        <item x="92"/>
        <item x="444"/>
        <item x="585"/>
        <item x="581"/>
        <item x="116"/>
        <item x="30"/>
        <item x="257"/>
        <item x="553"/>
        <item x="715"/>
        <item x="282"/>
        <item x="37"/>
        <item x="376"/>
        <item x="443"/>
        <item x="520"/>
        <item x="449"/>
        <item x="462"/>
        <item x="408"/>
        <item x="72"/>
        <item x="351"/>
        <item x="212"/>
        <item x="82"/>
        <item x="319"/>
        <item x="539"/>
        <item x="577"/>
        <item x="178"/>
        <item x="639"/>
        <item x="596"/>
        <item x="190"/>
        <item x="601"/>
        <item x="428"/>
        <item x="459"/>
        <item x="324"/>
        <item x="670"/>
        <item x="317"/>
        <item x="614"/>
        <item x="490"/>
        <item x="243"/>
        <item x="563"/>
        <item x="35"/>
        <item x="135"/>
        <item x="26"/>
        <item x="554"/>
        <item x="253"/>
        <item x="587"/>
        <item x="491"/>
        <item x="286"/>
        <item x="473"/>
        <item x="297"/>
        <item x="221"/>
        <item x="159"/>
        <item x="49"/>
        <item x="359"/>
        <item x="172"/>
        <item x="138"/>
        <item x="231"/>
        <item x="549"/>
        <item x="439"/>
        <item x="385"/>
        <item x="527"/>
        <item x="48"/>
        <item x="728"/>
        <item x="629"/>
        <item x="120"/>
        <item x="430"/>
        <item x="454"/>
        <item x="521"/>
        <item x="223"/>
        <item x="609"/>
        <item x="397"/>
        <item x="125"/>
        <item x="254"/>
        <item x="256"/>
        <item x="505"/>
        <item x="474"/>
        <item x="412"/>
        <item x="105"/>
        <item x="115"/>
        <item x="682"/>
        <item x="365"/>
        <item x="713"/>
        <item x="557"/>
        <item x="620"/>
        <item x="315"/>
        <item x="423"/>
        <item x="497"/>
        <item x="570"/>
        <item x="543"/>
        <item x="55"/>
        <item x="296"/>
        <item x="347"/>
        <item x="91"/>
        <item x="560"/>
        <item x="658"/>
        <item x="109"/>
        <item x="52"/>
        <item x="436"/>
        <item x="731"/>
        <item x="318"/>
        <item x="484"/>
        <item x="500"/>
        <item x="687"/>
        <item x="127"/>
        <item x="136"/>
        <item x="54"/>
        <item x="96"/>
        <item x="555"/>
        <item x="409"/>
        <item x="34"/>
        <item x="281"/>
        <item x="369"/>
        <item x="469"/>
        <item x="108"/>
        <item x="662"/>
        <item x="379"/>
        <item x="375"/>
        <item x="455"/>
        <item x="475"/>
        <item x="410"/>
        <item x="440"/>
        <item x="501"/>
        <item x="729"/>
        <item x="477"/>
        <item x="578"/>
        <item x="622"/>
        <item x="69"/>
        <item x="327"/>
        <item x="107"/>
        <item x="689"/>
        <item x="21"/>
        <item x="70"/>
        <item x="113"/>
        <item x="47"/>
        <item x="12"/>
        <item x="36"/>
        <item x="180"/>
        <item x="525"/>
        <item x="636"/>
        <item x="415"/>
        <item x="184"/>
        <item x="241"/>
        <item x="360"/>
        <item x="361"/>
        <item x="154"/>
        <item x="170"/>
        <item x="158"/>
        <item x="721"/>
        <item x="362"/>
        <item x="214"/>
        <item x="217"/>
        <item x="234"/>
        <item x="199"/>
        <item x="261"/>
        <item x="201"/>
        <item x="292"/>
        <item x="524"/>
        <item x="489"/>
        <item x="529"/>
        <item x="346"/>
        <item x="592"/>
        <item x="182"/>
        <item x="335"/>
        <item x="722"/>
        <item x="680"/>
        <item x="307"/>
        <item x="316"/>
        <item x="193"/>
        <item x="470"/>
        <item x="237"/>
        <item x="235"/>
        <item x="599"/>
        <item x="482"/>
        <item x="661"/>
        <item x="24"/>
        <item x="33"/>
        <item x="568"/>
        <item x="480"/>
        <item x="175"/>
        <item x="218"/>
        <item x="0"/>
        <item x="363"/>
        <item x="145"/>
        <item x="118"/>
        <item x="419"/>
        <item x="224"/>
        <item x="652"/>
        <item x="337"/>
        <item x="164"/>
        <item x="150"/>
        <item x="606"/>
        <item x="400"/>
        <item x="263"/>
        <item x="137"/>
        <item x="28"/>
        <item x="20"/>
        <item x="457"/>
        <item x="156"/>
        <item x="16"/>
        <item x="102"/>
        <item x="305"/>
        <item x="653"/>
        <item x="512"/>
        <item x="704"/>
        <item x="572"/>
        <item x="725"/>
        <item x="293"/>
        <item x="711"/>
        <item x="517"/>
        <item x="141"/>
        <item x="189"/>
        <item x="476"/>
        <item x="188"/>
        <item x="582"/>
        <item x="250"/>
        <item x="53"/>
        <item x="266"/>
        <item x="348"/>
        <item x="492"/>
        <item x="32"/>
        <item x="25"/>
        <item x="398"/>
        <item x="6"/>
        <item x="724"/>
        <item x="353"/>
        <item x="675"/>
        <item x="149"/>
        <item x="487"/>
        <item x="7"/>
        <item x="358"/>
        <item x="392"/>
        <item x="645"/>
        <item x="395"/>
        <item x="495"/>
        <item x="267"/>
        <item x="252"/>
        <item x="302"/>
        <item x="478"/>
        <item x="650"/>
        <item x="634"/>
        <item x="508"/>
        <item x="438"/>
        <item x="506"/>
        <item x="378"/>
        <item x="503"/>
        <item x="244"/>
        <item x="368"/>
        <item x="343"/>
        <item x="271"/>
        <item x="643"/>
        <item x="667"/>
        <item x="251"/>
        <item x="655"/>
        <item x="668"/>
        <item x="626"/>
        <item x="569"/>
        <item x="308"/>
        <item x="665"/>
        <item x="632"/>
        <item x="27"/>
        <item x="309"/>
        <item x="330"/>
        <item x="342"/>
        <item x="191"/>
        <item x="195"/>
        <item x="498"/>
        <item x="19"/>
        <item x="552"/>
        <item x="567"/>
        <item x="280"/>
        <item x="452"/>
        <item x="227"/>
        <item x="51"/>
        <item x="702"/>
        <item x="574"/>
        <item x="97"/>
        <item x="11"/>
        <item x="4"/>
        <item x="341"/>
        <item x="706"/>
        <item x="94"/>
        <item x="117"/>
        <item x="177"/>
        <item x="17"/>
        <item x="56"/>
        <item x="700"/>
        <item x="617"/>
        <item x="456"/>
        <item x="519"/>
        <item x="396"/>
        <item x="260"/>
        <item x="203"/>
        <item x="262"/>
        <item x="8"/>
        <item x="298"/>
        <item x="264"/>
        <item x="265"/>
        <item x="242"/>
        <item x="225"/>
        <item x="288"/>
        <item x="311"/>
        <item x="548"/>
        <item x="558"/>
        <item x="660"/>
        <item x="709"/>
        <item x="93"/>
        <item x="186"/>
        <item x="211"/>
        <item x="631"/>
        <item x="651"/>
        <item x="627"/>
        <item x="42"/>
        <item x="233"/>
        <item x="268"/>
        <item x="390"/>
        <item x="168"/>
        <item x="84"/>
        <item x="86"/>
        <item x="74"/>
        <item x="613"/>
        <item x="79"/>
        <item x="656"/>
        <item x="612"/>
        <item x="681"/>
        <item x="339"/>
        <item x="595"/>
        <item x="413"/>
        <item x="367"/>
        <item x="589"/>
        <item x="198"/>
        <item x="637"/>
        <item x="450"/>
        <item x="542"/>
        <item x="533"/>
        <item x="352"/>
        <item x="285"/>
        <item x="401"/>
        <item x="276"/>
        <item x="219"/>
        <item x="167"/>
        <item x="356"/>
        <item x="386"/>
        <item x="373"/>
        <item x="131"/>
        <item x="124"/>
        <item x="556"/>
        <item x="441"/>
        <item x="583"/>
        <item x="176"/>
        <item x="644"/>
        <item x="275"/>
        <item x="515"/>
        <item x="41"/>
        <item x="624"/>
        <item x="152"/>
        <item x="389"/>
        <item x="633"/>
        <item x="200"/>
        <item x="209"/>
        <item x="166"/>
        <item x="314"/>
        <item x="222"/>
        <item x="299"/>
        <item x="240"/>
        <item x="39"/>
        <item x="246"/>
        <item x="284"/>
        <item x="424"/>
        <item x="509"/>
        <item x="698"/>
        <item x="121"/>
        <item x="83"/>
        <item x="562"/>
        <item x="163"/>
        <item x="129"/>
        <item x="45"/>
        <item x="50"/>
        <item x="64"/>
        <item x="528"/>
        <item x="641"/>
        <item x="331"/>
        <item x="590"/>
        <item x="579"/>
        <item x="185"/>
        <item x="604"/>
        <item x="283"/>
        <item x="336"/>
        <item x="160"/>
        <item x="18"/>
        <item x="694"/>
        <item x="465"/>
        <item x="479"/>
        <item x="29"/>
        <item x="417"/>
        <item x="463"/>
        <item x="155"/>
        <item x="610"/>
        <item x="134"/>
        <item x="119"/>
        <item x="664"/>
        <item x="684"/>
        <item x="334"/>
        <item x="146"/>
        <item x="31"/>
        <item x="73"/>
        <item x="66"/>
        <item x="147"/>
        <item x="162"/>
        <item x="247"/>
        <item x="187"/>
        <item x="153"/>
        <item x="183"/>
        <item x="460"/>
        <item x="703"/>
        <item x="279"/>
        <item x="611"/>
        <item x="245"/>
        <item x="588"/>
        <item x="381"/>
        <item x="619"/>
        <item x="374"/>
        <item x="144"/>
        <item x="139"/>
        <item x="545"/>
        <item x="143"/>
        <item x="165"/>
        <item x="421"/>
        <item x="538"/>
        <item x="173"/>
        <item x="402"/>
        <item x="598"/>
        <item x="89"/>
        <item x="312"/>
        <item x="295"/>
        <item x="600"/>
        <item x="270"/>
        <item x="718"/>
        <item x="686"/>
        <item x="194"/>
        <item x="192"/>
        <item x="278"/>
        <item x="677"/>
        <item x="338"/>
        <item x="216"/>
        <item x="472"/>
        <item x="277"/>
        <item x="101"/>
        <item x="693"/>
        <item x="467"/>
        <item x="710"/>
        <item x="605"/>
        <item x="420"/>
        <item x="714"/>
        <item x="67"/>
        <item x="68"/>
        <item x="63"/>
        <item x="407"/>
        <item x="15"/>
        <item x="2"/>
        <item x="720"/>
        <item x="594"/>
        <item x="659"/>
        <item x="300"/>
        <item x="366"/>
        <item x="448"/>
        <item x="445"/>
        <item x="325"/>
        <item x="213"/>
        <item x="58"/>
        <item x="573"/>
        <item x="565"/>
        <item x="716"/>
        <item x="332"/>
        <item x="435"/>
        <item x="322"/>
        <item x="488"/>
        <item x="429"/>
        <item x="432"/>
        <item x="510"/>
        <item x="451"/>
        <item x="507"/>
        <item x="496"/>
        <item x="387"/>
        <item x="80"/>
        <item x="38"/>
        <item x="537"/>
        <item x="269"/>
        <item x="196"/>
        <item x="174"/>
        <item x="208"/>
        <item x="100"/>
        <item x="621"/>
        <item x="638"/>
        <item x="418"/>
        <item x="673"/>
        <item x="483"/>
        <item x="679"/>
        <item x="576"/>
        <item x="688"/>
        <item x="81"/>
        <item x="206"/>
        <item x="499"/>
        <item x="394"/>
        <item x="466"/>
        <item x="95"/>
        <item x="523"/>
        <item x="426"/>
        <item x="481"/>
        <item x="228"/>
        <item x="229"/>
        <item x="321"/>
        <item x="340"/>
        <item x="248"/>
        <item x="130"/>
        <item x="427"/>
        <item x="148"/>
        <item x="112"/>
        <item x="238"/>
        <item x="464"/>
        <item x="98"/>
        <item x="171"/>
        <item x="181"/>
        <item x="530"/>
        <item x="399"/>
        <item x="291"/>
        <item x="169"/>
        <item x="461"/>
        <item x="425"/>
        <item x="114"/>
        <item x="672"/>
        <item x="411"/>
        <item x="695"/>
        <item x="485"/>
        <item x="649"/>
        <item x="40"/>
        <item x="210"/>
        <item x="106"/>
        <item x="388"/>
        <item x="329"/>
        <item x="623"/>
        <item x="663"/>
        <item x="313"/>
        <item x="3"/>
        <item x="522"/>
        <item x="674"/>
        <item x="333"/>
        <item x="723"/>
        <item x="564"/>
        <item x="5"/>
        <item x="414"/>
        <item x="344"/>
        <item x="712"/>
        <item x="701"/>
        <item x="128"/>
        <item x="75"/>
        <item x="232"/>
        <item x="294"/>
        <item x="273"/>
        <item x="306"/>
        <item x="580"/>
        <item x="151"/>
        <item x="88"/>
        <item x="708"/>
        <item x="111"/>
        <item x="431"/>
        <item x="666"/>
        <item x="669"/>
        <item x="630"/>
        <item x="446"/>
        <item x="616"/>
        <item x="9"/>
        <item t="default"/>
      </items>
    </pivotField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7">
        <item h="1" x="2"/>
        <item x="4"/>
        <item h="1" x="3"/>
        <item h="1" x="1"/>
        <item h="1" x="5"/>
        <item h="1" x="0"/>
        <item t="default"/>
      </items>
    </pivotField>
  </pivotFields>
  <rowFields count="1">
    <field x="6"/>
  </rowFields>
  <rowItems count="4">
    <i>
      <x v="34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4" hier="-1"/>
    <pageField fld="13" hier="-1"/>
  </pageFields>
  <dataFields count="3">
    <dataField name="Count of INGRESOS" fld="8" subtotal="count" baseField="0" baseItem="0"/>
    <dataField name="Sum of INGRESOS2" fld="8" baseField="6" baseItem="34" numFmtId="43"/>
    <dataField name="Average of INGRESOS2" fld="8" subtotal="average" baseField="6" baseItem="0"/>
  </dataFields>
  <formats count="3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E0FBE-5BB1-4FB8-B2A8-EDBCF09D362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9" firstHeaderRow="1" firstDataRow="1" firstDataCol="1" rowPageCount="3" colPageCount="1"/>
  <pivotFields count="14">
    <pivotField numFmtId="14" showAll="0"/>
    <pivotField showAll="0"/>
    <pivotField showAll="0"/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54"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3"/>
        <item x="26"/>
        <item x="27"/>
        <item x="29"/>
        <item x="28"/>
        <item x="30"/>
        <item x="32"/>
        <item x="31"/>
        <item x="34"/>
        <item x="35"/>
        <item x="3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>
      <items count="734">
        <item x="540"/>
        <item x="536"/>
        <item x="140"/>
        <item x="345"/>
        <item x="561"/>
        <item x="205"/>
        <item x="304"/>
        <item x="511"/>
        <item x="547"/>
        <item x="255"/>
        <item x="602"/>
        <item x="142"/>
        <item x="326"/>
        <item x="123"/>
        <item x="654"/>
        <item x="671"/>
        <item x="310"/>
        <item x="249"/>
        <item x="471"/>
        <item x="110"/>
        <item x="370"/>
        <item x="43"/>
        <item x="22"/>
        <item x="60"/>
        <item x="697"/>
        <item x="197"/>
        <item x="699"/>
        <item x="391"/>
        <item x="566"/>
        <item x="593"/>
        <item x="546"/>
        <item x="691"/>
        <item x="405"/>
        <item x="404"/>
        <item x="618"/>
        <item x="575"/>
        <item x="642"/>
        <item x="14"/>
        <item x="692"/>
        <item x="355"/>
        <item x="104"/>
        <item x="514"/>
        <item x="44"/>
        <item x="132"/>
        <item x="65"/>
        <item x="46"/>
        <item x="179"/>
        <item x="453"/>
        <item x="458"/>
        <item x="357"/>
        <item x="437"/>
        <item x="157"/>
        <item x="161"/>
        <item x="442"/>
        <item x="372"/>
        <item x="290"/>
        <item x="303"/>
        <item x="272"/>
        <item x="640"/>
        <item x="551"/>
        <item x="628"/>
        <item x="230"/>
        <item x="13"/>
        <item x="204"/>
        <item x="239"/>
        <item x="259"/>
        <item x="591"/>
        <item x="371"/>
        <item x="615"/>
        <item x="220"/>
        <item x="635"/>
        <item x="77"/>
        <item x="603"/>
        <item x="103"/>
        <item x="364"/>
        <item x="85"/>
        <item x="696"/>
        <item x="403"/>
        <item x="648"/>
        <item x="719"/>
        <item x="354"/>
        <item x="78"/>
        <item x="59"/>
        <item x="90"/>
        <item x="726"/>
        <item x="690"/>
        <item x="707"/>
        <item x="657"/>
        <item x="434"/>
        <item x="502"/>
        <item x="597"/>
        <item x="377"/>
        <item x="289"/>
        <item x="535"/>
        <item x="207"/>
        <item x="625"/>
        <item x="705"/>
        <item x="320"/>
        <item x="301"/>
        <item x="236"/>
        <item x="717"/>
        <item x="76"/>
        <item x="559"/>
        <item x="126"/>
        <item x="122"/>
        <item x="215"/>
        <item x="258"/>
        <item x="380"/>
        <item x="646"/>
        <item x="685"/>
        <item x="516"/>
        <item x="422"/>
        <item x="531"/>
        <item x="544"/>
        <item x="350"/>
        <item x="383"/>
        <item x="87"/>
        <item x="61"/>
        <item x="287"/>
        <item x="504"/>
        <item x="468"/>
        <item x="678"/>
        <item x="683"/>
        <item x="486"/>
        <item x="571"/>
        <item x="23"/>
        <item x="447"/>
        <item x="393"/>
        <item x="532"/>
        <item x="71"/>
        <item x="62"/>
        <item x="727"/>
        <item x="550"/>
        <item x="406"/>
        <item x="274"/>
        <item x="513"/>
        <item x="607"/>
        <item x="226"/>
        <item x="416"/>
        <item x="518"/>
        <item x="202"/>
        <item x="349"/>
        <item x="730"/>
        <item x="99"/>
        <item x="586"/>
        <item x="526"/>
        <item x="534"/>
        <item x="676"/>
        <item x="328"/>
        <item x="323"/>
        <item x="382"/>
        <item x="10"/>
        <item x="541"/>
        <item x="608"/>
        <item x="584"/>
        <item x="57"/>
        <item x="433"/>
        <item x="384"/>
        <item x="732"/>
        <item x="493"/>
        <item x="647"/>
        <item x="1"/>
        <item x="133"/>
        <item x="494"/>
        <item x="92"/>
        <item x="444"/>
        <item x="585"/>
        <item x="581"/>
        <item x="116"/>
        <item x="30"/>
        <item x="257"/>
        <item x="553"/>
        <item x="715"/>
        <item x="282"/>
        <item x="37"/>
        <item x="376"/>
        <item x="443"/>
        <item x="520"/>
        <item x="449"/>
        <item x="462"/>
        <item x="408"/>
        <item x="72"/>
        <item x="351"/>
        <item x="212"/>
        <item x="82"/>
        <item x="319"/>
        <item x="539"/>
        <item x="577"/>
        <item x="178"/>
        <item x="639"/>
        <item x="596"/>
        <item x="190"/>
        <item x="601"/>
        <item x="428"/>
        <item x="459"/>
        <item x="324"/>
        <item x="670"/>
        <item x="317"/>
        <item x="614"/>
        <item x="490"/>
        <item x="243"/>
        <item x="563"/>
        <item x="35"/>
        <item x="135"/>
        <item x="26"/>
        <item x="554"/>
        <item x="253"/>
        <item x="587"/>
        <item x="491"/>
        <item x="286"/>
        <item x="473"/>
        <item x="297"/>
        <item x="221"/>
        <item x="159"/>
        <item x="49"/>
        <item x="359"/>
        <item x="172"/>
        <item x="138"/>
        <item x="231"/>
        <item x="549"/>
        <item x="439"/>
        <item x="385"/>
        <item x="527"/>
        <item x="48"/>
        <item x="728"/>
        <item x="629"/>
        <item x="120"/>
        <item x="430"/>
        <item x="454"/>
        <item x="521"/>
        <item x="223"/>
        <item x="609"/>
        <item x="397"/>
        <item x="125"/>
        <item x="254"/>
        <item x="256"/>
        <item x="505"/>
        <item x="474"/>
        <item x="412"/>
        <item x="105"/>
        <item x="115"/>
        <item x="682"/>
        <item x="365"/>
        <item x="713"/>
        <item x="557"/>
        <item x="620"/>
        <item x="315"/>
        <item x="423"/>
        <item x="497"/>
        <item x="570"/>
        <item x="543"/>
        <item x="55"/>
        <item x="296"/>
        <item x="347"/>
        <item x="91"/>
        <item x="560"/>
        <item x="658"/>
        <item x="109"/>
        <item x="52"/>
        <item x="436"/>
        <item x="731"/>
        <item x="318"/>
        <item x="484"/>
        <item x="500"/>
        <item x="687"/>
        <item x="127"/>
        <item x="136"/>
        <item x="54"/>
        <item x="96"/>
        <item x="555"/>
        <item x="409"/>
        <item x="34"/>
        <item x="281"/>
        <item x="369"/>
        <item x="469"/>
        <item x="108"/>
        <item x="662"/>
        <item x="379"/>
        <item x="375"/>
        <item x="455"/>
        <item x="475"/>
        <item x="410"/>
        <item x="440"/>
        <item x="501"/>
        <item x="729"/>
        <item x="477"/>
        <item x="578"/>
        <item x="622"/>
        <item x="69"/>
        <item x="327"/>
        <item x="107"/>
        <item x="689"/>
        <item x="21"/>
        <item x="70"/>
        <item x="113"/>
        <item x="47"/>
        <item x="12"/>
        <item x="36"/>
        <item x="180"/>
        <item x="525"/>
        <item x="636"/>
        <item x="415"/>
        <item x="184"/>
        <item x="241"/>
        <item x="360"/>
        <item x="361"/>
        <item x="154"/>
        <item x="170"/>
        <item x="158"/>
        <item x="721"/>
        <item x="362"/>
        <item x="214"/>
        <item x="217"/>
        <item x="234"/>
        <item x="199"/>
        <item x="261"/>
        <item x="201"/>
        <item x="292"/>
        <item x="524"/>
        <item x="489"/>
        <item x="529"/>
        <item x="346"/>
        <item x="592"/>
        <item x="182"/>
        <item x="335"/>
        <item x="722"/>
        <item x="680"/>
        <item x="307"/>
        <item x="316"/>
        <item x="193"/>
        <item x="470"/>
        <item x="237"/>
        <item x="235"/>
        <item x="599"/>
        <item x="482"/>
        <item x="661"/>
        <item x="24"/>
        <item x="33"/>
        <item x="568"/>
        <item x="480"/>
        <item x="175"/>
        <item x="218"/>
        <item x="0"/>
        <item x="363"/>
        <item x="145"/>
        <item x="118"/>
        <item x="419"/>
        <item x="224"/>
        <item x="652"/>
        <item x="337"/>
        <item x="164"/>
        <item x="150"/>
        <item x="606"/>
        <item x="400"/>
        <item x="263"/>
        <item x="137"/>
        <item x="28"/>
        <item x="20"/>
        <item x="457"/>
        <item x="156"/>
        <item x="16"/>
        <item x="102"/>
        <item x="305"/>
        <item x="653"/>
        <item x="512"/>
        <item x="704"/>
        <item x="572"/>
        <item x="725"/>
        <item x="293"/>
        <item x="711"/>
        <item x="517"/>
        <item x="141"/>
        <item x="189"/>
        <item x="476"/>
        <item x="188"/>
        <item x="582"/>
        <item x="250"/>
        <item x="53"/>
        <item x="266"/>
        <item x="348"/>
        <item x="492"/>
        <item x="32"/>
        <item x="25"/>
        <item x="398"/>
        <item x="6"/>
        <item x="724"/>
        <item x="353"/>
        <item x="675"/>
        <item x="149"/>
        <item x="487"/>
        <item x="7"/>
        <item x="358"/>
        <item x="392"/>
        <item x="645"/>
        <item x="395"/>
        <item x="495"/>
        <item x="267"/>
        <item x="252"/>
        <item x="302"/>
        <item x="478"/>
        <item x="650"/>
        <item x="634"/>
        <item x="508"/>
        <item x="438"/>
        <item x="506"/>
        <item x="378"/>
        <item x="503"/>
        <item x="244"/>
        <item x="368"/>
        <item x="343"/>
        <item x="271"/>
        <item x="643"/>
        <item x="667"/>
        <item x="251"/>
        <item x="655"/>
        <item x="668"/>
        <item x="626"/>
        <item x="569"/>
        <item x="308"/>
        <item x="665"/>
        <item x="632"/>
        <item x="27"/>
        <item x="309"/>
        <item x="330"/>
        <item x="342"/>
        <item x="191"/>
        <item x="195"/>
        <item x="498"/>
        <item x="19"/>
        <item x="552"/>
        <item x="567"/>
        <item x="280"/>
        <item x="452"/>
        <item x="227"/>
        <item x="51"/>
        <item x="702"/>
        <item x="574"/>
        <item x="97"/>
        <item x="11"/>
        <item x="4"/>
        <item x="341"/>
        <item x="706"/>
        <item x="94"/>
        <item x="117"/>
        <item x="177"/>
        <item x="17"/>
        <item x="56"/>
        <item x="700"/>
        <item x="617"/>
        <item x="456"/>
        <item x="519"/>
        <item x="396"/>
        <item x="260"/>
        <item x="203"/>
        <item x="262"/>
        <item x="8"/>
        <item x="298"/>
        <item x="264"/>
        <item x="265"/>
        <item x="242"/>
        <item x="225"/>
        <item x="288"/>
        <item x="311"/>
        <item x="548"/>
        <item x="558"/>
        <item x="660"/>
        <item x="709"/>
        <item x="93"/>
        <item x="186"/>
        <item x="211"/>
        <item x="631"/>
        <item x="651"/>
        <item x="627"/>
        <item x="42"/>
        <item x="233"/>
        <item x="268"/>
        <item x="390"/>
        <item x="168"/>
        <item x="84"/>
        <item x="86"/>
        <item x="74"/>
        <item x="613"/>
        <item x="79"/>
        <item x="656"/>
        <item x="612"/>
        <item x="681"/>
        <item x="339"/>
        <item x="595"/>
        <item x="413"/>
        <item x="367"/>
        <item x="589"/>
        <item x="198"/>
        <item x="637"/>
        <item x="450"/>
        <item x="542"/>
        <item x="533"/>
        <item x="352"/>
        <item x="285"/>
        <item x="401"/>
        <item x="276"/>
        <item x="219"/>
        <item x="167"/>
        <item x="356"/>
        <item x="386"/>
        <item x="373"/>
        <item x="131"/>
        <item x="124"/>
        <item x="556"/>
        <item x="441"/>
        <item x="583"/>
        <item x="176"/>
        <item x="644"/>
        <item x="275"/>
        <item x="515"/>
        <item x="41"/>
        <item x="624"/>
        <item x="152"/>
        <item x="389"/>
        <item x="633"/>
        <item x="200"/>
        <item x="209"/>
        <item x="166"/>
        <item x="314"/>
        <item x="222"/>
        <item x="299"/>
        <item x="240"/>
        <item x="39"/>
        <item x="246"/>
        <item x="284"/>
        <item x="424"/>
        <item x="509"/>
        <item x="698"/>
        <item x="121"/>
        <item x="83"/>
        <item x="562"/>
        <item x="163"/>
        <item x="129"/>
        <item x="45"/>
        <item x="50"/>
        <item x="64"/>
        <item x="528"/>
        <item x="641"/>
        <item x="331"/>
        <item x="590"/>
        <item x="579"/>
        <item x="185"/>
        <item x="604"/>
        <item x="283"/>
        <item x="336"/>
        <item x="160"/>
        <item x="18"/>
        <item x="694"/>
        <item x="465"/>
        <item x="479"/>
        <item x="29"/>
        <item x="417"/>
        <item x="463"/>
        <item x="155"/>
        <item x="610"/>
        <item x="134"/>
        <item x="119"/>
        <item x="664"/>
        <item x="684"/>
        <item x="334"/>
        <item x="146"/>
        <item x="31"/>
        <item x="73"/>
        <item x="66"/>
        <item x="147"/>
        <item x="162"/>
        <item x="247"/>
        <item x="187"/>
        <item x="153"/>
        <item x="183"/>
        <item x="460"/>
        <item x="703"/>
        <item x="279"/>
        <item x="611"/>
        <item x="245"/>
        <item x="588"/>
        <item x="381"/>
        <item x="619"/>
        <item x="374"/>
        <item x="144"/>
        <item x="139"/>
        <item x="545"/>
        <item x="143"/>
        <item x="165"/>
        <item x="421"/>
        <item x="538"/>
        <item x="173"/>
        <item x="402"/>
        <item x="598"/>
        <item x="89"/>
        <item x="312"/>
        <item x="295"/>
        <item x="600"/>
        <item x="270"/>
        <item x="718"/>
        <item x="686"/>
        <item x="194"/>
        <item x="192"/>
        <item x="278"/>
        <item x="677"/>
        <item x="338"/>
        <item x="216"/>
        <item x="472"/>
        <item x="277"/>
        <item x="101"/>
        <item x="693"/>
        <item x="467"/>
        <item x="710"/>
        <item x="605"/>
        <item x="420"/>
        <item x="714"/>
        <item x="67"/>
        <item x="68"/>
        <item x="63"/>
        <item x="407"/>
        <item x="15"/>
        <item x="2"/>
        <item x="720"/>
        <item x="594"/>
        <item x="659"/>
        <item x="300"/>
        <item x="366"/>
        <item x="448"/>
        <item x="445"/>
        <item x="325"/>
        <item x="213"/>
        <item x="58"/>
        <item x="573"/>
        <item x="565"/>
        <item x="716"/>
        <item x="332"/>
        <item x="435"/>
        <item x="322"/>
        <item x="488"/>
        <item x="429"/>
        <item x="432"/>
        <item x="510"/>
        <item x="451"/>
        <item x="507"/>
        <item x="496"/>
        <item x="387"/>
        <item x="80"/>
        <item x="38"/>
        <item x="537"/>
        <item x="269"/>
        <item x="196"/>
        <item x="174"/>
        <item x="208"/>
        <item x="100"/>
        <item x="621"/>
        <item x="638"/>
        <item x="418"/>
        <item x="673"/>
        <item x="483"/>
        <item x="679"/>
        <item x="576"/>
        <item x="688"/>
        <item x="81"/>
        <item x="206"/>
        <item x="499"/>
        <item x="394"/>
        <item x="466"/>
        <item x="95"/>
        <item x="523"/>
        <item x="426"/>
        <item x="481"/>
        <item x="228"/>
        <item x="229"/>
        <item x="321"/>
        <item x="340"/>
        <item x="248"/>
        <item x="130"/>
        <item x="427"/>
        <item x="148"/>
        <item x="112"/>
        <item x="238"/>
        <item x="464"/>
        <item x="98"/>
        <item x="171"/>
        <item x="181"/>
        <item x="530"/>
        <item x="399"/>
        <item x="291"/>
        <item x="169"/>
        <item x="461"/>
        <item x="425"/>
        <item x="114"/>
        <item x="672"/>
        <item x="411"/>
        <item x="695"/>
        <item x="485"/>
        <item x="649"/>
        <item x="40"/>
        <item x="210"/>
        <item x="106"/>
        <item x="388"/>
        <item x="329"/>
        <item x="623"/>
        <item x="663"/>
        <item x="313"/>
        <item x="3"/>
        <item x="522"/>
        <item x="674"/>
        <item x="333"/>
        <item x="723"/>
        <item x="564"/>
        <item x="5"/>
        <item x="414"/>
        <item x="344"/>
        <item x="712"/>
        <item x="701"/>
        <item x="128"/>
        <item x="75"/>
        <item x="232"/>
        <item x="294"/>
        <item x="273"/>
        <item x="306"/>
        <item x="580"/>
        <item x="151"/>
        <item x="88"/>
        <item x="708"/>
        <item x="111"/>
        <item x="431"/>
        <item x="666"/>
        <item x="669"/>
        <item x="630"/>
        <item x="446"/>
        <item x="616"/>
        <item x="9"/>
        <item t="default"/>
      </items>
    </pivotField>
    <pivotField dataField="1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multipleItemSelectionAllowed="1" showAll="0">
      <items count="7">
        <item h="1" x="2"/>
        <item x="4"/>
        <item h="1" x="3"/>
        <item h="1" x="1"/>
        <item h="1" x="5"/>
        <item h="1" x="0"/>
        <item t="default"/>
      </items>
    </pivotField>
  </pivotFields>
  <rowFields count="1">
    <field x="6"/>
  </rowFields>
  <rowItems count="4">
    <i>
      <x v="34"/>
    </i>
    <i>
      <x v="37"/>
    </i>
    <i>
      <x v="38"/>
    </i>
    <i t="grand">
      <x/>
    </i>
  </rowItems>
  <colItems count="1">
    <i/>
  </colItems>
  <pageFields count="3">
    <pageField fld="5" hier="-1"/>
    <pageField fld="4" hier="-1"/>
    <pageField fld="13" hier="-1"/>
  </pageFields>
  <dataFields count="1">
    <dataField name="Count of INGRESO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EB81-730B-46CA-BA11-A99ED869BE86}">
  <dimension ref="A1:M286"/>
  <sheetViews>
    <sheetView workbookViewId="0">
      <selection activeCell="F1" sqref="F1"/>
    </sheetView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</row>
    <row r="2" spans="1:13" x14ac:dyDescent="0.35">
      <c r="A2" s="4">
        <v>44805</v>
      </c>
      <c r="B2" s="5">
        <f t="shared" ref="B2:B65" si="0">WEEKDAY(A2,2)</f>
        <v>4</v>
      </c>
      <c r="C2" t="str">
        <f t="shared" ref="C2:C65" si="1">UPPER(TEXT(A2,"DDDD"))</f>
        <v>JUEVES</v>
      </c>
      <c r="D2">
        <f t="shared" ref="D2:D65" si="2">MONTH(A2)</f>
        <v>9</v>
      </c>
      <c r="E2" t="str">
        <f t="shared" ref="E2:E65" si="3">UPPER(TEXT(A2,"MMMM"))</f>
        <v>SEPTIEMBRE</v>
      </c>
      <c r="F2">
        <f>YEAR(A2)</f>
        <v>2022</v>
      </c>
      <c r="G2">
        <f>WEEKNUM(A2)</f>
        <v>36</v>
      </c>
      <c r="H2" t="s">
        <v>13</v>
      </c>
      <c r="I2" s="6"/>
      <c r="J2" s="6"/>
      <c r="K2" s="6">
        <v>1200</v>
      </c>
      <c r="L2" s="6">
        <f>SUM(I2:K2)</f>
        <v>1200</v>
      </c>
    </row>
    <row r="3" spans="1:13" x14ac:dyDescent="0.35">
      <c r="A3" s="4">
        <v>44805</v>
      </c>
      <c r="B3" s="5">
        <f t="shared" si="0"/>
        <v>4</v>
      </c>
      <c r="C3" t="str">
        <f t="shared" si="1"/>
        <v>JUEVES</v>
      </c>
      <c r="D3">
        <f t="shared" si="2"/>
        <v>9</v>
      </c>
      <c r="E3" t="str">
        <f t="shared" si="3"/>
        <v>SEPTIEMBRE</v>
      </c>
      <c r="F3">
        <f t="shared" ref="F3:F66" si="4">YEAR(A3)</f>
        <v>2022</v>
      </c>
      <c r="G3">
        <f t="shared" ref="G3:G66" si="5">WEEKNUM(A3)</f>
        <v>36</v>
      </c>
      <c r="H3" t="s">
        <v>13</v>
      </c>
      <c r="I3" s="6"/>
      <c r="J3" s="6"/>
      <c r="K3" s="6">
        <v>600</v>
      </c>
      <c r="L3" s="6">
        <f t="shared" ref="L3:L66" si="6">SUM(I3:K3)</f>
        <v>600</v>
      </c>
    </row>
    <row r="4" spans="1:13" x14ac:dyDescent="0.35">
      <c r="A4" s="4">
        <v>44805</v>
      </c>
      <c r="B4" s="5">
        <f t="shared" si="0"/>
        <v>4</v>
      </c>
      <c r="C4" t="str">
        <f t="shared" si="1"/>
        <v>JUEVES</v>
      </c>
      <c r="D4">
        <f t="shared" si="2"/>
        <v>9</v>
      </c>
      <c r="E4" t="str">
        <f t="shared" si="3"/>
        <v>SEPTIEMBRE</v>
      </c>
      <c r="F4">
        <f t="shared" si="4"/>
        <v>2022</v>
      </c>
      <c r="G4">
        <f t="shared" si="5"/>
        <v>36</v>
      </c>
      <c r="H4" t="s">
        <v>13</v>
      </c>
      <c r="I4" s="6"/>
      <c r="J4" s="6"/>
      <c r="K4" s="6">
        <v>1000</v>
      </c>
      <c r="L4" s="6">
        <f t="shared" si="6"/>
        <v>1000</v>
      </c>
    </row>
    <row r="5" spans="1:13" x14ac:dyDescent="0.35">
      <c r="A5" s="4">
        <v>44812</v>
      </c>
      <c r="B5" s="5">
        <f t="shared" si="0"/>
        <v>4</v>
      </c>
      <c r="C5" t="str">
        <f t="shared" si="1"/>
        <v>JUEVES</v>
      </c>
      <c r="D5">
        <f t="shared" si="2"/>
        <v>9</v>
      </c>
      <c r="E5" t="str">
        <f t="shared" si="3"/>
        <v>SEPTIEMBRE</v>
      </c>
      <c r="F5">
        <f t="shared" si="4"/>
        <v>2022</v>
      </c>
      <c r="G5">
        <f t="shared" si="5"/>
        <v>37</v>
      </c>
      <c r="H5" t="s">
        <v>13</v>
      </c>
      <c r="I5" s="6"/>
      <c r="J5" s="6"/>
      <c r="K5" s="6">
        <v>1200</v>
      </c>
      <c r="L5" s="6">
        <f t="shared" si="6"/>
        <v>1200</v>
      </c>
    </row>
    <row r="6" spans="1:13" x14ac:dyDescent="0.35">
      <c r="A6" s="4">
        <v>44812</v>
      </c>
      <c r="B6" s="5">
        <f t="shared" si="0"/>
        <v>4</v>
      </c>
      <c r="C6" t="str">
        <f t="shared" si="1"/>
        <v>JUEVES</v>
      </c>
      <c r="D6">
        <f t="shared" si="2"/>
        <v>9</v>
      </c>
      <c r="E6" t="str">
        <f t="shared" si="3"/>
        <v>SEPTIEMBRE</v>
      </c>
      <c r="F6">
        <f t="shared" si="4"/>
        <v>2022</v>
      </c>
      <c r="G6">
        <f t="shared" si="5"/>
        <v>37</v>
      </c>
      <c r="H6" t="s">
        <v>13</v>
      </c>
      <c r="I6" s="6"/>
      <c r="J6" s="6"/>
      <c r="K6" s="6">
        <v>684</v>
      </c>
      <c r="L6" s="6">
        <f t="shared" si="6"/>
        <v>684</v>
      </c>
    </row>
    <row r="7" spans="1:13" x14ac:dyDescent="0.35">
      <c r="A7" s="4">
        <v>44812</v>
      </c>
      <c r="B7" s="5">
        <f t="shared" si="0"/>
        <v>4</v>
      </c>
      <c r="C7" t="str">
        <f t="shared" si="1"/>
        <v>JUEVES</v>
      </c>
      <c r="D7">
        <f t="shared" si="2"/>
        <v>9</v>
      </c>
      <c r="E7" t="str">
        <f t="shared" si="3"/>
        <v>SEPTIEMBRE</v>
      </c>
      <c r="F7">
        <f t="shared" si="4"/>
        <v>2022</v>
      </c>
      <c r="G7">
        <f t="shared" si="5"/>
        <v>37</v>
      </c>
      <c r="H7" t="s">
        <v>13</v>
      </c>
      <c r="I7" s="6"/>
      <c r="J7" s="6"/>
      <c r="K7" s="6">
        <v>760</v>
      </c>
      <c r="L7" s="6">
        <f t="shared" si="6"/>
        <v>760</v>
      </c>
    </row>
    <row r="8" spans="1:13" x14ac:dyDescent="0.35">
      <c r="A8" s="4">
        <v>44812</v>
      </c>
      <c r="B8" s="5">
        <f t="shared" si="0"/>
        <v>4</v>
      </c>
      <c r="C8" t="str">
        <f t="shared" si="1"/>
        <v>JUEVES</v>
      </c>
      <c r="D8">
        <f t="shared" si="2"/>
        <v>9</v>
      </c>
      <c r="E8" t="str">
        <f t="shared" si="3"/>
        <v>SEPTIEMBRE</v>
      </c>
      <c r="F8">
        <f t="shared" si="4"/>
        <v>2022</v>
      </c>
      <c r="G8">
        <f t="shared" si="5"/>
        <v>37</v>
      </c>
      <c r="H8" t="s">
        <v>14</v>
      </c>
      <c r="I8" s="6"/>
      <c r="J8" s="6"/>
      <c r="K8" s="6">
        <v>1200</v>
      </c>
      <c r="L8" s="6">
        <f t="shared" si="6"/>
        <v>1200</v>
      </c>
      <c r="M8" t="s">
        <v>15</v>
      </c>
    </row>
    <row r="9" spans="1:13" x14ac:dyDescent="0.35">
      <c r="A9" s="4">
        <v>44812</v>
      </c>
      <c r="B9" s="5">
        <f t="shared" si="0"/>
        <v>4</v>
      </c>
      <c r="C9" t="str">
        <f t="shared" si="1"/>
        <v>JUEVES</v>
      </c>
      <c r="D9">
        <f t="shared" si="2"/>
        <v>9</v>
      </c>
      <c r="E9" t="str">
        <f t="shared" si="3"/>
        <v>SEPTIEMBRE</v>
      </c>
      <c r="F9">
        <f t="shared" si="4"/>
        <v>2022</v>
      </c>
      <c r="G9">
        <f t="shared" si="5"/>
        <v>37</v>
      </c>
      <c r="H9" t="s">
        <v>13</v>
      </c>
      <c r="I9" s="6"/>
      <c r="J9" s="6"/>
      <c r="K9" s="6">
        <v>200</v>
      </c>
      <c r="L9" s="6">
        <f t="shared" si="6"/>
        <v>200</v>
      </c>
    </row>
    <row r="10" spans="1:13" x14ac:dyDescent="0.35">
      <c r="A10" s="4">
        <v>44819</v>
      </c>
      <c r="B10" s="5">
        <f t="shared" si="0"/>
        <v>4</v>
      </c>
      <c r="C10" t="str">
        <f t="shared" si="1"/>
        <v>JUEVES</v>
      </c>
      <c r="D10">
        <f t="shared" si="2"/>
        <v>9</v>
      </c>
      <c r="E10" t="str">
        <f t="shared" si="3"/>
        <v>SEPTIEMBRE</v>
      </c>
      <c r="F10">
        <f t="shared" si="4"/>
        <v>2022</v>
      </c>
      <c r="G10">
        <f t="shared" si="5"/>
        <v>38</v>
      </c>
      <c r="H10" t="s">
        <v>16</v>
      </c>
      <c r="I10" s="6"/>
      <c r="J10" s="6"/>
      <c r="K10" s="6">
        <v>1200</v>
      </c>
      <c r="L10" s="6">
        <f t="shared" si="6"/>
        <v>1200</v>
      </c>
    </row>
    <row r="11" spans="1:13" x14ac:dyDescent="0.35">
      <c r="A11" s="4">
        <v>44819</v>
      </c>
      <c r="B11" s="5">
        <f t="shared" si="0"/>
        <v>4</v>
      </c>
      <c r="C11" t="str">
        <f t="shared" si="1"/>
        <v>JUEVES</v>
      </c>
      <c r="D11">
        <f t="shared" si="2"/>
        <v>9</v>
      </c>
      <c r="E11" t="str">
        <f t="shared" si="3"/>
        <v>SEPTIEMBRE</v>
      </c>
      <c r="F11">
        <f t="shared" si="4"/>
        <v>2022</v>
      </c>
      <c r="G11">
        <f t="shared" si="5"/>
        <v>38</v>
      </c>
      <c r="H11" t="s">
        <v>13</v>
      </c>
      <c r="I11" s="6"/>
      <c r="J11" s="6"/>
      <c r="K11" s="6">
        <v>240</v>
      </c>
      <c r="L11" s="6">
        <f t="shared" si="6"/>
        <v>240</v>
      </c>
    </row>
    <row r="12" spans="1:13" x14ac:dyDescent="0.35">
      <c r="A12" s="4">
        <v>44819</v>
      </c>
      <c r="B12" s="5">
        <f t="shared" si="0"/>
        <v>4</v>
      </c>
      <c r="C12" t="str">
        <f t="shared" si="1"/>
        <v>JUEVES</v>
      </c>
      <c r="D12">
        <f t="shared" si="2"/>
        <v>9</v>
      </c>
      <c r="E12" t="str">
        <f t="shared" si="3"/>
        <v>SEPTIEMBRE</v>
      </c>
      <c r="F12">
        <f t="shared" si="4"/>
        <v>2022</v>
      </c>
      <c r="G12">
        <f t="shared" si="5"/>
        <v>38</v>
      </c>
      <c r="H12" t="s">
        <v>13</v>
      </c>
      <c r="I12" s="6"/>
      <c r="J12" s="6"/>
      <c r="K12" s="6">
        <v>1200</v>
      </c>
      <c r="L12" s="6">
        <f t="shared" si="6"/>
        <v>1200</v>
      </c>
    </row>
    <row r="13" spans="1:13" x14ac:dyDescent="0.35">
      <c r="A13" s="4">
        <v>44819</v>
      </c>
      <c r="B13" s="5">
        <f t="shared" si="0"/>
        <v>4</v>
      </c>
      <c r="C13" t="str">
        <f t="shared" si="1"/>
        <v>JUEVES</v>
      </c>
      <c r="D13">
        <f t="shared" si="2"/>
        <v>9</v>
      </c>
      <c r="E13" t="str">
        <f t="shared" si="3"/>
        <v>SEPTIEMBRE</v>
      </c>
      <c r="F13">
        <f t="shared" si="4"/>
        <v>2022</v>
      </c>
      <c r="G13">
        <f t="shared" si="5"/>
        <v>38</v>
      </c>
      <c r="H13" t="s">
        <v>13</v>
      </c>
      <c r="I13" s="6"/>
      <c r="J13" s="6"/>
      <c r="K13" s="6">
        <v>200</v>
      </c>
      <c r="L13" s="6">
        <f t="shared" si="6"/>
        <v>200</v>
      </c>
    </row>
    <row r="14" spans="1:13" x14ac:dyDescent="0.35">
      <c r="A14" s="4">
        <v>44819</v>
      </c>
      <c r="B14" s="5">
        <f t="shared" si="0"/>
        <v>4</v>
      </c>
      <c r="C14" t="str">
        <f t="shared" si="1"/>
        <v>JUEVES</v>
      </c>
      <c r="D14">
        <f t="shared" si="2"/>
        <v>9</v>
      </c>
      <c r="E14" t="str">
        <f t="shared" si="3"/>
        <v>SEPTIEMBRE</v>
      </c>
      <c r="F14">
        <f t="shared" si="4"/>
        <v>2022</v>
      </c>
      <c r="G14">
        <f t="shared" si="5"/>
        <v>38</v>
      </c>
      <c r="H14" t="s">
        <v>13</v>
      </c>
      <c r="I14" s="6"/>
      <c r="J14" s="6"/>
      <c r="K14" s="6">
        <v>800</v>
      </c>
      <c r="L14" s="6">
        <f t="shared" si="6"/>
        <v>800</v>
      </c>
    </row>
    <row r="15" spans="1:13" x14ac:dyDescent="0.35">
      <c r="A15" s="4">
        <v>44819</v>
      </c>
      <c r="B15" s="5">
        <f t="shared" si="0"/>
        <v>4</v>
      </c>
      <c r="C15" t="str">
        <f t="shared" si="1"/>
        <v>JUEVES</v>
      </c>
      <c r="D15">
        <f t="shared" si="2"/>
        <v>9</v>
      </c>
      <c r="E15" t="str">
        <f t="shared" si="3"/>
        <v>SEPTIEMBRE</v>
      </c>
      <c r="F15">
        <f t="shared" si="4"/>
        <v>2022</v>
      </c>
      <c r="G15">
        <f t="shared" si="5"/>
        <v>38</v>
      </c>
      <c r="H15" t="s">
        <v>13</v>
      </c>
      <c r="I15" s="6"/>
      <c r="J15" s="6"/>
      <c r="K15" s="6">
        <v>240</v>
      </c>
      <c r="L15" s="6">
        <f t="shared" si="6"/>
        <v>240</v>
      </c>
    </row>
    <row r="16" spans="1:13" x14ac:dyDescent="0.35">
      <c r="A16" s="4">
        <v>44819</v>
      </c>
      <c r="B16" s="5">
        <f t="shared" si="0"/>
        <v>4</v>
      </c>
      <c r="C16" t="str">
        <f t="shared" si="1"/>
        <v>JUEVES</v>
      </c>
      <c r="D16">
        <f t="shared" si="2"/>
        <v>9</v>
      </c>
      <c r="E16" t="str">
        <f t="shared" si="3"/>
        <v>SEPTIEMBRE</v>
      </c>
      <c r="F16">
        <f t="shared" si="4"/>
        <v>2022</v>
      </c>
      <c r="G16">
        <f t="shared" si="5"/>
        <v>38</v>
      </c>
      <c r="H16" t="s">
        <v>17</v>
      </c>
      <c r="I16" s="6"/>
      <c r="J16" s="6"/>
      <c r="K16" s="6">
        <v>4500</v>
      </c>
      <c r="L16" s="6">
        <f t="shared" si="6"/>
        <v>4500</v>
      </c>
    </row>
    <row r="17" spans="1:13" x14ac:dyDescent="0.35">
      <c r="A17" s="4">
        <v>44819</v>
      </c>
      <c r="B17" s="5">
        <f t="shared" si="0"/>
        <v>4</v>
      </c>
      <c r="C17" t="str">
        <f t="shared" si="1"/>
        <v>JUEVES</v>
      </c>
      <c r="D17">
        <f t="shared" si="2"/>
        <v>9</v>
      </c>
      <c r="E17" t="str">
        <f t="shared" si="3"/>
        <v>SEPTIEMBRE</v>
      </c>
      <c r="F17">
        <f t="shared" si="4"/>
        <v>2022</v>
      </c>
      <c r="G17">
        <f t="shared" si="5"/>
        <v>38</v>
      </c>
      <c r="H17" t="s">
        <v>18</v>
      </c>
      <c r="I17" s="6"/>
      <c r="J17" s="6"/>
      <c r="K17" s="6">
        <v>3000</v>
      </c>
      <c r="L17" s="6">
        <f t="shared" si="6"/>
        <v>3000</v>
      </c>
    </row>
    <row r="18" spans="1:13" x14ac:dyDescent="0.35">
      <c r="A18" s="4">
        <v>44824</v>
      </c>
      <c r="B18" s="5">
        <f t="shared" si="0"/>
        <v>2</v>
      </c>
      <c r="C18" t="str">
        <f t="shared" si="1"/>
        <v>MARTES</v>
      </c>
      <c r="D18">
        <f t="shared" si="2"/>
        <v>9</v>
      </c>
      <c r="E18" t="str">
        <f t="shared" si="3"/>
        <v>SEPTIEMBRE</v>
      </c>
      <c r="F18">
        <f t="shared" si="4"/>
        <v>2022</v>
      </c>
      <c r="G18">
        <f t="shared" si="5"/>
        <v>39</v>
      </c>
      <c r="H18" t="s">
        <v>14</v>
      </c>
      <c r="I18" s="6"/>
      <c r="J18" s="6"/>
      <c r="K18" s="6">
        <v>1200</v>
      </c>
      <c r="L18" s="6">
        <f t="shared" si="6"/>
        <v>1200</v>
      </c>
      <c r="M18" t="s">
        <v>19</v>
      </c>
    </row>
    <row r="19" spans="1:13" x14ac:dyDescent="0.35">
      <c r="A19" s="4">
        <v>44834</v>
      </c>
      <c r="B19" s="5">
        <f t="shared" si="0"/>
        <v>5</v>
      </c>
      <c r="C19" t="str">
        <f t="shared" si="1"/>
        <v>VIERNES</v>
      </c>
      <c r="D19">
        <f t="shared" si="2"/>
        <v>9</v>
      </c>
      <c r="E19" t="str">
        <f t="shared" si="3"/>
        <v>SEPTIEMBRE</v>
      </c>
      <c r="F19">
        <f t="shared" si="4"/>
        <v>2022</v>
      </c>
      <c r="G19">
        <f t="shared" si="5"/>
        <v>40</v>
      </c>
      <c r="H19" t="s">
        <v>13</v>
      </c>
      <c r="I19" s="6"/>
      <c r="J19" s="6"/>
      <c r="K19" s="6">
        <v>1500</v>
      </c>
      <c r="L19" s="6">
        <f t="shared" si="6"/>
        <v>1500</v>
      </c>
    </row>
    <row r="20" spans="1:13" x14ac:dyDescent="0.35">
      <c r="A20" s="4">
        <v>44834</v>
      </c>
      <c r="B20" s="5">
        <f t="shared" si="0"/>
        <v>5</v>
      </c>
      <c r="C20" t="str">
        <f t="shared" si="1"/>
        <v>VIERNES</v>
      </c>
      <c r="D20">
        <f t="shared" si="2"/>
        <v>9</v>
      </c>
      <c r="E20" t="str">
        <f t="shared" si="3"/>
        <v>SEPTIEMBRE</v>
      </c>
      <c r="F20">
        <f t="shared" si="4"/>
        <v>2022</v>
      </c>
      <c r="G20">
        <f t="shared" si="5"/>
        <v>40</v>
      </c>
      <c r="H20" t="s">
        <v>13</v>
      </c>
      <c r="I20" s="6"/>
      <c r="J20" s="6"/>
      <c r="K20" s="6">
        <v>1500</v>
      </c>
      <c r="L20" s="6">
        <f t="shared" si="6"/>
        <v>1500</v>
      </c>
    </row>
    <row r="21" spans="1:13" x14ac:dyDescent="0.35">
      <c r="A21" s="4">
        <v>44834</v>
      </c>
      <c r="B21" s="5">
        <f t="shared" si="0"/>
        <v>5</v>
      </c>
      <c r="C21" t="str">
        <f t="shared" si="1"/>
        <v>VIERNES</v>
      </c>
      <c r="D21">
        <f t="shared" si="2"/>
        <v>9</v>
      </c>
      <c r="E21" t="str">
        <f t="shared" si="3"/>
        <v>SEPTIEMBRE</v>
      </c>
      <c r="F21">
        <f t="shared" si="4"/>
        <v>2022</v>
      </c>
      <c r="G21">
        <f t="shared" si="5"/>
        <v>40</v>
      </c>
      <c r="H21" t="s">
        <v>13</v>
      </c>
      <c r="I21" s="6"/>
      <c r="J21" s="6"/>
      <c r="K21" s="6"/>
      <c r="L21" s="6">
        <f t="shared" si="6"/>
        <v>0</v>
      </c>
    </row>
    <row r="22" spans="1:13" x14ac:dyDescent="0.35">
      <c r="A22" s="4">
        <v>44834</v>
      </c>
      <c r="B22" s="5">
        <f t="shared" si="0"/>
        <v>5</v>
      </c>
      <c r="C22" t="str">
        <f t="shared" si="1"/>
        <v>VIERNES</v>
      </c>
      <c r="D22">
        <f t="shared" si="2"/>
        <v>9</v>
      </c>
      <c r="E22" t="str">
        <f t="shared" si="3"/>
        <v>SEPTIEMBRE</v>
      </c>
      <c r="F22">
        <f t="shared" si="4"/>
        <v>2022</v>
      </c>
      <c r="G22">
        <f t="shared" si="5"/>
        <v>40</v>
      </c>
      <c r="H22" t="s">
        <v>14</v>
      </c>
      <c r="I22" s="6"/>
      <c r="J22" s="6"/>
      <c r="K22" s="6">
        <v>3000</v>
      </c>
      <c r="L22" s="6">
        <f t="shared" si="6"/>
        <v>3000</v>
      </c>
      <c r="M22" t="s">
        <v>20</v>
      </c>
    </row>
    <row r="23" spans="1:13" x14ac:dyDescent="0.35">
      <c r="A23" s="4">
        <v>44834</v>
      </c>
      <c r="B23" s="5">
        <f t="shared" si="0"/>
        <v>5</v>
      </c>
      <c r="C23" t="str">
        <f t="shared" si="1"/>
        <v>VIERNES</v>
      </c>
      <c r="D23">
        <f t="shared" si="2"/>
        <v>9</v>
      </c>
      <c r="E23" t="str">
        <f t="shared" si="3"/>
        <v>SEPTIEMBRE</v>
      </c>
      <c r="F23">
        <f t="shared" si="4"/>
        <v>2022</v>
      </c>
      <c r="G23">
        <f t="shared" si="5"/>
        <v>40</v>
      </c>
      <c r="H23" t="s">
        <v>17</v>
      </c>
      <c r="I23" s="6"/>
      <c r="J23" s="6"/>
      <c r="K23" s="6">
        <v>4500</v>
      </c>
      <c r="L23" s="6">
        <f t="shared" si="6"/>
        <v>4500</v>
      </c>
    </row>
    <row r="24" spans="1:13" x14ac:dyDescent="0.35">
      <c r="A24" s="4">
        <v>44834</v>
      </c>
      <c r="B24" s="5">
        <f t="shared" si="0"/>
        <v>5</v>
      </c>
      <c r="C24" t="str">
        <f t="shared" si="1"/>
        <v>VIERNES</v>
      </c>
      <c r="D24">
        <f t="shared" si="2"/>
        <v>9</v>
      </c>
      <c r="E24" t="str">
        <f t="shared" si="3"/>
        <v>SEPTIEMBRE</v>
      </c>
      <c r="F24">
        <f t="shared" si="4"/>
        <v>2022</v>
      </c>
      <c r="G24">
        <f t="shared" si="5"/>
        <v>40</v>
      </c>
      <c r="H24" t="s">
        <v>21</v>
      </c>
      <c r="I24" s="6"/>
      <c r="J24" s="6"/>
      <c r="K24" s="6">
        <v>197.84</v>
      </c>
      <c r="L24" s="6">
        <f t="shared" si="6"/>
        <v>197.84</v>
      </c>
    </row>
    <row r="25" spans="1:13" x14ac:dyDescent="0.35">
      <c r="A25" s="4">
        <v>44839</v>
      </c>
      <c r="B25" s="5">
        <f t="shared" si="0"/>
        <v>3</v>
      </c>
      <c r="C25" t="str">
        <f t="shared" si="1"/>
        <v>MIÉRCOLES</v>
      </c>
      <c r="D25">
        <f t="shared" si="2"/>
        <v>10</v>
      </c>
      <c r="E25" t="str">
        <f t="shared" si="3"/>
        <v>OCTUBRE</v>
      </c>
      <c r="F25">
        <f t="shared" si="4"/>
        <v>2022</v>
      </c>
      <c r="G25">
        <f t="shared" si="5"/>
        <v>41</v>
      </c>
      <c r="H25" t="s">
        <v>22</v>
      </c>
      <c r="I25" s="6"/>
      <c r="J25" s="6"/>
      <c r="K25" s="6">
        <v>25</v>
      </c>
      <c r="L25" s="6">
        <f t="shared" si="6"/>
        <v>25</v>
      </c>
    </row>
    <row r="26" spans="1:13" x14ac:dyDescent="0.35">
      <c r="A26" s="4">
        <v>44840</v>
      </c>
      <c r="B26" s="5">
        <f t="shared" si="0"/>
        <v>4</v>
      </c>
      <c r="C26" t="str">
        <f t="shared" si="1"/>
        <v>JUEVES</v>
      </c>
      <c r="D26">
        <f t="shared" si="2"/>
        <v>10</v>
      </c>
      <c r="E26" t="str">
        <f t="shared" si="3"/>
        <v>OCTUBRE</v>
      </c>
      <c r="F26">
        <f t="shared" si="4"/>
        <v>2022</v>
      </c>
      <c r="G26">
        <f t="shared" si="5"/>
        <v>41</v>
      </c>
      <c r="H26" t="s">
        <v>23</v>
      </c>
      <c r="I26" s="6"/>
      <c r="J26" s="6"/>
      <c r="K26" s="6">
        <v>18</v>
      </c>
      <c r="L26" s="6">
        <f t="shared" si="6"/>
        <v>18</v>
      </c>
    </row>
    <row r="27" spans="1:13" x14ac:dyDescent="0.35">
      <c r="A27" s="4">
        <v>44840</v>
      </c>
      <c r="B27" s="5">
        <f t="shared" si="0"/>
        <v>4</v>
      </c>
      <c r="C27" t="str">
        <f t="shared" si="1"/>
        <v>JUEVES</v>
      </c>
      <c r="D27">
        <f t="shared" si="2"/>
        <v>10</v>
      </c>
      <c r="E27" t="str">
        <f t="shared" si="3"/>
        <v>OCTUBRE</v>
      </c>
      <c r="F27">
        <f t="shared" si="4"/>
        <v>2022</v>
      </c>
      <c r="G27">
        <f t="shared" si="5"/>
        <v>41</v>
      </c>
      <c r="H27" t="s">
        <v>13</v>
      </c>
      <c r="I27" s="6"/>
      <c r="J27" s="6"/>
      <c r="K27" s="6">
        <v>360</v>
      </c>
      <c r="L27" s="6">
        <f t="shared" si="6"/>
        <v>360</v>
      </c>
    </row>
    <row r="28" spans="1:13" x14ac:dyDescent="0.35">
      <c r="A28" s="4">
        <v>44840</v>
      </c>
      <c r="B28" s="5">
        <f t="shared" si="0"/>
        <v>4</v>
      </c>
      <c r="C28" t="str">
        <f t="shared" si="1"/>
        <v>JUEVES</v>
      </c>
      <c r="D28">
        <f t="shared" si="2"/>
        <v>10</v>
      </c>
      <c r="E28" t="str">
        <f t="shared" si="3"/>
        <v>OCTUBRE</v>
      </c>
      <c r="F28">
        <f t="shared" si="4"/>
        <v>2022</v>
      </c>
      <c r="G28">
        <f t="shared" si="5"/>
        <v>41</v>
      </c>
      <c r="H28" t="s">
        <v>13</v>
      </c>
      <c r="I28" s="6"/>
      <c r="J28" s="6"/>
      <c r="K28" s="6">
        <v>200</v>
      </c>
      <c r="L28" s="6">
        <f t="shared" si="6"/>
        <v>200</v>
      </c>
    </row>
    <row r="29" spans="1:13" x14ac:dyDescent="0.35">
      <c r="A29" s="4">
        <v>44840</v>
      </c>
      <c r="B29" s="5">
        <f t="shared" si="0"/>
        <v>4</v>
      </c>
      <c r="C29" t="str">
        <f t="shared" si="1"/>
        <v>JUEVES</v>
      </c>
      <c r="D29">
        <f t="shared" si="2"/>
        <v>10</v>
      </c>
      <c r="E29" t="str">
        <f t="shared" si="3"/>
        <v>OCTUBRE</v>
      </c>
      <c r="F29">
        <f t="shared" si="4"/>
        <v>2022</v>
      </c>
      <c r="G29">
        <f t="shared" si="5"/>
        <v>41</v>
      </c>
      <c r="H29" t="s">
        <v>13</v>
      </c>
      <c r="I29" s="6"/>
      <c r="J29" s="6"/>
      <c r="K29" s="6">
        <v>720</v>
      </c>
      <c r="L29" s="6">
        <f t="shared" si="6"/>
        <v>720</v>
      </c>
    </row>
    <row r="30" spans="1:13" x14ac:dyDescent="0.35">
      <c r="A30" s="4">
        <v>44840</v>
      </c>
      <c r="B30" s="5">
        <f t="shared" si="0"/>
        <v>4</v>
      </c>
      <c r="C30" t="str">
        <f t="shared" si="1"/>
        <v>JUEVES</v>
      </c>
      <c r="D30">
        <f t="shared" si="2"/>
        <v>10</v>
      </c>
      <c r="E30" t="str">
        <f t="shared" si="3"/>
        <v>OCTUBRE</v>
      </c>
      <c r="F30">
        <f t="shared" si="4"/>
        <v>2022</v>
      </c>
      <c r="G30">
        <f t="shared" si="5"/>
        <v>41</v>
      </c>
      <c r="H30" t="s">
        <v>14</v>
      </c>
      <c r="I30" s="6"/>
      <c r="J30" s="6"/>
      <c r="K30" s="6">
        <v>4000</v>
      </c>
      <c r="L30" s="6">
        <f t="shared" si="6"/>
        <v>4000</v>
      </c>
      <c r="M30" t="s">
        <v>24</v>
      </c>
    </row>
    <row r="31" spans="1:13" x14ac:dyDescent="0.35">
      <c r="A31" s="4">
        <v>44841</v>
      </c>
      <c r="B31" s="5">
        <f t="shared" si="0"/>
        <v>5</v>
      </c>
      <c r="C31" t="str">
        <f t="shared" si="1"/>
        <v>VIERNES</v>
      </c>
      <c r="D31">
        <f t="shared" si="2"/>
        <v>10</v>
      </c>
      <c r="E31" t="str">
        <f t="shared" si="3"/>
        <v>OCTUBRE</v>
      </c>
      <c r="F31">
        <f t="shared" si="4"/>
        <v>2022</v>
      </c>
      <c r="G31">
        <f t="shared" si="5"/>
        <v>41</v>
      </c>
      <c r="H31" t="s">
        <v>23</v>
      </c>
      <c r="I31" s="6"/>
      <c r="J31" s="6"/>
      <c r="K31" s="6">
        <v>100</v>
      </c>
      <c r="L31" s="6">
        <f t="shared" si="6"/>
        <v>100</v>
      </c>
    </row>
    <row r="32" spans="1:13" x14ac:dyDescent="0.35">
      <c r="A32" s="4">
        <v>44841</v>
      </c>
      <c r="B32" s="5">
        <f t="shared" si="0"/>
        <v>5</v>
      </c>
      <c r="C32" t="str">
        <f t="shared" si="1"/>
        <v>VIERNES</v>
      </c>
      <c r="D32">
        <f t="shared" si="2"/>
        <v>10</v>
      </c>
      <c r="E32" t="str">
        <f t="shared" si="3"/>
        <v>OCTUBRE</v>
      </c>
      <c r="F32">
        <f t="shared" si="4"/>
        <v>2022</v>
      </c>
      <c r="G32">
        <f t="shared" si="5"/>
        <v>41</v>
      </c>
      <c r="H32" t="s">
        <v>25</v>
      </c>
      <c r="I32" s="6"/>
      <c r="J32" s="6"/>
      <c r="K32" s="6">
        <v>2112.5</v>
      </c>
      <c r="L32" s="6">
        <f t="shared" si="6"/>
        <v>2112.5</v>
      </c>
    </row>
    <row r="33" spans="1:13" x14ac:dyDescent="0.35">
      <c r="A33" s="4">
        <v>44841</v>
      </c>
      <c r="B33" s="5">
        <f t="shared" si="0"/>
        <v>5</v>
      </c>
      <c r="C33" t="str">
        <f t="shared" si="1"/>
        <v>VIERNES</v>
      </c>
      <c r="D33">
        <f t="shared" si="2"/>
        <v>10</v>
      </c>
      <c r="E33" t="str">
        <f t="shared" si="3"/>
        <v>OCTUBRE</v>
      </c>
      <c r="F33">
        <f t="shared" si="4"/>
        <v>2022</v>
      </c>
      <c r="G33">
        <f t="shared" si="5"/>
        <v>41</v>
      </c>
      <c r="H33" t="s">
        <v>14</v>
      </c>
      <c r="I33" s="6"/>
      <c r="J33" s="6"/>
      <c r="K33" s="6">
        <v>1800</v>
      </c>
      <c r="L33" s="6">
        <f t="shared" si="6"/>
        <v>1800</v>
      </c>
      <c r="M33" t="s">
        <v>26</v>
      </c>
    </row>
    <row r="34" spans="1:13" x14ac:dyDescent="0.35">
      <c r="A34" s="4">
        <v>44843</v>
      </c>
      <c r="B34" s="5">
        <f t="shared" si="0"/>
        <v>7</v>
      </c>
      <c r="C34" t="str">
        <f t="shared" si="1"/>
        <v>DOMINGO</v>
      </c>
      <c r="D34">
        <f t="shared" si="2"/>
        <v>10</v>
      </c>
      <c r="E34" t="str">
        <f t="shared" si="3"/>
        <v>OCTUBRE</v>
      </c>
      <c r="F34">
        <f t="shared" si="4"/>
        <v>2022</v>
      </c>
      <c r="G34">
        <f t="shared" si="5"/>
        <v>42</v>
      </c>
      <c r="H34" t="s">
        <v>13</v>
      </c>
      <c r="I34" s="6"/>
      <c r="J34" s="6"/>
      <c r="K34" s="6">
        <v>300</v>
      </c>
      <c r="L34" s="6">
        <f t="shared" si="6"/>
        <v>300</v>
      </c>
      <c r="M34" t="s">
        <v>27</v>
      </c>
    </row>
    <row r="35" spans="1:13" x14ac:dyDescent="0.35">
      <c r="A35" s="4">
        <v>44843</v>
      </c>
      <c r="B35" s="5">
        <f t="shared" si="0"/>
        <v>7</v>
      </c>
      <c r="C35" t="str">
        <f t="shared" si="1"/>
        <v>DOMINGO</v>
      </c>
      <c r="D35">
        <f t="shared" si="2"/>
        <v>10</v>
      </c>
      <c r="E35" t="str">
        <f t="shared" si="3"/>
        <v>OCTUBRE</v>
      </c>
      <c r="F35">
        <f t="shared" si="4"/>
        <v>2022</v>
      </c>
      <c r="G35">
        <f t="shared" si="5"/>
        <v>42</v>
      </c>
      <c r="H35" t="s">
        <v>13</v>
      </c>
      <c r="I35" s="6"/>
      <c r="J35" s="6"/>
      <c r="K35" s="6">
        <v>2000</v>
      </c>
      <c r="L35" s="6">
        <f t="shared" si="6"/>
        <v>2000</v>
      </c>
      <c r="M35" t="s">
        <v>28</v>
      </c>
    </row>
    <row r="36" spans="1:13" x14ac:dyDescent="0.35">
      <c r="A36" s="4">
        <v>44843</v>
      </c>
      <c r="B36" s="5">
        <f t="shared" si="0"/>
        <v>7</v>
      </c>
      <c r="C36" t="str">
        <f t="shared" si="1"/>
        <v>DOMINGO</v>
      </c>
      <c r="D36">
        <f t="shared" si="2"/>
        <v>10</v>
      </c>
      <c r="E36" t="str">
        <f t="shared" si="3"/>
        <v>OCTUBRE</v>
      </c>
      <c r="F36">
        <f t="shared" si="4"/>
        <v>2022</v>
      </c>
      <c r="G36">
        <f t="shared" si="5"/>
        <v>42</v>
      </c>
      <c r="H36" t="s">
        <v>13</v>
      </c>
      <c r="I36" s="6"/>
      <c r="J36" s="6"/>
      <c r="K36" s="6">
        <v>800</v>
      </c>
      <c r="L36" s="6">
        <f t="shared" si="6"/>
        <v>800</v>
      </c>
      <c r="M36" t="s">
        <v>29</v>
      </c>
    </row>
    <row r="37" spans="1:13" x14ac:dyDescent="0.35">
      <c r="A37" s="4">
        <v>44845</v>
      </c>
      <c r="B37" s="5">
        <f t="shared" si="0"/>
        <v>2</v>
      </c>
      <c r="C37" t="str">
        <f t="shared" si="1"/>
        <v>MARTES</v>
      </c>
      <c r="D37">
        <f t="shared" si="2"/>
        <v>10</v>
      </c>
      <c r="E37" t="str">
        <f t="shared" si="3"/>
        <v>OCTUBRE</v>
      </c>
      <c r="F37">
        <f t="shared" si="4"/>
        <v>2022</v>
      </c>
      <c r="G37">
        <f t="shared" si="5"/>
        <v>42</v>
      </c>
      <c r="H37" t="s">
        <v>23</v>
      </c>
      <c r="I37" s="6">
        <v>302</v>
      </c>
      <c r="J37" s="6"/>
      <c r="K37" s="6"/>
      <c r="L37" s="6">
        <f t="shared" si="6"/>
        <v>302</v>
      </c>
      <c r="M37" t="s">
        <v>30</v>
      </c>
    </row>
    <row r="38" spans="1:13" x14ac:dyDescent="0.35">
      <c r="A38" s="4">
        <v>44847</v>
      </c>
      <c r="B38" s="5">
        <f t="shared" si="0"/>
        <v>4</v>
      </c>
      <c r="C38" t="str">
        <f t="shared" si="1"/>
        <v>JUEVES</v>
      </c>
      <c r="D38">
        <f t="shared" si="2"/>
        <v>10</v>
      </c>
      <c r="E38" t="str">
        <f t="shared" si="3"/>
        <v>OCTUBRE</v>
      </c>
      <c r="F38">
        <f t="shared" si="4"/>
        <v>2022</v>
      </c>
      <c r="G38">
        <f t="shared" si="5"/>
        <v>42</v>
      </c>
      <c r="H38" t="s">
        <v>13</v>
      </c>
      <c r="I38" s="6"/>
      <c r="J38" s="6"/>
      <c r="K38" s="6">
        <v>2500</v>
      </c>
      <c r="L38" s="6">
        <f t="shared" si="6"/>
        <v>2500</v>
      </c>
      <c r="M38" t="s">
        <v>31</v>
      </c>
    </row>
    <row r="39" spans="1:13" x14ac:dyDescent="0.35">
      <c r="A39" s="4">
        <v>44847</v>
      </c>
      <c r="B39" s="5">
        <f t="shared" si="0"/>
        <v>4</v>
      </c>
      <c r="C39" t="str">
        <f t="shared" si="1"/>
        <v>JUEVES</v>
      </c>
      <c r="D39">
        <f t="shared" si="2"/>
        <v>10</v>
      </c>
      <c r="E39" t="str">
        <f t="shared" si="3"/>
        <v>OCTUBRE</v>
      </c>
      <c r="F39">
        <f t="shared" si="4"/>
        <v>2022</v>
      </c>
      <c r="G39">
        <f t="shared" si="5"/>
        <v>42</v>
      </c>
      <c r="H39" t="s">
        <v>14</v>
      </c>
      <c r="I39" s="6"/>
      <c r="J39" s="6"/>
      <c r="K39" s="6">
        <v>4000</v>
      </c>
      <c r="L39" s="6">
        <f t="shared" si="6"/>
        <v>4000</v>
      </c>
      <c r="M39" t="s">
        <v>24</v>
      </c>
    </row>
    <row r="40" spans="1:13" x14ac:dyDescent="0.35">
      <c r="A40" s="4">
        <v>44847</v>
      </c>
      <c r="B40" s="5">
        <f t="shared" si="0"/>
        <v>4</v>
      </c>
      <c r="C40" t="str">
        <f t="shared" si="1"/>
        <v>JUEVES</v>
      </c>
      <c r="D40">
        <f t="shared" si="2"/>
        <v>10</v>
      </c>
      <c r="E40" t="str">
        <f t="shared" si="3"/>
        <v>OCTUBRE</v>
      </c>
      <c r="F40">
        <f t="shared" si="4"/>
        <v>2022</v>
      </c>
      <c r="G40">
        <f t="shared" si="5"/>
        <v>42</v>
      </c>
      <c r="H40" t="s">
        <v>13</v>
      </c>
      <c r="I40" s="6"/>
      <c r="J40" s="6"/>
      <c r="K40" s="6">
        <v>1500</v>
      </c>
      <c r="L40" s="6">
        <f t="shared" si="6"/>
        <v>1500</v>
      </c>
      <c r="M40" t="s">
        <v>32</v>
      </c>
    </row>
    <row r="41" spans="1:13" x14ac:dyDescent="0.35">
      <c r="A41" s="4">
        <v>44847</v>
      </c>
      <c r="B41" s="5">
        <f t="shared" si="0"/>
        <v>4</v>
      </c>
      <c r="C41" t="str">
        <f t="shared" si="1"/>
        <v>JUEVES</v>
      </c>
      <c r="D41">
        <f t="shared" si="2"/>
        <v>10</v>
      </c>
      <c r="E41" t="str">
        <f t="shared" si="3"/>
        <v>OCTUBRE</v>
      </c>
      <c r="F41">
        <f t="shared" si="4"/>
        <v>2022</v>
      </c>
      <c r="G41">
        <f t="shared" si="5"/>
        <v>42</v>
      </c>
      <c r="H41" t="s">
        <v>23</v>
      </c>
      <c r="I41" s="6">
        <v>30</v>
      </c>
      <c r="J41" s="6"/>
      <c r="K41" s="6"/>
      <c r="L41" s="6">
        <f t="shared" si="6"/>
        <v>30</v>
      </c>
      <c r="M41" t="s">
        <v>33</v>
      </c>
    </row>
    <row r="42" spans="1:13" x14ac:dyDescent="0.35">
      <c r="A42" s="4">
        <v>44847</v>
      </c>
      <c r="B42" s="5">
        <f t="shared" si="0"/>
        <v>4</v>
      </c>
      <c r="C42" t="str">
        <f t="shared" si="1"/>
        <v>JUEVES</v>
      </c>
      <c r="D42">
        <f t="shared" si="2"/>
        <v>10</v>
      </c>
      <c r="E42" t="str">
        <f t="shared" si="3"/>
        <v>OCTUBRE</v>
      </c>
      <c r="F42">
        <f t="shared" si="4"/>
        <v>2022</v>
      </c>
      <c r="G42">
        <f t="shared" si="5"/>
        <v>42</v>
      </c>
      <c r="H42" t="s">
        <v>23</v>
      </c>
      <c r="I42" s="6">
        <v>129</v>
      </c>
      <c r="J42" s="6"/>
      <c r="K42" s="6"/>
      <c r="L42" s="6">
        <f t="shared" si="6"/>
        <v>129</v>
      </c>
      <c r="M42" t="s">
        <v>34</v>
      </c>
    </row>
    <row r="43" spans="1:13" x14ac:dyDescent="0.35">
      <c r="A43" s="4">
        <v>44849</v>
      </c>
      <c r="B43" s="5">
        <f t="shared" si="0"/>
        <v>6</v>
      </c>
      <c r="C43" t="str">
        <f t="shared" si="1"/>
        <v>SÁBADO</v>
      </c>
      <c r="D43">
        <f t="shared" si="2"/>
        <v>10</v>
      </c>
      <c r="E43" t="str">
        <f t="shared" si="3"/>
        <v>OCTUBRE</v>
      </c>
      <c r="F43">
        <f t="shared" si="4"/>
        <v>2022</v>
      </c>
      <c r="G43">
        <f t="shared" si="5"/>
        <v>42</v>
      </c>
      <c r="H43" t="s">
        <v>17</v>
      </c>
      <c r="I43" s="6"/>
      <c r="J43" s="6"/>
      <c r="K43" s="6">
        <v>4500</v>
      </c>
      <c r="L43" s="6">
        <f t="shared" si="6"/>
        <v>4500</v>
      </c>
      <c r="M43" t="s">
        <v>35</v>
      </c>
    </row>
    <row r="44" spans="1:13" x14ac:dyDescent="0.35">
      <c r="A44" s="4">
        <v>44853</v>
      </c>
      <c r="B44" s="5">
        <f t="shared" si="0"/>
        <v>3</v>
      </c>
      <c r="C44" t="str">
        <f t="shared" si="1"/>
        <v>MIÉRCOLES</v>
      </c>
      <c r="D44">
        <f t="shared" si="2"/>
        <v>10</v>
      </c>
      <c r="E44" t="str">
        <f t="shared" si="3"/>
        <v>OCTUBRE</v>
      </c>
      <c r="F44">
        <f t="shared" si="4"/>
        <v>2022</v>
      </c>
      <c r="G44">
        <f t="shared" si="5"/>
        <v>43</v>
      </c>
      <c r="H44" t="s">
        <v>18</v>
      </c>
      <c r="I44" s="6"/>
      <c r="J44" s="6"/>
      <c r="K44" s="6">
        <v>2806</v>
      </c>
      <c r="L44" s="6">
        <f t="shared" si="6"/>
        <v>2806</v>
      </c>
      <c r="M44" t="s">
        <v>36</v>
      </c>
    </row>
    <row r="45" spans="1:13" x14ac:dyDescent="0.35">
      <c r="A45" s="4">
        <v>44854</v>
      </c>
      <c r="B45" s="5">
        <f t="shared" si="0"/>
        <v>4</v>
      </c>
      <c r="C45" t="str">
        <f t="shared" si="1"/>
        <v>JUEVES</v>
      </c>
      <c r="D45">
        <f t="shared" si="2"/>
        <v>10</v>
      </c>
      <c r="E45" t="str">
        <f t="shared" si="3"/>
        <v>OCTUBRE</v>
      </c>
      <c r="F45">
        <f t="shared" si="4"/>
        <v>2022</v>
      </c>
      <c r="G45">
        <f t="shared" si="5"/>
        <v>43</v>
      </c>
      <c r="H45" t="s">
        <v>14</v>
      </c>
      <c r="I45" s="6"/>
      <c r="J45" s="6"/>
      <c r="K45" s="6">
        <v>900</v>
      </c>
      <c r="L45" s="6">
        <f t="shared" si="6"/>
        <v>900</v>
      </c>
      <c r="M45" t="s">
        <v>24</v>
      </c>
    </row>
    <row r="46" spans="1:13" x14ac:dyDescent="0.35">
      <c r="A46" s="4">
        <v>44854</v>
      </c>
      <c r="B46" s="5">
        <f t="shared" si="0"/>
        <v>4</v>
      </c>
      <c r="C46" t="str">
        <f t="shared" si="1"/>
        <v>JUEVES</v>
      </c>
      <c r="D46">
        <f t="shared" si="2"/>
        <v>10</v>
      </c>
      <c r="E46" t="str">
        <f t="shared" si="3"/>
        <v>OCTUBRE</v>
      </c>
      <c r="F46">
        <f t="shared" si="4"/>
        <v>2022</v>
      </c>
      <c r="G46">
        <f t="shared" si="5"/>
        <v>43</v>
      </c>
      <c r="H46" t="s">
        <v>13</v>
      </c>
      <c r="I46" s="6"/>
      <c r="J46" s="6"/>
      <c r="K46" s="6">
        <v>80</v>
      </c>
      <c r="L46" s="6">
        <f t="shared" si="6"/>
        <v>80</v>
      </c>
      <c r="M46" t="s">
        <v>37</v>
      </c>
    </row>
    <row r="47" spans="1:13" x14ac:dyDescent="0.35">
      <c r="A47" s="4">
        <v>44854</v>
      </c>
      <c r="B47" s="5">
        <f t="shared" si="0"/>
        <v>4</v>
      </c>
      <c r="C47" t="str">
        <f t="shared" si="1"/>
        <v>JUEVES</v>
      </c>
      <c r="D47">
        <f t="shared" si="2"/>
        <v>10</v>
      </c>
      <c r="E47" t="str">
        <f t="shared" si="3"/>
        <v>OCTUBRE</v>
      </c>
      <c r="F47">
        <f t="shared" si="4"/>
        <v>2022</v>
      </c>
      <c r="G47">
        <f t="shared" si="5"/>
        <v>43</v>
      </c>
      <c r="H47" t="s">
        <v>13</v>
      </c>
      <c r="I47" s="6"/>
      <c r="J47" s="6"/>
      <c r="K47" s="6">
        <v>920</v>
      </c>
      <c r="L47" s="6">
        <f t="shared" si="6"/>
        <v>920</v>
      </c>
      <c r="M47" t="s">
        <v>38</v>
      </c>
    </row>
    <row r="48" spans="1:13" x14ac:dyDescent="0.35">
      <c r="A48" s="4">
        <v>44854</v>
      </c>
      <c r="B48" s="5">
        <f t="shared" si="0"/>
        <v>4</v>
      </c>
      <c r="C48" t="str">
        <f t="shared" si="1"/>
        <v>JUEVES</v>
      </c>
      <c r="D48">
        <f t="shared" si="2"/>
        <v>10</v>
      </c>
      <c r="E48" t="str">
        <f t="shared" si="3"/>
        <v>OCTUBRE</v>
      </c>
      <c r="F48">
        <f t="shared" si="4"/>
        <v>2022</v>
      </c>
      <c r="G48">
        <f t="shared" si="5"/>
        <v>43</v>
      </c>
      <c r="H48" t="s">
        <v>13</v>
      </c>
      <c r="I48" s="6"/>
      <c r="J48" s="6"/>
      <c r="K48" s="6">
        <v>240</v>
      </c>
      <c r="L48" s="6">
        <f t="shared" si="6"/>
        <v>240</v>
      </c>
      <c r="M48" t="s">
        <v>39</v>
      </c>
    </row>
    <row r="49" spans="1:13" x14ac:dyDescent="0.35">
      <c r="A49" s="4">
        <v>44861</v>
      </c>
      <c r="B49" s="5">
        <f t="shared" si="0"/>
        <v>4</v>
      </c>
      <c r="C49" t="str">
        <f t="shared" si="1"/>
        <v>JUEVES</v>
      </c>
      <c r="D49">
        <f t="shared" si="2"/>
        <v>10</v>
      </c>
      <c r="E49" t="str">
        <f t="shared" si="3"/>
        <v>OCTUBRE</v>
      </c>
      <c r="F49">
        <f t="shared" si="4"/>
        <v>2022</v>
      </c>
      <c r="G49">
        <f t="shared" si="5"/>
        <v>44</v>
      </c>
      <c r="H49" t="s">
        <v>40</v>
      </c>
      <c r="I49" s="6"/>
      <c r="J49" s="6"/>
      <c r="K49" s="6"/>
      <c r="L49" s="6">
        <f t="shared" si="6"/>
        <v>0</v>
      </c>
    </row>
    <row r="50" spans="1:13" x14ac:dyDescent="0.35">
      <c r="A50" s="4">
        <v>44861</v>
      </c>
      <c r="B50" s="5">
        <f t="shared" si="0"/>
        <v>4</v>
      </c>
      <c r="C50" t="str">
        <f t="shared" si="1"/>
        <v>JUEVES</v>
      </c>
      <c r="D50">
        <f t="shared" si="2"/>
        <v>10</v>
      </c>
      <c r="E50" t="str">
        <f t="shared" si="3"/>
        <v>OCTUBRE</v>
      </c>
      <c r="F50">
        <f t="shared" si="4"/>
        <v>2022</v>
      </c>
      <c r="G50">
        <f t="shared" si="5"/>
        <v>44</v>
      </c>
      <c r="H50" t="s">
        <v>25</v>
      </c>
      <c r="I50" s="6">
        <v>85</v>
      </c>
      <c r="J50" s="6"/>
      <c r="K50" s="6"/>
      <c r="L50" s="6">
        <f t="shared" si="6"/>
        <v>85</v>
      </c>
      <c r="M50" t="s">
        <v>41</v>
      </c>
    </row>
    <row r="51" spans="1:13" x14ac:dyDescent="0.35">
      <c r="A51" s="4">
        <v>44861</v>
      </c>
      <c r="B51" s="5">
        <f t="shared" si="0"/>
        <v>4</v>
      </c>
      <c r="C51" t="str">
        <f t="shared" si="1"/>
        <v>JUEVES</v>
      </c>
      <c r="D51">
        <f t="shared" si="2"/>
        <v>10</v>
      </c>
      <c r="E51" t="str">
        <f t="shared" si="3"/>
        <v>OCTUBRE</v>
      </c>
      <c r="F51">
        <f t="shared" si="4"/>
        <v>2022</v>
      </c>
      <c r="G51">
        <f t="shared" si="5"/>
        <v>44</v>
      </c>
      <c r="H51" t="s">
        <v>40</v>
      </c>
      <c r="I51" s="6"/>
      <c r="J51" s="6"/>
      <c r="K51" s="6">
        <v>282</v>
      </c>
      <c r="L51" s="6">
        <f t="shared" si="6"/>
        <v>282</v>
      </c>
    </row>
    <row r="52" spans="1:13" x14ac:dyDescent="0.35">
      <c r="A52" s="4">
        <v>44864</v>
      </c>
      <c r="B52" s="5">
        <f t="shared" si="0"/>
        <v>7</v>
      </c>
      <c r="C52" t="str">
        <f t="shared" si="1"/>
        <v>DOMINGO</v>
      </c>
      <c r="D52">
        <f t="shared" si="2"/>
        <v>10</v>
      </c>
      <c r="E52" t="str">
        <f t="shared" si="3"/>
        <v>OCTUBRE</v>
      </c>
      <c r="F52">
        <f t="shared" si="4"/>
        <v>2022</v>
      </c>
      <c r="G52">
        <f t="shared" si="5"/>
        <v>45</v>
      </c>
      <c r="H52" t="s">
        <v>42</v>
      </c>
      <c r="I52" s="6"/>
      <c r="J52" s="6"/>
      <c r="K52" s="6">
        <v>4863</v>
      </c>
      <c r="L52" s="6">
        <f t="shared" si="6"/>
        <v>4863</v>
      </c>
    </row>
    <row r="53" spans="1:13" x14ac:dyDescent="0.35">
      <c r="A53" s="4">
        <v>44864</v>
      </c>
      <c r="B53" s="5">
        <f t="shared" si="0"/>
        <v>7</v>
      </c>
      <c r="C53" t="str">
        <f t="shared" si="1"/>
        <v>DOMINGO</v>
      </c>
      <c r="D53">
        <f t="shared" si="2"/>
        <v>10</v>
      </c>
      <c r="E53" t="str">
        <f t="shared" si="3"/>
        <v>OCTUBRE</v>
      </c>
      <c r="F53">
        <f t="shared" si="4"/>
        <v>2022</v>
      </c>
      <c r="G53">
        <f t="shared" si="5"/>
        <v>45</v>
      </c>
      <c r="H53" t="s">
        <v>23</v>
      </c>
      <c r="I53" s="6"/>
      <c r="J53" s="6"/>
      <c r="K53" s="6">
        <v>250</v>
      </c>
      <c r="L53" s="6">
        <f t="shared" si="6"/>
        <v>250</v>
      </c>
      <c r="M53" t="s">
        <v>43</v>
      </c>
    </row>
    <row r="54" spans="1:13" x14ac:dyDescent="0.35">
      <c r="A54" s="4">
        <v>44870</v>
      </c>
      <c r="B54" s="5">
        <f t="shared" si="0"/>
        <v>6</v>
      </c>
      <c r="C54" t="str">
        <f t="shared" si="1"/>
        <v>SÁBADO</v>
      </c>
      <c r="D54">
        <f t="shared" si="2"/>
        <v>11</v>
      </c>
      <c r="E54" t="str">
        <f t="shared" si="3"/>
        <v>NOVIEMBRE</v>
      </c>
      <c r="F54">
        <f t="shared" si="4"/>
        <v>2022</v>
      </c>
      <c r="G54">
        <f t="shared" si="5"/>
        <v>45</v>
      </c>
      <c r="H54" t="s">
        <v>23</v>
      </c>
      <c r="I54" s="6">
        <v>119</v>
      </c>
      <c r="J54" s="6"/>
      <c r="K54" s="6"/>
      <c r="L54" s="6">
        <f t="shared" si="6"/>
        <v>119</v>
      </c>
      <c r="M54" t="s">
        <v>44</v>
      </c>
    </row>
    <row r="55" spans="1:13" x14ac:dyDescent="0.35">
      <c r="A55" s="4">
        <v>44874</v>
      </c>
      <c r="B55" s="5">
        <f t="shared" si="0"/>
        <v>3</v>
      </c>
      <c r="C55" t="str">
        <f t="shared" si="1"/>
        <v>MIÉRCOLES</v>
      </c>
      <c r="D55">
        <f t="shared" si="2"/>
        <v>11</v>
      </c>
      <c r="E55" t="str">
        <f t="shared" si="3"/>
        <v>NOVIEMBRE</v>
      </c>
      <c r="F55">
        <f t="shared" si="4"/>
        <v>2022</v>
      </c>
      <c r="G55">
        <f t="shared" si="5"/>
        <v>46</v>
      </c>
      <c r="H55" t="s">
        <v>14</v>
      </c>
      <c r="I55" s="6"/>
      <c r="J55" s="6"/>
      <c r="K55" s="6">
        <v>5000</v>
      </c>
      <c r="L55" s="6">
        <f t="shared" si="6"/>
        <v>5000</v>
      </c>
      <c r="M55" t="s">
        <v>45</v>
      </c>
    </row>
    <row r="56" spans="1:13" x14ac:dyDescent="0.35">
      <c r="A56" s="4">
        <v>44874</v>
      </c>
      <c r="B56" s="5">
        <f t="shared" si="0"/>
        <v>3</v>
      </c>
      <c r="C56" t="str">
        <f t="shared" si="1"/>
        <v>MIÉRCOLES</v>
      </c>
      <c r="D56">
        <f t="shared" si="2"/>
        <v>11</v>
      </c>
      <c r="E56" t="str">
        <f t="shared" si="3"/>
        <v>NOVIEMBRE</v>
      </c>
      <c r="F56">
        <f t="shared" si="4"/>
        <v>2022</v>
      </c>
      <c r="G56">
        <f t="shared" si="5"/>
        <v>46</v>
      </c>
      <c r="H56" t="s">
        <v>14</v>
      </c>
      <c r="I56" s="6"/>
      <c r="J56" s="6"/>
      <c r="K56" s="6">
        <v>1300</v>
      </c>
      <c r="L56" s="6">
        <f t="shared" si="6"/>
        <v>1300</v>
      </c>
      <c r="M56" t="s">
        <v>46</v>
      </c>
    </row>
    <row r="57" spans="1:13" x14ac:dyDescent="0.35">
      <c r="A57" s="4">
        <v>44874</v>
      </c>
      <c r="B57" s="5">
        <f t="shared" si="0"/>
        <v>3</v>
      </c>
      <c r="C57" t="str">
        <f t="shared" si="1"/>
        <v>MIÉRCOLES</v>
      </c>
      <c r="D57">
        <f t="shared" si="2"/>
        <v>11</v>
      </c>
      <c r="E57" t="str">
        <f t="shared" si="3"/>
        <v>NOVIEMBRE</v>
      </c>
      <c r="F57">
        <f t="shared" si="4"/>
        <v>2022</v>
      </c>
      <c r="G57">
        <f t="shared" si="5"/>
        <v>46</v>
      </c>
      <c r="H57" t="s">
        <v>13</v>
      </c>
      <c r="I57" s="6"/>
      <c r="J57" s="6"/>
      <c r="K57" s="6">
        <v>120</v>
      </c>
      <c r="L57" s="6">
        <f t="shared" si="6"/>
        <v>120</v>
      </c>
    </row>
    <row r="58" spans="1:13" x14ac:dyDescent="0.35">
      <c r="A58" s="4">
        <v>44874</v>
      </c>
      <c r="B58" s="5">
        <f t="shared" si="0"/>
        <v>3</v>
      </c>
      <c r="C58" t="str">
        <f t="shared" si="1"/>
        <v>MIÉRCOLES</v>
      </c>
      <c r="D58">
        <f t="shared" si="2"/>
        <v>11</v>
      </c>
      <c r="E58" t="str">
        <f t="shared" si="3"/>
        <v>NOVIEMBRE</v>
      </c>
      <c r="F58">
        <f t="shared" si="4"/>
        <v>2022</v>
      </c>
      <c r="G58">
        <f t="shared" si="5"/>
        <v>46</v>
      </c>
      <c r="H58" t="s">
        <v>13</v>
      </c>
      <c r="I58" s="6"/>
      <c r="J58" s="6"/>
      <c r="K58" s="6">
        <v>480</v>
      </c>
      <c r="L58" s="6">
        <f t="shared" si="6"/>
        <v>480</v>
      </c>
    </row>
    <row r="59" spans="1:13" x14ac:dyDescent="0.35">
      <c r="A59" s="4">
        <v>44874</v>
      </c>
      <c r="B59" s="5">
        <f t="shared" si="0"/>
        <v>3</v>
      </c>
      <c r="C59" t="str">
        <f t="shared" si="1"/>
        <v>MIÉRCOLES</v>
      </c>
      <c r="D59">
        <f t="shared" si="2"/>
        <v>11</v>
      </c>
      <c r="E59" t="str">
        <f t="shared" si="3"/>
        <v>NOVIEMBRE</v>
      </c>
      <c r="F59">
        <f t="shared" si="4"/>
        <v>2022</v>
      </c>
      <c r="G59">
        <f t="shared" si="5"/>
        <v>46</v>
      </c>
      <c r="H59" t="s">
        <v>23</v>
      </c>
      <c r="I59" s="6"/>
      <c r="J59" s="6"/>
      <c r="K59" s="6">
        <v>100</v>
      </c>
      <c r="L59" s="6">
        <f t="shared" si="6"/>
        <v>100</v>
      </c>
      <c r="M59" t="s">
        <v>47</v>
      </c>
    </row>
    <row r="60" spans="1:13" x14ac:dyDescent="0.35">
      <c r="A60" s="4">
        <v>44875</v>
      </c>
      <c r="B60" s="5">
        <f t="shared" si="0"/>
        <v>4</v>
      </c>
      <c r="C60" t="str">
        <f t="shared" si="1"/>
        <v>JUEVES</v>
      </c>
      <c r="D60">
        <f t="shared" si="2"/>
        <v>11</v>
      </c>
      <c r="E60" t="str">
        <f t="shared" si="3"/>
        <v>NOVIEMBRE</v>
      </c>
      <c r="F60">
        <f t="shared" si="4"/>
        <v>2022</v>
      </c>
      <c r="G60">
        <f t="shared" si="5"/>
        <v>46</v>
      </c>
      <c r="H60" t="s">
        <v>14</v>
      </c>
      <c r="I60" s="6"/>
      <c r="J60" s="6"/>
      <c r="K60" s="6">
        <v>1900</v>
      </c>
      <c r="L60" s="6">
        <f t="shared" si="6"/>
        <v>1900</v>
      </c>
      <c r="M60" t="s">
        <v>48</v>
      </c>
    </row>
    <row r="61" spans="1:13" x14ac:dyDescent="0.35">
      <c r="A61" s="4">
        <v>44876</v>
      </c>
      <c r="B61" s="5">
        <f t="shared" si="0"/>
        <v>5</v>
      </c>
      <c r="C61" t="str">
        <f t="shared" si="1"/>
        <v>VIERNES</v>
      </c>
      <c r="D61">
        <f t="shared" si="2"/>
        <v>11</v>
      </c>
      <c r="E61" t="str">
        <f t="shared" si="3"/>
        <v>NOVIEMBRE</v>
      </c>
      <c r="F61">
        <f t="shared" si="4"/>
        <v>2022</v>
      </c>
      <c r="G61">
        <f t="shared" si="5"/>
        <v>46</v>
      </c>
      <c r="H61" t="s">
        <v>18</v>
      </c>
      <c r="I61" s="6"/>
      <c r="J61" s="6">
        <v>1000</v>
      </c>
      <c r="K61" s="6"/>
      <c r="L61" s="6">
        <f t="shared" si="6"/>
        <v>1000</v>
      </c>
      <c r="M61" t="s">
        <v>49</v>
      </c>
    </row>
    <row r="62" spans="1:13" x14ac:dyDescent="0.35">
      <c r="A62" s="4">
        <v>44879</v>
      </c>
      <c r="B62" s="5">
        <f t="shared" si="0"/>
        <v>1</v>
      </c>
      <c r="C62" t="str">
        <f t="shared" si="1"/>
        <v>LUNES</v>
      </c>
      <c r="D62">
        <f t="shared" si="2"/>
        <v>11</v>
      </c>
      <c r="E62" t="str">
        <f t="shared" si="3"/>
        <v>NOVIEMBRE</v>
      </c>
      <c r="F62">
        <f t="shared" si="4"/>
        <v>2022</v>
      </c>
      <c r="G62">
        <f t="shared" si="5"/>
        <v>47</v>
      </c>
      <c r="H62" t="s">
        <v>13</v>
      </c>
      <c r="I62" s="6"/>
      <c r="J62" s="6"/>
      <c r="K62" s="6">
        <v>1600</v>
      </c>
      <c r="L62" s="6">
        <f t="shared" si="6"/>
        <v>1600</v>
      </c>
      <c r="M62" t="s">
        <v>50</v>
      </c>
    </row>
    <row r="63" spans="1:13" x14ac:dyDescent="0.35">
      <c r="A63" s="4">
        <v>44880</v>
      </c>
      <c r="B63" s="5">
        <f t="shared" si="0"/>
        <v>2</v>
      </c>
      <c r="C63" t="str">
        <f t="shared" si="1"/>
        <v>MARTES</v>
      </c>
      <c r="D63">
        <f t="shared" si="2"/>
        <v>11</v>
      </c>
      <c r="E63" t="str">
        <f t="shared" si="3"/>
        <v>NOVIEMBRE</v>
      </c>
      <c r="F63">
        <f t="shared" si="4"/>
        <v>2022</v>
      </c>
      <c r="G63">
        <f t="shared" si="5"/>
        <v>47</v>
      </c>
      <c r="H63" t="s">
        <v>18</v>
      </c>
      <c r="I63" s="6"/>
      <c r="J63" s="6"/>
      <c r="K63" s="6">
        <v>2914</v>
      </c>
      <c r="L63" s="6">
        <f t="shared" si="6"/>
        <v>2914</v>
      </c>
      <c r="M63" t="s">
        <v>36</v>
      </c>
    </row>
    <row r="64" spans="1:13" x14ac:dyDescent="0.35">
      <c r="A64" s="4">
        <v>44880</v>
      </c>
      <c r="B64" s="5">
        <f t="shared" si="0"/>
        <v>2</v>
      </c>
      <c r="C64" t="str">
        <f t="shared" si="1"/>
        <v>MARTES</v>
      </c>
      <c r="D64">
        <f t="shared" si="2"/>
        <v>11</v>
      </c>
      <c r="E64" t="str">
        <f t="shared" si="3"/>
        <v>NOVIEMBRE</v>
      </c>
      <c r="F64">
        <f t="shared" si="4"/>
        <v>2022</v>
      </c>
      <c r="G64">
        <f t="shared" si="5"/>
        <v>47</v>
      </c>
      <c r="H64" t="s">
        <v>42</v>
      </c>
      <c r="I64" s="6"/>
      <c r="J64" s="6"/>
      <c r="K64" s="6">
        <v>5000</v>
      </c>
      <c r="L64" s="6">
        <f t="shared" si="6"/>
        <v>5000</v>
      </c>
    </row>
    <row r="65" spans="1:13" x14ac:dyDescent="0.35">
      <c r="A65" s="4">
        <v>44883</v>
      </c>
      <c r="B65" s="5">
        <f t="shared" si="0"/>
        <v>5</v>
      </c>
      <c r="C65" t="str">
        <f t="shared" si="1"/>
        <v>VIERNES</v>
      </c>
      <c r="D65">
        <f t="shared" si="2"/>
        <v>11</v>
      </c>
      <c r="E65" t="str">
        <f t="shared" si="3"/>
        <v>NOVIEMBRE</v>
      </c>
      <c r="F65">
        <f t="shared" si="4"/>
        <v>2022</v>
      </c>
      <c r="G65">
        <f t="shared" si="5"/>
        <v>47</v>
      </c>
      <c r="H65" t="s">
        <v>13</v>
      </c>
      <c r="I65" s="6"/>
      <c r="J65" s="6"/>
      <c r="K65" s="6">
        <v>200</v>
      </c>
      <c r="L65" s="6">
        <f t="shared" si="6"/>
        <v>200</v>
      </c>
    </row>
    <row r="66" spans="1:13" x14ac:dyDescent="0.35">
      <c r="A66" s="4">
        <v>44883</v>
      </c>
      <c r="B66" s="5">
        <f t="shared" ref="B66:B129" si="7">WEEKDAY(A66,2)</f>
        <v>5</v>
      </c>
      <c r="C66" t="str">
        <f t="shared" ref="C66:C129" si="8">UPPER(TEXT(A66,"DDDD"))</f>
        <v>VIERNES</v>
      </c>
      <c r="D66">
        <f t="shared" ref="D66:D129" si="9">MONTH(A66)</f>
        <v>11</v>
      </c>
      <c r="E66" t="str">
        <f t="shared" ref="E66:E129" si="10">UPPER(TEXT(A66,"MMMM"))</f>
        <v>NOVIEMBRE</v>
      </c>
      <c r="F66">
        <f t="shared" si="4"/>
        <v>2022</v>
      </c>
      <c r="G66">
        <f t="shared" si="5"/>
        <v>47</v>
      </c>
      <c r="H66" t="s">
        <v>13</v>
      </c>
      <c r="I66" s="6"/>
      <c r="J66" s="6"/>
      <c r="K66" s="6">
        <v>1100</v>
      </c>
      <c r="L66" s="6">
        <f t="shared" si="6"/>
        <v>1100</v>
      </c>
    </row>
    <row r="67" spans="1:13" x14ac:dyDescent="0.35">
      <c r="A67" s="4">
        <v>44883</v>
      </c>
      <c r="B67" s="5">
        <f t="shared" si="7"/>
        <v>5</v>
      </c>
      <c r="C67" t="str">
        <f t="shared" si="8"/>
        <v>VIERNES</v>
      </c>
      <c r="D67">
        <f t="shared" si="9"/>
        <v>11</v>
      </c>
      <c r="E67" t="str">
        <f t="shared" si="10"/>
        <v>NOVIEMBRE</v>
      </c>
      <c r="F67">
        <f t="shared" ref="F67:F130" si="11">YEAR(A67)</f>
        <v>2022</v>
      </c>
      <c r="G67">
        <f t="shared" ref="G67:G130" si="12">WEEKNUM(A67)</f>
        <v>47</v>
      </c>
      <c r="H67" t="s">
        <v>14</v>
      </c>
      <c r="I67" s="6"/>
      <c r="J67" s="6"/>
      <c r="K67" s="6">
        <v>1650</v>
      </c>
      <c r="L67" s="6">
        <f t="shared" ref="L67:L130" si="13">SUM(I67:K67)</f>
        <v>1650</v>
      </c>
      <c r="M67" t="s">
        <v>51</v>
      </c>
    </row>
    <row r="68" spans="1:13" x14ac:dyDescent="0.35">
      <c r="A68" s="4">
        <v>44890</v>
      </c>
      <c r="B68" s="5">
        <f t="shared" si="7"/>
        <v>5</v>
      </c>
      <c r="C68" t="str">
        <f t="shared" si="8"/>
        <v>VIERNES</v>
      </c>
      <c r="D68">
        <f t="shared" si="9"/>
        <v>11</v>
      </c>
      <c r="E68" t="str">
        <f t="shared" si="10"/>
        <v>NOVIEMBRE</v>
      </c>
      <c r="F68">
        <f t="shared" si="11"/>
        <v>2022</v>
      </c>
      <c r="G68">
        <f t="shared" si="12"/>
        <v>48</v>
      </c>
      <c r="H68" t="s">
        <v>13</v>
      </c>
      <c r="I68" s="6"/>
      <c r="J68" s="6"/>
      <c r="K68" s="6">
        <v>200</v>
      </c>
      <c r="L68" s="6">
        <f t="shared" si="13"/>
        <v>200</v>
      </c>
      <c r="M68" t="s">
        <v>52</v>
      </c>
    </row>
    <row r="69" spans="1:13" x14ac:dyDescent="0.35">
      <c r="A69" s="4">
        <v>44890</v>
      </c>
      <c r="B69" s="5">
        <f t="shared" si="7"/>
        <v>5</v>
      </c>
      <c r="C69" t="str">
        <f t="shared" si="8"/>
        <v>VIERNES</v>
      </c>
      <c r="D69">
        <f t="shared" si="9"/>
        <v>11</v>
      </c>
      <c r="E69" t="str">
        <f t="shared" si="10"/>
        <v>NOVIEMBRE</v>
      </c>
      <c r="F69">
        <f t="shared" si="11"/>
        <v>2022</v>
      </c>
      <c r="G69">
        <f t="shared" si="12"/>
        <v>48</v>
      </c>
      <c r="H69" t="s">
        <v>13</v>
      </c>
      <c r="I69" s="6"/>
      <c r="J69" s="6"/>
      <c r="K69" s="6">
        <v>912</v>
      </c>
      <c r="L69" s="6">
        <f t="shared" si="13"/>
        <v>912</v>
      </c>
      <c r="M69" t="s">
        <v>53</v>
      </c>
    </row>
    <row r="70" spans="1:13" x14ac:dyDescent="0.35">
      <c r="A70" s="4">
        <v>44890</v>
      </c>
      <c r="B70" s="5">
        <f t="shared" si="7"/>
        <v>5</v>
      </c>
      <c r="C70" t="str">
        <f t="shared" si="8"/>
        <v>VIERNES</v>
      </c>
      <c r="D70">
        <f t="shared" si="9"/>
        <v>11</v>
      </c>
      <c r="E70" t="str">
        <f t="shared" si="10"/>
        <v>NOVIEMBRE</v>
      </c>
      <c r="F70">
        <f t="shared" si="11"/>
        <v>2022</v>
      </c>
      <c r="G70">
        <f t="shared" si="12"/>
        <v>48</v>
      </c>
      <c r="H70" t="s">
        <v>13</v>
      </c>
      <c r="I70" s="6"/>
      <c r="J70" s="6"/>
      <c r="K70" s="6">
        <v>800</v>
      </c>
      <c r="L70" s="6">
        <f t="shared" si="13"/>
        <v>800</v>
      </c>
      <c r="M70" t="s">
        <v>54</v>
      </c>
    </row>
    <row r="71" spans="1:13" x14ac:dyDescent="0.35">
      <c r="A71" s="4">
        <v>44894</v>
      </c>
      <c r="B71" s="5">
        <f t="shared" si="7"/>
        <v>2</v>
      </c>
      <c r="C71" t="str">
        <f t="shared" si="8"/>
        <v>MARTES</v>
      </c>
      <c r="D71">
        <f t="shared" si="9"/>
        <v>11</v>
      </c>
      <c r="E71" t="str">
        <f t="shared" si="10"/>
        <v>NOVIEMBRE</v>
      </c>
      <c r="F71">
        <f t="shared" si="11"/>
        <v>2022</v>
      </c>
      <c r="G71">
        <f t="shared" si="12"/>
        <v>49</v>
      </c>
      <c r="H71" t="s">
        <v>25</v>
      </c>
      <c r="I71" s="6"/>
      <c r="J71" s="6"/>
      <c r="K71" s="6">
        <v>1200</v>
      </c>
      <c r="L71" s="6">
        <f t="shared" si="13"/>
        <v>1200</v>
      </c>
      <c r="M71" t="s">
        <v>55</v>
      </c>
    </row>
    <row r="72" spans="1:13" x14ac:dyDescent="0.35">
      <c r="A72" s="4">
        <v>44894</v>
      </c>
      <c r="B72" s="5">
        <f t="shared" si="7"/>
        <v>2</v>
      </c>
      <c r="C72" t="str">
        <f t="shared" si="8"/>
        <v>MARTES</v>
      </c>
      <c r="D72">
        <f t="shared" si="9"/>
        <v>11</v>
      </c>
      <c r="E72" t="str">
        <f t="shared" si="10"/>
        <v>NOVIEMBRE</v>
      </c>
      <c r="F72">
        <f t="shared" si="11"/>
        <v>2022</v>
      </c>
      <c r="G72">
        <f t="shared" si="12"/>
        <v>49</v>
      </c>
      <c r="H72" t="s">
        <v>42</v>
      </c>
      <c r="I72" s="6"/>
      <c r="J72" s="6"/>
      <c r="K72" s="6">
        <v>5000</v>
      </c>
      <c r="L72" s="6">
        <f t="shared" si="13"/>
        <v>5000</v>
      </c>
      <c r="M72" t="s">
        <v>56</v>
      </c>
    </row>
    <row r="73" spans="1:13" x14ac:dyDescent="0.35">
      <c r="A73" s="4">
        <v>44894</v>
      </c>
      <c r="B73" s="5">
        <f t="shared" si="7"/>
        <v>2</v>
      </c>
      <c r="C73" t="str">
        <f t="shared" si="8"/>
        <v>MARTES</v>
      </c>
      <c r="D73">
        <f t="shared" si="9"/>
        <v>11</v>
      </c>
      <c r="E73" t="str">
        <f t="shared" si="10"/>
        <v>NOVIEMBRE</v>
      </c>
      <c r="F73">
        <f t="shared" si="11"/>
        <v>2022</v>
      </c>
      <c r="G73">
        <f t="shared" si="12"/>
        <v>49</v>
      </c>
      <c r="H73" t="s">
        <v>23</v>
      </c>
      <c r="I73" s="6">
        <v>20</v>
      </c>
      <c r="J73" s="6"/>
      <c r="K73" s="6"/>
      <c r="L73" s="6">
        <f t="shared" si="13"/>
        <v>20</v>
      </c>
      <c r="M73" t="s">
        <v>57</v>
      </c>
    </row>
    <row r="74" spans="1:13" x14ac:dyDescent="0.35">
      <c r="A74" s="4">
        <v>44896</v>
      </c>
      <c r="B74" s="5">
        <f t="shared" si="7"/>
        <v>4</v>
      </c>
      <c r="C74" t="str">
        <f t="shared" si="8"/>
        <v>JUEVES</v>
      </c>
      <c r="D74">
        <f t="shared" si="9"/>
        <v>12</v>
      </c>
      <c r="E74" t="str">
        <f t="shared" si="10"/>
        <v>DICIEMBRE</v>
      </c>
      <c r="F74">
        <f t="shared" si="11"/>
        <v>2022</v>
      </c>
      <c r="G74">
        <f t="shared" si="12"/>
        <v>49</v>
      </c>
      <c r="H74" t="s">
        <v>13</v>
      </c>
      <c r="I74" s="6">
        <v>228</v>
      </c>
      <c r="J74" s="6"/>
      <c r="K74" s="6"/>
      <c r="L74" s="6">
        <f t="shared" si="13"/>
        <v>228</v>
      </c>
    </row>
    <row r="75" spans="1:13" x14ac:dyDescent="0.35">
      <c r="A75" s="4">
        <v>44896</v>
      </c>
      <c r="B75" s="5">
        <f t="shared" si="7"/>
        <v>4</v>
      </c>
      <c r="C75" t="str">
        <f t="shared" si="8"/>
        <v>JUEVES</v>
      </c>
      <c r="D75">
        <f t="shared" si="9"/>
        <v>12</v>
      </c>
      <c r="E75" t="str">
        <f t="shared" si="10"/>
        <v>DICIEMBRE</v>
      </c>
      <c r="F75">
        <f t="shared" si="11"/>
        <v>2022</v>
      </c>
      <c r="G75">
        <f t="shared" si="12"/>
        <v>49</v>
      </c>
      <c r="H75" t="s">
        <v>13</v>
      </c>
      <c r="I75" s="6">
        <v>1440</v>
      </c>
      <c r="J75" s="6"/>
      <c r="K75" s="6"/>
      <c r="L75" s="6">
        <f t="shared" si="13"/>
        <v>1440</v>
      </c>
    </row>
    <row r="76" spans="1:13" x14ac:dyDescent="0.35">
      <c r="A76" s="4">
        <v>44896</v>
      </c>
      <c r="B76" s="5">
        <f t="shared" si="7"/>
        <v>4</v>
      </c>
      <c r="C76" t="str">
        <f t="shared" si="8"/>
        <v>JUEVES</v>
      </c>
      <c r="D76">
        <f t="shared" si="9"/>
        <v>12</v>
      </c>
      <c r="E76" t="str">
        <f t="shared" si="10"/>
        <v>DICIEMBRE</v>
      </c>
      <c r="F76">
        <f t="shared" si="11"/>
        <v>2022</v>
      </c>
      <c r="G76">
        <f t="shared" si="12"/>
        <v>49</v>
      </c>
      <c r="H76" t="s">
        <v>13</v>
      </c>
      <c r="I76" s="6">
        <v>2000</v>
      </c>
      <c r="J76" s="6"/>
      <c r="K76" s="6"/>
      <c r="L76" s="6">
        <f t="shared" si="13"/>
        <v>2000</v>
      </c>
    </row>
    <row r="77" spans="1:13" x14ac:dyDescent="0.35">
      <c r="A77" s="4">
        <v>44896</v>
      </c>
      <c r="B77" s="5">
        <f t="shared" si="7"/>
        <v>4</v>
      </c>
      <c r="C77" t="str">
        <f t="shared" si="8"/>
        <v>JUEVES</v>
      </c>
      <c r="D77">
        <f t="shared" si="9"/>
        <v>12</v>
      </c>
      <c r="E77" t="str">
        <f t="shared" si="10"/>
        <v>DICIEMBRE</v>
      </c>
      <c r="F77">
        <f t="shared" si="11"/>
        <v>2022</v>
      </c>
      <c r="G77">
        <f t="shared" si="12"/>
        <v>49</v>
      </c>
      <c r="H77" t="s">
        <v>13</v>
      </c>
      <c r="I77" s="6">
        <v>912</v>
      </c>
      <c r="J77" s="6"/>
      <c r="K77" s="6"/>
      <c r="L77" s="6">
        <f t="shared" si="13"/>
        <v>912</v>
      </c>
    </row>
    <row r="78" spans="1:13" x14ac:dyDescent="0.35">
      <c r="A78" s="4">
        <v>44903</v>
      </c>
      <c r="B78" s="5">
        <f t="shared" si="7"/>
        <v>4</v>
      </c>
      <c r="C78" t="str">
        <f t="shared" si="8"/>
        <v>JUEVES</v>
      </c>
      <c r="D78">
        <f t="shared" si="9"/>
        <v>12</v>
      </c>
      <c r="E78" t="str">
        <f t="shared" si="10"/>
        <v>DICIEMBRE</v>
      </c>
      <c r="F78">
        <f t="shared" si="11"/>
        <v>2022</v>
      </c>
      <c r="G78">
        <f t="shared" si="12"/>
        <v>50</v>
      </c>
      <c r="H78" t="s">
        <v>13</v>
      </c>
      <c r="I78" s="6">
        <v>320</v>
      </c>
      <c r="J78" s="6"/>
      <c r="K78" s="6"/>
      <c r="L78" s="6">
        <f t="shared" si="13"/>
        <v>320</v>
      </c>
    </row>
    <row r="79" spans="1:13" x14ac:dyDescent="0.35">
      <c r="A79" s="4">
        <v>44903</v>
      </c>
      <c r="B79" s="5">
        <f t="shared" si="7"/>
        <v>4</v>
      </c>
      <c r="C79" t="str">
        <f t="shared" si="8"/>
        <v>JUEVES</v>
      </c>
      <c r="D79">
        <f t="shared" si="9"/>
        <v>12</v>
      </c>
      <c r="E79" t="str">
        <f t="shared" si="10"/>
        <v>DICIEMBRE</v>
      </c>
      <c r="F79">
        <f t="shared" si="11"/>
        <v>2022</v>
      </c>
      <c r="G79">
        <f t="shared" si="12"/>
        <v>50</v>
      </c>
      <c r="H79" t="s">
        <v>13</v>
      </c>
      <c r="I79" s="6">
        <v>480</v>
      </c>
      <c r="J79" s="6"/>
      <c r="K79" s="6"/>
      <c r="L79" s="6">
        <f t="shared" si="13"/>
        <v>480</v>
      </c>
    </row>
    <row r="80" spans="1:13" x14ac:dyDescent="0.35">
      <c r="A80" s="4">
        <v>44903</v>
      </c>
      <c r="B80" s="5">
        <f t="shared" si="7"/>
        <v>4</v>
      </c>
      <c r="C80" t="str">
        <f t="shared" si="8"/>
        <v>JUEVES</v>
      </c>
      <c r="D80">
        <f t="shared" si="9"/>
        <v>12</v>
      </c>
      <c r="E80" t="str">
        <f t="shared" si="10"/>
        <v>DICIEMBRE</v>
      </c>
      <c r="F80">
        <f t="shared" si="11"/>
        <v>2022</v>
      </c>
      <c r="G80">
        <f t="shared" si="12"/>
        <v>50</v>
      </c>
      <c r="H80" t="s">
        <v>13</v>
      </c>
      <c r="I80" s="6">
        <v>240</v>
      </c>
      <c r="J80" s="6"/>
      <c r="K80" s="6"/>
      <c r="L80" s="6">
        <f t="shared" si="13"/>
        <v>240</v>
      </c>
    </row>
    <row r="81" spans="1:13" x14ac:dyDescent="0.35">
      <c r="A81" s="4">
        <v>44903</v>
      </c>
      <c r="B81" s="5">
        <f t="shared" si="7"/>
        <v>4</v>
      </c>
      <c r="C81" t="str">
        <f t="shared" si="8"/>
        <v>JUEVES</v>
      </c>
      <c r="D81">
        <f t="shared" si="9"/>
        <v>12</v>
      </c>
      <c r="E81" t="str">
        <f t="shared" si="10"/>
        <v>DICIEMBRE</v>
      </c>
      <c r="F81">
        <f t="shared" si="11"/>
        <v>2022</v>
      </c>
      <c r="G81">
        <f t="shared" si="12"/>
        <v>50</v>
      </c>
      <c r="H81" t="s">
        <v>13</v>
      </c>
      <c r="I81" s="6">
        <v>200</v>
      </c>
      <c r="J81" s="6"/>
      <c r="K81" s="6"/>
      <c r="L81" s="6">
        <f t="shared" si="13"/>
        <v>200</v>
      </c>
    </row>
    <row r="82" spans="1:13" x14ac:dyDescent="0.35">
      <c r="A82" s="4">
        <v>44903</v>
      </c>
      <c r="B82" s="5">
        <f t="shared" si="7"/>
        <v>4</v>
      </c>
      <c r="C82" t="str">
        <f t="shared" si="8"/>
        <v>JUEVES</v>
      </c>
      <c r="D82">
        <f t="shared" si="9"/>
        <v>12</v>
      </c>
      <c r="E82" t="str">
        <f t="shared" si="10"/>
        <v>DICIEMBRE</v>
      </c>
      <c r="F82">
        <f t="shared" si="11"/>
        <v>2022</v>
      </c>
      <c r="G82">
        <f t="shared" si="12"/>
        <v>50</v>
      </c>
      <c r="H82" t="s">
        <v>14</v>
      </c>
      <c r="I82" s="6">
        <v>2500</v>
      </c>
      <c r="J82" s="6"/>
      <c r="K82" s="6"/>
      <c r="L82" s="6">
        <f t="shared" si="13"/>
        <v>2500</v>
      </c>
      <c r="M82" t="s">
        <v>58</v>
      </c>
    </row>
    <row r="83" spans="1:13" x14ac:dyDescent="0.35">
      <c r="A83" s="4">
        <v>44906</v>
      </c>
      <c r="B83" s="5">
        <f t="shared" si="7"/>
        <v>7</v>
      </c>
      <c r="C83" t="str">
        <f t="shared" si="8"/>
        <v>DOMINGO</v>
      </c>
      <c r="D83">
        <f t="shared" si="9"/>
        <v>12</v>
      </c>
      <c r="E83" t="str">
        <f t="shared" si="10"/>
        <v>DICIEMBRE</v>
      </c>
      <c r="F83">
        <f t="shared" si="11"/>
        <v>2022</v>
      </c>
      <c r="G83">
        <f t="shared" si="12"/>
        <v>51</v>
      </c>
      <c r="H83" t="s">
        <v>23</v>
      </c>
      <c r="I83" s="6">
        <v>259</v>
      </c>
      <c r="J83" s="6">
        <v>500</v>
      </c>
      <c r="K83" s="6"/>
      <c r="L83" s="6">
        <f t="shared" si="13"/>
        <v>759</v>
      </c>
      <c r="M83" t="s">
        <v>59</v>
      </c>
    </row>
    <row r="84" spans="1:13" x14ac:dyDescent="0.35">
      <c r="A84" s="4">
        <v>44906</v>
      </c>
      <c r="B84" s="5">
        <f t="shared" si="7"/>
        <v>7</v>
      </c>
      <c r="C84" t="str">
        <f t="shared" si="8"/>
        <v>DOMINGO</v>
      </c>
      <c r="D84">
        <f t="shared" si="9"/>
        <v>12</v>
      </c>
      <c r="E84" t="str">
        <f t="shared" si="10"/>
        <v>DICIEMBRE</v>
      </c>
      <c r="F84">
        <f t="shared" si="11"/>
        <v>2022</v>
      </c>
      <c r="G84">
        <f t="shared" si="12"/>
        <v>51</v>
      </c>
      <c r="H84" t="s">
        <v>13</v>
      </c>
      <c r="I84" s="6">
        <v>1900</v>
      </c>
      <c r="J84" s="6"/>
      <c r="K84" s="6"/>
      <c r="L84" s="6">
        <f t="shared" si="13"/>
        <v>1900</v>
      </c>
      <c r="M84" t="s">
        <v>60</v>
      </c>
    </row>
    <row r="85" spans="1:13" x14ac:dyDescent="0.35">
      <c r="A85" s="4">
        <v>44910</v>
      </c>
      <c r="B85" s="5">
        <f t="shared" si="7"/>
        <v>4</v>
      </c>
      <c r="C85" t="str">
        <f t="shared" si="8"/>
        <v>JUEVES</v>
      </c>
      <c r="D85">
        <f t="shared" si="9"/>
        <v>12</v>
      </c>
      <c r="E85" t="str">
        <f t="shared" si="10"/>
        <v>DICIEMBRE</v>
      </c>
      <c r="F85">
        <f t="shared" si="11"/>
        <v>2022</v>
      </c>
      <c r="G85">
        <f t="shared" si="12"/>
        <v>51</v>
      </c>
      <c r="H85" t="s">
        <v>42</v>
      </c>
      <c r="I85" s="6"/>
      <c r="J85" s="6"/>
      <c r="K85" s="6">
        <v>5000</v>
      </c>
      <c r="L85" s="6">
        <f t="shared" si="13"/>
        <v>5000</v>
      </c>
    </row>
    <row r="86" spans="1:13" x14ac:dyDescent="0.35">
      <c r="A86" s="4">
        <v>44910</v>
      </c>
      <c r="B86" s="5">
        <f t="shared" si="7"/>
        <v>4</v>
      </c>
      <c r="C86" t="str">
        <f t="shared" si="8"/>
        <v>JUEVES</v>
      </c>
      <c r="D86">
        <f t="shared" si="9"/>
        <v>12</v>
      </c>
      <c r="E86" t="str">
        <f t="shared" si="10"/>
        <v>DICIEMBRE</v>
      </c>
      <c r="F86">
        <f t="shared" si="11"/>
        <v>2022</v>
      </c>
      <c r="G86">
        <f t="shared" si="12"/>
        <v>51</v>
      </c>
      <c r="H86" t="s">
        <v>25</v>
      </c>
      <c r="I86" s="6">
        <v>36</v>
      </c>
      <c r="J86" s="6"/>
      <c r="K86" s="6"/>
      <c r="L86" s="6">
        <f t="shared" si="13"/>
        <v>36</v>
      </c>
    </row>
    <row r="87" spans="1:13" x14ac:dyDescent="0.35">
      <c r="A87" s="4">
        <v>44910</v>
      </c>
      <c r="B87" s="5">
        <f t="shared" si="7"/>
        <v>4</v>
      </c>
      <c r="C87" t="str">
        <f t="shared" si="8"/>
        <v>JUEVES</v>
      </c>
      <c r="D87">
        <f t="shared" si="9"/>
        <v>12</v>
      </c>
      <c r="E87" t="str">
        <f t="shared" si="10"/>
        <v>DICIEMBRE</v>
      </c>
      <c r="F87">
        <f t="shared" si="11"/>
        <v>2022</v>
      </c>
      <c r="G87">
        <f t="shared" si="12"/>
        <v>51</v>
      </c>
      <c r="H87" t="s">
        <v>13</v>
      </c>
      <c r="I87" s="6">
        <v>2000</v>
      </c>
      <c r="J87" s="6"/>
      <c r="K87" s="6"/>
      <c r="L87" s="6">
        <f t="shared" si="13"/>
        <v>2000</v>
      </c>
    </row>
    <row r="88" spans="1:13" x14ac:dyDescent="0.35">
      <c r="A88" s="4">
        <v>44910</v>
      </c>
      <c r="B88" s="5">
        <f t="shared" si="7"/>
        <v>4</v>
      </c>
      <c r="C88" t="str">
        <f t="shared" si="8"/>
        <v>JUEVES</v>
      </c>
      <c r="D88">
        <f t="shared" si="9"/>
        <v>12</v>
      </c>
      <c r="E88" t="str">
        <f t="shared" si="10"/>
        <v>DICIEMBRE</v>
      </c>
      <c r="F88">
        <f t="shared" si="11"/>
        <v>2022</v>
      </c>
      <c r="G88">
        <f t="shared" si="12"/>
        <v>51</v>
      </c>
      <c r="H88" t="s">
        <v>61</v>
      </c>
      <c r="I88" s="6">
        <v>3180</v>
      </c>
      <c r="J88" s="6"/>
      <c r="K88" s="6"/>
      <c r="L88" s="6">
        <f t="shared" si="13"/>
        <v>3180</v>
      </c>
      <c r="M88" t="s">
        <v>62</v>
      </c>
    </row>
    <row r="89" spans="1:13" x14ac:dyDescent="0.35">
      <c r="A89" s="4">
        <v>44910</v>
      </c>
      <c r="B89" s="5">
        <f t="shared" si="7"/>
        <v>4</v>
      </c>
      <c r="C89" t="str">
        <f t="shared" si="8"/>
        <v>JUEVES</v>
      </c>
      <c r="D89">
        <f t="shared" si="9"/>
        <v>12</v>
      </c>
      <c r="E89" t="str">
        <f t="shared" si="10"/>
        <v>DICIEMBRE</v>
      </c>
      <c r="F89">
        <f t="shared" si="11"/>
        <v>2022</v>
      </c>
      <c r="G89">
        <f t="shared" si="12"/>
        <v>51</v>
      </c>
      <c r="H89" t="s">
        <v>40</v>
      </c>
      <c r="I89" s="6">
        <v>200</v>
      </c>
      <c r="J89" s="6"/>
      <c r="K89" s="6"/>
      <c r="L89" s="6">
        <f t="shared" si="13"/>
        <v>200</v>
      </c>
    </row>
    <row r="90" spans="1:13" x14ac:dyDescent="0.35">
      <c r="A90" s="4">
        <v>44910</v>
      </c>
      <c r="B90" s="5">
        <f t="shared" si="7"/>
        <v>4</v>
      </c>
      <c r="C90" t="str">
        <f t="shared" si="8"/>
        <v>JUEVES</v>
      </c>
      <c r="D90">
        <f t="shared" si="9"/>
        <v>12</v>
      </c>
      <c r="E90" t="str">
        <f t="shared" si="10"/>
        <v>DICIEMBRE</v>
      </c>
      <c r="F90">
        <f t="shared" si="11"/>
        <v>2022</v>
      </c>
      <c r="G90">
        <f t="shared" si="12"/>
        <v>51</v>
      </c>
      <c r="H90" t="s">
        <v>42</v>
      </c>
      <c r="I90" s="6">
        <v>942</v>
      </c>
      <c r="J90" s="6"/>
      <c r="K90" s="6"/>
      <c r="L90" s="6">
        <f t="shared" si="13"/>
        <v>942</v>
      </c>
      <c r="M90" t="s">
        <v>63</v>
      </c>
    </row>
    <row r="91" spans="1:13" x14ac:dyDescent="0.35">
      <c r="A91" s="4">
        <v>44917</v>
      </c>
      <c r="B91" s="5">
        <f t="shared" si="7"/>
        <v>4</v>
      </c>
      <c r="C91" t="str">
        <f t="shared" si="8"/>
        <v>JUEVES</v>
      </c>
      <c r="D91">
        <f t="shared" si="9"/>
        <v>12</v>
      </c>
      <c r="E91" t="str">
        <f t="shared" si="10"/>
        <v>DICIEMBRE</v>
      </c>
      <c r="F91">
        <f t="shared" si="11"/>
        <v>2022</v>
      </c>
      <c r="G91">
        <f t="shared" si="12"/>
        <v>52</v>
      </c>
      <c r="H91" t="s">
        <v>40</v>
      </c>
      <c r="I91" s="6">
        <v>148</v>
      </c>
      <c r="J91" s="6"/>
      <c r="K91" s="6"/>
      <c r="L91" s="6">
        <f t="shared" si="13"/>
        <v>148</v>
      </c>
    </row>
    <row r="92" spans="1:13" x14ac:dyDescent="0.35">
      <c r="A92" s="4">
        <v>44917</v>
      </c>
      <c r="B92" s="5">
        <f t="shared" si="7"/>
        <v>4</v>
      </c>
      <c r="C92" t="str">
        <f t="shared" si="8"/>
        <v>JUEVES</v>
      </c>
      <c r="D92">
        <f t="shared" si="9"/>
        <v>12</v>
      </c>
      <c r="E92" t="str">
        <f t="shared" si="10"/>
        <v>DICIEMBRE</v>
      </c>
      <c r="F92">
        <f t="shared" si="11"/>
        <v>2022</v>
      </c>
      <c r="G92">
        <f t="shared" si="12"/>
        <v>52</v>
      </c>
      <c r="H92" t="s">
        <v>13</v>
      </c>
      <c r="I92" s="6">
        <v>2000</v>
      </c>
      <c r="J92" s="6"/>
      <c r="K92" s="6"/>
      <c r="L92" s="6">
        <f t="shared" si="13"/>
        <v>2000</v>
      </c>
    </row>
    <row r="93" spans="1:13" x14ac:dyDescent="0.35">
      <c r="A93" s="4">
        <v>44917</v>
      </c>
      <c r="B93" s="5">
        <f t="shared" si="7"/>
        <v>4</v>
      </c>
      <c r="C93" t="str">
        <f t="shared" si="8"/>
        <v>JUEVES</v>
      </c>
      <c r="D93">
        <f t="shared" si="9"/>
        <v>12</v>
      </c>
      <c r="E93" t="str">
        <f t="shared" si="10"/>
        <v>DICIEMBRE</v>
      </c>
      <c r="F93">
        <f t="shared" si="11"/>
        <v>2022</v>
      </c>
      <c r="G93">
        <f t="shared" si="12"/>
        <v>52</v>
      </c>
      <c r="H93" t="s">
        <v>40</v>
      </c>
      <c r="I93" s="6"/>
      <c r="J93" s="6">
        <v>9200</v>
      </c>
      <c r="K93" s="6"/>
      <c r="L93" s="6">
        <f t="shared" si="13"/>
        <v>9200</v>
      </c>
      <c r="M93" t="s">
        <v>64</v>
      </c>
    </row>
    <row r="94" spans="1:13" x14ac:dyDescent="0.35">
      <c r="A94" s="4">
        <v>44917</v>
      </c>
      <c r="B94" s="5">
        <f t="shared" si="7"/>
        <v>4</v>
      </c>
      <c r="C94" t="str">
        <f t="shared" si="8"/>
        <v>JUEVES</v>
      </c>
      <c r="D94">
        <f t="shared" si="9"/>
        <v>12</v>
      </c>
      <c r="E94" t="str">
        <f t="shared" si="10"/>
        <v>DICIEMBRE</v>
      </c>
      <c r="F94">
        <f t="shared" si="11"/>
        <v>2022</v>
      </c>
      <c r="G94">
        <f t="shared" si="12"/>
        <v>52</v>
      </c>
      <c r="H94" t="s">
        <v>40</v>
      </c>
      <c r="I94" s="6">
        <v>1600</v>
      </c>
      <c r="J94" s="6"/>
      <c r="K94" s="6"/>
      <c r="L94" s="6">
        <f t="shared" si="13"/>
        <v>1600</v>
      </c>
    </row>
    <row r="95" spans="1:13" x14ac:dyDescent="0.35">
      <c r="A95" s="4">
        <v>44917</v>
      </c>
      <c r="B95" s="5">
        <f t="shared" si="7"/>
        <v>4</v>
      </c>
      <c r="C95" t="str">
        <f t="shared" si="8"/>
        <v>JUEVES</v>
      </c>
      <c r="D95">
        <f t="shared" si="9"/>
        <v>12</v>
      </c>
      <c r="E95" t="str">
        <f t="shared" si="10"/>
        <v>DICIEMBRE</v>
      </c>
      <c r="F95">
        <f t="shared" si="11"/>
        <v>2022</v>
      </c>
      <c r="G95">
        <f t="shared" si="12"/>
        <v>52</v>
      </c>
      <c r="H95" t="s">
        <v>42</v>
      </c>
      <c r="I95" s="6">
        <v>942</v>
      </c>
      <c r="J95" s="6"/>
      <c r="K95" s="6"/>
      <c r="L95" s="6">
        <f t="shared" si="13"/>
        <v>942</v>
      </c>
      <c r="M95" t="s">
        <v>63</v>
      </c>
    </row>
    <row r="96" spans="1:13" x14ac:dyDescent="0.35">
      <c r="A96" s="4">
        <v>44917</v>
      </c>
      <c r="B96" s="5">
        <f t="shared" si="7"/>
        <v>4</v>
      </c>
      <c r="C96" t="str">
        <f t="shared" si="8"/>
        <v>JUEVES</v>
      </c>
      <c r="D96">
        <f t="shared" si="9"/>
        <v>12</v>
      </c>
      <c r="E96" t="str">
        <f t="shared" si="10"/>
        <v>DICIEMBRE</v>
      </c>
      <c r="F96">
        <f t="shared" si="11"/>
        <v>2022</v>
      </c>
      <c r="G96">
        <f t="shared" si="12"/>
        <v>52</v>
      </c>
      <c r="H96" t="s">
        <v>14</v>
      </c>
      <c r="I96" s="6"/>
      <c r="J96" s="6"/>
      <c r="K96" s="6">
        <v>4500</v>
      </c>
      <c r="L96" s="6">
        <f t="shared" si="13"/>
        <v>4500</v>
      </c>
      <c r="M96" t="s">
        <v>65</v>
      </c>
    </row>
    <row r="97" spans="1:13" x14ac:dyDescent="0.35">
      <c r="A97" s="4">
        <v>44924</v>
      </c>
      <c r="B97" s="5">
        <f t="shared" si="7"/>
        <v>4</v>
      </c>
      <c r="C97" t="str">
        <f t="shared" si="8"/>
        <v>JUEVES</v>
      </c>
      <c r="D97">
        <f t="shared" si="9"/>
        <v>12</v>
      </c>
      <c r="E97" t="str">
        <f t="shared" si="10"/>
        <v>DICIEMBRE</v>
      </c>
      <c r="F97">
        <f t="shared" si="11"/>
        <v>2022</v>
      </c>
      <c r="G97">
        <f t="shared" si="12"/>
        <v>53</v>
      </c>
      <c r="H97" t="s">
        <v>42</v>
      </c>
      <c r="I97" s="6">
        <v>942</v>
      </c>
      <c r="J97" s="6"/>
      <c r="K97" s="6"/>
      <c r="L97" s="6">
        <f t="shared" si="13"/>
        <v>942</v>
      </c>
      <c r="M97" t="s">
        <v>63</v>
      </c>
    </row>
    <row r="98" spans="1:13" x14ac:dyDescent="0.35">
      <c r="A98" s="4">
        <v>44924</v>
      </c>
      <c r="B98" s="5">
        <f t="shared" si="7"/>
        <v>4</v>
      </c>
      <c r="C98" t="str">
        <f t="shared" si="8"/>
        <v>JUEVES</v>
      </c>
      <c r="D98">
        <f t="shared" si="9"/>
        <v>12</v>
      </c>
      <c r="E98" t="str">
        <f t="shared" si="10"/>
        <v>DICIEMBRE</v>
      </c>
      <c r="F98">
        <f t="shared" si="11"/>
        <v>2022</v>
      </c>
      <c r="G98">
        <f t="shared" si="12"/>
        <v>53</v>
      </c>
      <c r="H98" t="s">
        <v>13</v>
      </c>
      <c r="I98" s="6">
        <v>800</v>
      </c>
      <c r="J98" s="6"/>
      <c r="K98" s="6"/>
      <c r="L98" s="6">
        <f t="shared" si="13"/>
        <v>800</v>
      </c>
    </row>
    <row r="99" spans="1:13" x14ac:dyDescent="0.35">
      <c r="A99" s="4">
        <v>44924</v>
      </c>
      <c r="B99" s="5">
        <f t="shared" si="7"/>
        <v>4</v>
      </c>
      <c r="C99" t="str">
        <f t="shared" si="8"/>
        <v>JUEVES</v>
      </c>
      <c r="D99">
        <f t="shared" si="9"/>
        <v>12</v>
      </c>
      <c r="E99" t="str">
        <f t="shared" si="10"/>
        <v>DICIEMBRE</v>
      </c>
      <c r="F99">
        <f t="shared" si="11"/>
        <v>2022</v>
      </c>
      <c r="G99">
        <f t="shared" si="12"/>
        <v>53</v>
      </c>
      <c r="H99" t="s">
        <v>13</v>
      </c>
      <c r="I99" s="6">
        <v>1400</v>
      </c>
      <c r="J99" s="6"/>
      <c r="K99" s="6"/>
      <c r="L99" s="6">
        <f t="shared" si="13"/>
        <v>1400</v>
      </c>
    </row>
    <row r="100" spans="1:13" x14ac:dyDescent="0.35">
      <c r="A100" s="4">
        <v>44924</v>
      </c>
      <c r="B100" s="5">
        <f t="shared" si="7"/>
        <v>4</v>
      </c>
      <c r="C100" t="str">
        <f t="shared" si="8"/>
        <v>JUEVES</v>
      </c>
      <c r="D100">
        <f t="shared" si="9"/>
        <v>12</v>
      </c>
      <c r="E100" t="str">
        <f t="shared" si="10"/>
        <v>DICIEMBRE</v>
      </c>
      <c r="F100">
        <f t="shared" si="11"/>
        <v>2022</v>
      </c>
      <c r="G100">
        <f t="shared" si="12"/>
        <v>53</v>
      </c>
      <c r="H100" t="s">
        <v>13</v>
      </c>
      <c r="I100" s="6">
        <v>3200</v>
      </c>
      <c r="J100" s="6"/>
      <c r="K100" s="6"/>
      <c r="L100" s="6">
        <f t="shared" si="13"/>
        <v>3200</v>
      </c>
    </row>
    <row r="101" spans="1:13" x14ac:dyDescent="0.35">
      <c r="A101" s="4">
        <v>44924</v>
      </c>
      <c r="B101" s="5">
        <f t="shared" si="7"/>
        <v>4</v>
      </c>
      <c r="C101" t="str">
        <f t="shared" si="8"/>
        <v>JUEVES</v>
      </c>
      <c r="D101">
        <f t="shared" si="9"/>
        <v>12</v>
      </c>
      <c r="E101" t="str">
        <f t="shared" si="10"/>
        <v>DICIEMBRE</v>
      </c>
      <c r="F101">
        <f t="shared" si="11"/>
        <v>2022</v>
      </c>
      <c r="G101">
        <f t="shared" si="12"/>
        <v>53</v>
      </c>
      <c r="H101" t="s">
        <v>13</v>
      </c>
      <c r="I101" s="6">
        <v>720</v>
      </c>
      <c r="J101" s="6"/>
      <c r="K101" s="6"/>
      <c r="L101" s="6">
        <f t="shared" si="13"/>
        <v>720</v>
      </c>
    </row>
    <row r="102" spans="1:13" x14ac:dyDescent="0.35">
      <c r="A102" s="7">
        <v>44926</v>
      </c>
      <c r="B102" s="8">
        <f t="shared" si="7"/>
        <v>6</v>
      </c>
      <c r="C102" s="9" t="str">
        <f t="shared" si="8"/>
        <v>SÁBADO</v>
      </c>
      <c r="D102" s="9">
        <f t="shared" si="9"/>
        <v>12</v>
      </c>
      <c r="E102" s="9" t="str">
        <f t="shared" si="10"/>
        <v>DICIEMBRE</v>
      </c>
      <c r="F102" s="9">
        <f t="shared" si="11"/>
        <v>2022</v>
      </c>
      <c r="G102">
        <f t="shared" si="12"/>
        <v>53</v>
      </c>
      <c r="H102" s="9" t="s">
        <v>42</v>
      </c>
      <c r="I102" s="10"/>
      <c r="J102" s="10"/>
      <c r="K102" s="10">
        <v>5000</v>
      </c>
      <c r="L102" s="10">
        <f t="shared" si="13"/>
        <v>5000</v>
      </c>
      <c r="M102" s="9" t="s">
        <v>66</v>
      </c>
    </row>
    <row r="103" spans="1:13" ht="26" x14ac:dyDescent="0.35">
      <c r="A103" s="11">
        <v>44930</v>
      </c>
      <c r="B103" s="5">
        <f t="shared" si="7"/>
        <v>3</v>
      </c>
      <c r="C103" t="str">
        <f t="shared" si="8"/>
        <v>MIÉRCOLES</v>
      </c>
      <c r="D103">
        <f t="shared" si="9"/>
        <v>1</v>
      </c>
      <c r="E103" t="str">
        <f t="shared" si="10"/>
        <v>ENERO</v>
      </c>
      <c r="F103">
        <f t="shared" si="11"/>
        <v>2023</v>
      </c>
      <c r="G103">
        <f t="shared" si="12"/>
        <v>1</v>
      </c>
      <c r="H103" s="12" t="s">
        <v>25</v>
      </c>
      <c r="I103" s="13"/>
      <c r="J103" s="14">
        <v>540</v>
      </c>
      <c r="K103" s="13"/>
      <c r="L103" s="6">
        <f t="shared" si="13"/>
        <v>540</v>
      </c>
      <c r="M103" t="s">
        <v>67</v>
      </c>
    </row>
    <row r="104" spans="1:13" x14ac:dyDescent="0.35">
      <c r="A104" s="11">
        <v>44931</v>
      </c>
      <c r="B104" s="5">
        <f t="shared" si="7"/>
        <v>4</v>
      </c>
      <c r="C104" t="str">
        <f t="shared" si="8"/>
        <v>JUEVES</v>
      </c>
      <c r="D104">
        <f t="shared" si="9"/>
        <v>1</v>
      </c>
      <c r="E104" t="str">
        <f t="shared" si="10"/>
        <v>ENERO</v>
      </c>
      <c r="F104">
        <f t="shared" si="11"/>
        <v>2023</v>
      </c>
      <c r="G104">
        <f t="shared" si="12"/>
        <v>1</v>
      </c>
      <c r="H104" s="12" t="s">
        <v>42</v>
      </c>
      <c r="I104" s="15">
        <v>942</v>
      </c>
      <c r="J104" s="16"/>
      <c r="K104" s="16"/>
      <c r="L104" s="6">
        <f t="shared" si="13"/>
        <v>942</v>
      </c>
      <c r="M104" t="s">
        <v>68</v>
      </c>
    </row>
    <row r="105" spans="1:13" x14ac:dyDescent="0.35">
      <c r="A105" s="11">
        <v>44932</v>
      </c>
      <c r="B105" s="5">
        <f t="shared" si="7"/>
        <v>5</v>
      </c>
      <c r="C105" t="str">
        <f t="shared" si="8"/>
        <v>VIERNES</v>
      </c>
      <c r="D105">
        <f t="shared" si="9"/>
        <v>1</v>
      </c>
      <c r="E105" t="str">
        <f t="shared" si="10"/>
        <v>ENERO</v>
      </c>
      <c r="F105">
        <f t="shared" si="11"/>
        <v>2023</v>
      </c>
      <c r="G105">
        <f t="shared" si="12"/>
        <v>1</v>
      </c>
      <c r="H105" s="12" t="s">
        <v>42</v>
      </c>
      <c r="I105" s="15">
        <v>942</v>
      </c>
      <c r="J105" s="16"/>
      <c r="K105" s="16"/>
      <c r="L105" s="6">
        <f t="shared" si="13"/>
        <v>942</v>
      </c>
      <c r="M105" t="s">
        <v>68</v>
      </c>
    </row>
    <row r="106" spans="1:13" x14ac:dyDescent="0.35">
      <c r="A106" s="11">
        <v>44934</v>
      </c>
      <c r="B106" s="5">
        <f t="shared" si="7"/>
        <v>7</v>
      </c>
      <c r="C106" t="str">
        <f t="shared" si="8"/>
        <v>DOMINGO</v>
      </c>
      <c r="D106">
        <f t="shared" si="9"/>
        <v>1</v>
      </c>
      <c r="E106" t="str">
        <f t="shared" si="10"/>
        <v>ENERO</v>
      </c>
      <c r="F106">
        <f t="shared" si="11"/>
        <v>2023</v>
      </c>
      <c r="G106">
        <f t="shared" si="12"/>
        <v>2</v>
      </c>
      <c r="H106" s="12" t="s">
        <v>42</v>
      </c>
      <c r="I106" s="15">
        <v>942</v>
      </c>
      <c r="J106" s="16"/>
      <c r="K106" s="16"/>
      <c r="L106" s="6">
        <f t="shared" si="13"/>
        <v>942</v>
      </c>
      <c r="M106" t="s">
        <v>68</v>
      </c>
    </row>
    <row r="107" spans="1:13" ht="26" x14ac:dyDescent="0.35">
      <c r="A107" s="11">
        <v>44934</v>
      </c>
      <c r="B107" s="5">
        <f t="shared" si="7"/>
        <v>7</v>
      </c>
      <c r="C107" t="str">
        <f t="shared" si="8"/>
        <v>DOMINGO</v>
      </c>
      <c r="D107">
        <f t="shared" si="9"/>
        <v>1</v>
      </c>
      <c r="E107" t="str">
        <f t="shared" si="10"/>
        <v>ENERO</v>
      </c>
      <c r="F107">
        <f t="shared" si="11"/>
        <v>2023</v>
      </c>
      <c r="G107">
        <f t="shared" si="12"/>
        <v>2</v>
      </c>
      <c r="H107" s="12" t="s">
        <v>25</v>
      </c>
      <c r="I107" s="16"/>
      <c r="J107" s="15">
        <v>49</v>
      </c>
      <c r="K107" s="16"/>
      <c r="L107" s="6">
        <f t="shared" si="13"/>
        <v>49</v>
      </c>
      <c r="M107" t="s">
        <v>69</v>
      </c>
    </row>
    <row r="108" spans="1:13" ht="26" x14ac:dyDescent="0.35">
      <c r="A108" s="11">
        <v>44937</v>
      </c>
      <c r="B108" s="5">
        <f t="shared" si="7"/>
        <v>3</v>
      </c>
      <c r="C108" t="str">
        <f t="shared" si="8"/>
        <v>MIÉRCOLES</v>
      </c>
      <c r="D108">
        <f t="shared" si="9"/>
        <v>1</v>
      </c>
      <c r="E108" t="str">
        <f t="shared" si="10"/>
        <v>ENERO</v>
      </c>
      <c r="F108">
        <f t="shared" si="11"/>
        <v>2023</v>
      </c>
      <c r="G108">
        <f t="shared" si="12"/>
        <v>2</v>
      </c>
      <c r="H108" s="12" t="s">
        <v>25</v>
      </c>
      <c r="I108" s="16"/>
      <c r="J108" s="15">
        <v>4657.3950000000004</v>
      </c>
      <c r="K108" s="16"/>
      <c r="L108" s="6">
        <f t="shared" si="13"/>
        <v>4657.3950000000004</v>
      </c>
      <c r="M108" t="s">
        <v>70</v>
      </c>
    </row>
    <row r="109" spans="1:13" x14ac:dyDescent="0.35">
      <c r="A109" s="11">
        <v>44941</v>
      </c>
      <c r="B109" s="5">
        <f t="shared" si="7"/>
        <v>7</v>
      </c>
      <c r="C109" t="str">
        <f t="shared" si="8"/>
        <v>DOMINGO</v>
      </c>
      <c r="D109">
        <f t="shared" si="9"/>
        <v>1</v>
      </c>
      <c r="E109" t="str">
        <f t="shared" si="10"/>
        <v>ENERO</v>
      </c>
      <c r="F109">
        <f t="shared" si="11"/>
        <v>2023</v>
      </c>
      <c r="G109">
        <f t="shared" si="12"/>
        <v>3</v>
      </c>
      <c r="H109" s="12" t="s">
        <v>42</v>
      </c>
      <c r="I109" s="16"/>
      <c r="J109" s="16"/>
      <c r="K109" s="15">
        <v>5440</v>
      </c>
      <c r="L109" s="6">
        <f t="shared" si="13"/>
        <v>5440</v>
      </c>
      <c r="M109" t="s">
        <v>71</v>
      </c>
    </row>
    <row r="110" spans="1:13" ht="26" x14ac:dyDescent="0.35">
      <c r="A110" s="11">
        <v>44931</v>
      </c>
      <c r="B110" s="17">
        <f t="shared" si="7"/>
        <v>4</v>
      </c>
      <c r="C110" s="18" t="str">
        <f t="shared" si="8"/>
        <v>JUEVES</v>
      </c>
      <c r="D110" s="18">
        <f t="shared" si="9"/>
        <v>1</v>
      </c>
      <c r="E110" s="18" t="str">
        <f t="shared" si="10"/>
        <v>ENERO</v>
      </c>
      <c r="F110" s="18">
        <f t="shared" si="11"/>
        <v>2023</v>
      </c>
      <c r="G110">
        <f t="shared" si="12"/>
        <v>1</v>
      </c>
      <c r="H110" s="12" t="s">
        <v>13</v>
      </c>
      <c r="I110" s="15">
        <v>320</v>
      </c>
      <c r="J110" s="16"/>
      <c r="K110" s="16"/>
      <c r="L110" s="6">
        <f t="shared" si="13"/>
        <v>320</v>
      </c>
      <c r="M110" s="18" t="s">
        <v>72</v>
      </c>
    </row>
    <row r="111" spans="1:13" ht="26" x14ac:dyDescent="0.35">
      <c r="A111" s="11">
        <v>44931</v>
      </c>
      <c r="B111" s="17">
        <f t="shared" si="7"/>
        <v>4</v>
      </c>
      <c r="C111" s="18" t="str">
        <f t="shared" si="8"/>
        <v>JUEVES</v>
      </c>
      <c r="D111" s="18">
        <f t="shared" si="9"/>
        <v>1</v>
      </c>
      <c r="E111" s="18" t="str">
        <f t="shared" si="10"/>
        <v>ENERO</v>
      </c>
      <c r="F111" s="18">
        <f t="shared" si="11"/>
        <v>2023</v>
      </c>
      <c r="G111">
        <f t="shared" si="12"/>
        <v>1</v>
      </c>
      <c r="H111" s="12" t="s">
        <v>13</v>
      </c>
      <c r="I111" s="15">
        <v>800</v>
      </c>
      <c r="J111" s="16"/>
      <c r="K111" s="16"/>
      <c r="L111" s="6">
        <f t="shared" si="13"/>
        <v>800</v>
      </c>
      <c r="M111" s="18" t="s">
        <v>73</v>
      </c>
    </row>
    <row r="112" spans="1:13" ht="26" x14ac:dyDescent="0.35">
      <c r="A112" s="11">
        <v>44931</v>
      </c>
      <c r="B112" s="17">
        <f t="shared" si="7"/>
        <v>4</v>
      </c>
      <c r="C112" s="18" t="str">
        <f t="shared" si="8"/>
        <v>JUEVES</v>
      </c>
      <c r="D112" s="18">
        <f t="shared" si="9"/>
        <v>1</v>
      </c>
      <c r="E112" s="18" t="str">
        <f t="shared" si="10"/>
        <v>ENERO</v>
      </c>
      <c r="F112" s="18">
        <f t="shared" si="11"/>
        <v>2023</v>
      </c>
      <c r="G112">
        <f t="shared" si="12"/>
        <v>1</v>
      </c>
      <c r="H112" s="12" t="s">
        <v>13</v>
      </c>
      <c r="I112" s="15">
        <v>520</v>
      </c>
      <c r="J112" s="16"/>
      <c r="K112" s="16"/>
      <c r="L112" s="6">
        <f t="shared" si="13"/>
        <v>520</v>
      </c>
      <c r="M112" s="18" t="s">
        <v>74</v>
      </c>
    </row>
    <row r="113" spans="1:13" ht="26" x14ac:dyDescent="0.35">
      <c r="A113" s="11">
        <v>44931</v>
      </c>
      <c r="B113" s="17">
        <f t="shared" si="7"/>
        <v>4</v>
      </c>
      <c r="C113" s="18" t="str">
        <f t="shared" si="8"/>
        <v>JUEVES</v>
      </c>
      <c r="D113" s="18">
        <f t="shared" si="9"/>
        <v>1</v>
      </c>
      <c r="E113" s="18" t="str">
        <f t="shared" si="10"/>
        <v>ENERO</v>
      </c>
      <c r="F113" s="18">
        <f t="shared" si="11"/>
        <v>2023</v>
      </c>
      <c r="G113">
        <f t="shared" si="12"/>
        <v>1</v>
      </c>
      <c r="H113" s="12" t="s">
        <v>13</v>
      </c>
      <c r="I113" s="15">
        <v>2600</v>
      </c>
      <c r="J113" s="16"/>
      <c r="K113" s="16"/>
      <c r="L113" s="6">
        <f t="shared" si="13"/>
        <v>2600</v>
      </c>
      <c r="M113" s="18" t="s">
        <v>75</v>
      </c>
    </row>
    <row r="114" spans="1:13" ht="26" x14ac:dyDescent="0.35">
      <c r="A114" s="11">
        <v>44932</v>
      </c>
      <c r="B114" s="17">
        <f t="shared" si="7"/>
        <v>5</v>
      </c>
      <c r="C114" s="18" t="str">
        <f t="shared" si="8"/>
        <v>VIERNES</v>
      </c>
      <c r="D114" s="18">
        <f t="shared" si="9"/>
        <v>1</v>
      </c>
      <c r="E114" s="18" t="str">
        <f t="shared" si="10"/>
        <v>ENERO</v>
      </c>
      <c r="F114" s="18">
        <f t="shared" si="11"/>
        <v>2023</v>
      </c>
      <c r="G114">
        <f t="shared" si="12"/>
        <v>1</v>
      </c>
      <c r="H114" s="12" t="s">
        <v>14</v>
      </c>
      <c r="I114" s="16"/>
      <c r="J114" s="16"/>
      <c r="K114" s="15">
        <v>7300</v>
      </c>
      <c r="L114" s="6">
        <f t="shared" si="13"/>
        <v>7300</v>
      </c>
      <c r="M114" s="18" t="s">
        <v>76</v>
      </c>
    </row>
    <row r="115" spans="1:13" ht="26" x14ac:dyDescent="0.35">
      <c r="A115" s="11">
        <v>44934</v>
      </c>
      <c r="B115" s="17">
        <f t="shared" si="7"/>
        <v>7</v>
      </c>
      <c r="C115" s="18" t="str">
        <f t="shared" si="8"/>
        <v>DOMINGO</v>
      </c>
      <c r="D115" s="18">
        <f t="shared" si="9"/>
        <v>1</v>
      </c>
      <c r="E115" s="18" t="str">
        <f t="shared" si="10"/>
        <v>ENERO</v>
      </c>
      <c r="F115" s="18">
        <f t="shared" si="11"/>
        <v>2023</v>
      </c>
      <c r="G115">
        <f t="shared" si="12"/>
        <v>2</v>
      </c>
      <c r="H115" s="12" t="s">
        <v>13</v>
      </c>
      <c r="I115" s="15">
        <v>1000</v>
      </c>
      <c r="J115" s="16"/>
      <c r="K115" s="16"/>
      <c r="L115" s="6">
        <f t="shared" si="13"/>
        <v>1000</v>
      </c>
      <c r="M115" s="18" t="s">
        <v>77</v>
      </c>
    </row>
    <row r="116" spans="1:13" ht="26" x14ac:dyDescent="0.35">
      <c r="A116" s="11">
        <v>44934</v>
      </c>
      <c r="B116" s="17">
        <f t="shared" si="7"/>
        <v>7</v>
      </c>
      <c r="C116" s="18" t="str">
        <f t="shared" si="8"/>
        <v>DOMINGO</v>
      </c>
      <c r="D116" s="18">
        <f t="shared" si="9"/>
        <v>1</v>
      </c>
      <c r="E116" s="18" t="str">
        <f t="shared" si="10"/>
        <v>ENERO</v>
      </c>
      <c r="F116" s="18">
        <f t="shared" si="11"/>
        <v>2023</v>
      </c>
      <c r="G116">
        <f t="shared" si="12"/>
        <v>2</v>
      </c>
      <c r="H116" s="12" t="s">
        <v>13</v>
      </c>
      <c r="I116" s="15">
        <v>2000</v>
      </c>
      <c r="J116" s="16"/>
      <c r="K116" s="16"/>
      <c r="L116" s="6">
        <f t="shared" si="13"/>
        <v>2000</v>
      </c>
      <c r="M116" s="18" t="s">
        <v>78</v>
      </c>
    </row>
    <row r="117" spans="1:13" ht="26" x14ac:dyDescent="0.35">
      <c r="A117" s="11">
        <v>44934</v>
      </c>
      <c r="B117" s="17">
        <f t="shared" si="7"/>
        <v>7</v>
      </c>
      <c r="C117" s="18" t="str">
        <f t="shared" si="8"/>
        <v>DOMINGO</v>
      </c>
      <c r="D117" s="18">
        <f t="shared" si="9"/>
        <v>1</v>
      </c>
      <c r="E117" s="18" t="str">
        <f t="shared" si="10"/>
        <v>ENERO</v>
      </c>
      <c r="F117" s="18">
        <f t="shared" si="11"/>
        <v>2023</v>
      </c>
      <c r="G117">
        <f t="shared" si="12"/>
        <v>2</v>
      </c>
      <c r="H117" s="12" t="s">
        <v>13</v>
      </c>
      <c r="I117" s="15">
        <v>2000</v>
      </c>
      <c r="J117" s="16"/>
      <c r="K117" s="16"/>
      <c r="L117" s="6">
        <f t="shared" si="13"/>
        <v>2000</v>
      </c>
      <c r="M117" s="18" t="s">
        <v>79</v>
      </c>
    </row>
    <row r="118" spans="1:13" ht="26" x14ac:dyDescent="0.35">
      <c r="A118" s="11">
        <v>44934</v>
      </c>
      <c r="B118" s="17">
        <f t="shared" si="7"/>
        <v>7</v>
      </c>
      <c r="C118" s="18" t="str">
        <f t="shared" si="8"/>
        <v>DOMINGO</v>
      </c>
      <c r="D118" s="18">
        <f t="shared" si="9"/>
        <v>1</v>
      </c>
      <c r="E118" s="18" t="str">
        <f t="shared" si="10"/>
        <v>ENERO</v>
      </c>
      <c r="F118" s="18">
        <f t="shared" si="11"/>
        <v>2023</v>
      </c>
      <c r="G118">
        <f t="shared" si="12"/>
        <v>2</v>
      </c>
      <c r="H118" s="12" t="s">
        <v>13</v>
      </c>
      <c r="I118" s="15">
        <v>300</v>
      </c>
      <c r="J118" s="16"/>
      <c r="K118" s="16"/>
      <c r="L118" s="6">
        <f t="shared" si="13"/>
        <v>300</v>
      </c>
      <c r="M118" s="18" t="s">
        <v>80</v>
      </c>
    </row>
    <row r="119" spans="1:13" ht="26" x14ac:dyDescent="0.35">
      <c r="A119" s="11">
        <v>44934</v>
      </c>
      <c r="B119" s="17">
        <f t="shared" si="7"/>
        <v>7</v>
      </c>
      <c r="C119" s="18" t="str">
        <f t="shared" si="8"/>
        <v>DOMINGO</v>
      </c>
      <c r="D119" s="18">
        <f t="shared" si="9"/>
        <v>1</v>
      </c>
      <c r="E119" s="18" t="str">
        <f t="shared" si="10"/>
        <v>ENERO</v>
      </c>
      <c r="F119" s="18">
        <f t="shared" si="11"/>
        <v>2023</v>
      </c>
      <c r="G119">
        <f t="shared" si="12"/>
        <v>2</v>
      </c>
      <c r="H119" s="12" t="s">
        <v>13</v>
      </c>
      <c r="I119" s="15">
        <v>800</v>
      </c>
      <c r="J119" s="16"/>
      <c r="K119" s="16"/>
      <c r="L119" s="6">
        <f t="shared" si="13"/>
        <v>800</v>
      </c>
      <c r="M119" s="18"/>
    </row>
    <row r="120" spans="1:13" ht="26" x14ac:dyDescent="0.35">
      <c r="A120" s="11">
        <v>44954</v>
      </c>
      <c r="B120" s="17">
        <f t="shared" si="7"/>
        <v>6</v>
      </c>
      <c r="C120" s="18" t="str">
        <f t="shared" si="8"/>
        <v>SÁBADO</v>
      </c>
      <c r="D120" s="18">
        <f t="shared" si="9"/>
        <v>1</v>
      </c>
      <c r="E120" s="18" t="str">
        <f t="shared" si="10"/>
        <v>ENERO</v>
      </c>
      <c r="F120" s="18">
        <f t="shared" si="11"/>
        <v>2023</v>
      </c>
      <c r="G120">
        <f t="shared" si="12"/>
        <v>4</v>
      </c>
      <c r="H120" s="12" t="s">
        <v>25</v>
      </c>
      <c r="I120" s="16"/>
      <c r="J120" s="15">
        <v>392.62</v>
      </c>
      <c r="K120" s="16"/>
      <c r="L120" s="6">
        <f t="shared" si="13"/>
        <v>392.62</v>
      </c>
      <c r="M120" s="18"/>
    </row>
    <row r="121" spans="1:13" ht="26" x14ac:dyDescent="0.35">
      <c r="A121" s="11">
        <v>44941</v>
      </c>
      <c r="B121" s="17">
        <f t="shared" si="7"/>
        <v>7</v>
      </c>
      <c r="C121" s="18" t="str">
        <f t="shared" si="8"/>
        <v>DOMINGO</v>
      </c>
      <c r="D121" s="18">
        <f t="shared" si="9"/>
        <v>1</v>
      </c>
      <c r="E121" s="18" t="str">
        <f t="shared" si="10"/>
        <v>ENERO</v>
      </c>
      <c r="F121" s="18">
        <f t="shared" si="11"/>
        <v>2023</v>
      </c>
      <c r="G121">
        <f t="shared" si="12"/>
        <v>3</v>
      </c>
      <c r="H121" s="12" t="s">
        <v>18</v>
      </c>
      <c r="I121" s="16"/>
      <c r="J121" s="15">
        <v>3129.98</v>
      </c>
      <c r="K121" s="16"/>
      <c r="L121" s="6">
        <f t="shared" si="13"/>
        <v>3129.98</v>
      </c>
      <c r="M121" s="18"/>
    </row>
    <row r="122" spans="1:13" x14ac:dyDescent="0.35">
      <c r="A122" s="11">
        <v>44957</v>
      </c>
      <c r="B122" s="17">
        <f t="shared" si="7"/>
        <v>2</v>
      </c>
      <c r="C122" s="18" t="str">
        <f t="shared" si="8"/>
        <v>MARTES</v>
      </c>
      <c r="D122" s="18">
        <f t="shared" si="9"/>
        <v>1</v>
      </c>
      <c r="E122" s="18" t="str">
        <f t="shared" si="10"/>
        <v>ENERO</v>
      </c>
      <c r="F122" s="18">
        <f t="shared" si="11"/>
        <v>2023</v>
      </c>
      <c r="G122">
        <f t="shared" si="12"/>
        <v>5</v>
      </c>
      <c r="H122" s="12" t="s">
        <v>42</v>
      </c>
      <c r="I122" s="16"/>
      <c r="J122" s="16"/>
      <c r="K122" s="15">
        <v>5000</v>
      </c>
      <c r="L122" s="6">
        <f t="shared" si="13"/>
        <v>5000</v>
      </c>
      <c r="M122" s="18"/>
    </row>
    <row r="123" spans="1:13" ht="26" x14ac:dyDescent="0.35">
      <c r="A123" s="4">
        <v>44928</v>
      </c>
      <c r="B123" s="17">
        <f t="shared" si="7"/>
        <v>1</v>
      </c>
      <c r="C123" s="18" t="str">
        <f t="shared" si="8"/>
        <v>LUNES</v>
      </c>
      <c r="D123" s="18">
        <f t="shared" si="9"/>
        <v>1</v>
      </c>
      <c r="E123" s="18" t="str">
        <f t="shared" si="10"/>
        <v>ENERO</v>
      </c>
      <c r="F123" s="18">
        <f t="shared" si="11"/>
        <v>2023</v>
      </c>
      <c r="G123">
        <f t="shared" si="12"/>
        <v>1</v>
      </c>
      <c r="H123" s="12" t="s">
        <v>40</v>
      </c>
      <c r="I123" s="6">
        <f>2280*0.4</f>
        <v>912</v>
      </c>
      <c r="J123" s="6"/>
      <c r="K123" s="6"/>
      <c r="L123" s="6">
        <f t="shared" si="13"/>
        <v>912</v>
      </c>
      <c r="M123" t="s">
        <v>81</v>
      </c>
    </row>
    <row r="124" spans="1:13" ht="26" x14ac:dyDescent="0.35">
      <c r="A124" s="4">
        <v>44928</v>
      </c>
      <c r="B124" s="17">
        <f t="shared" si="7"/>
        <v>1</v>
      </c>
      <c r="C124" s="18" t="str">
        <f t="shared" si="8"/>
        <v>LUNES</v>
      </c>
      <c r="D124" s="18">
        <f t="shared" si="9"/>
        <v>1</v>
      </c>
      <c r="E124" s="18" t="str">
        <f t="shared" si="10"/>
        <v>ENERO</v>
      </c>
      <c r="F124" s="18">
        <f t="shared" si="11"/>
        <v>2023</v>
      </c>
      <c r="G124">
        <f t="shared" si="12"/>
        <v>1</v>
      </c>
      <c r="H124" s="12" t="s">
        <v>40</v>
      </c>
      <c r="I124" s="6">
        <f>2000*0.4</f>
        <v>800</v>
      </c>
      <c r="J124" s="6"/>
      <c r="K124" s="6"/>
      <c r="L124" s="6">
        <f t="shared" si="13"/>
        <v>800</v>
      </c>
      <c r="M124" t="s">
        <v>81</v>
      </c>
    </row>
    <row r="125" spans="1:13" ht="26" x14ac:dyDescent="0.35">
      <c r="A125" s="4">
        <v>44928</v>
      </c>
      <c r="B125" s="17">
        <f t="shared" si="7"/>
        <v>1</v>
      </c>
      <c r="C125" s="18" t="str">
        <f t="shared" si="8"/>
        <v>LUNES</v>
      </c>
      <c r="D125" s="18">
        <f t="shared" si="9"/>
        <v>1</v>
      </c>
      <c r="E125" s="18" t="str">
        <f t="shared" si="10"/>
        <v>ENERO</v>
      </c>
      <c r="F125" s="18">
        <f t="shared" si="11"/>
        <v>2023</v>
      </c>
      <c r="G125">
        <f t="shared" si="12"/>
        <v>1</v>
      </c>
      <c r="H125" s="12" t="s">
        <v>40</v>
      </c>
      <c r="I125" s="6"/>
      <c r="J125" s="6">
        <f>570*0.4</f>
        <v>228</v>
      </c>
      <c r="K125" s="6"/>
      <c r="L125" s="6">
        <f t="shared" si="13"/>
        <v>228</v>
      </c>
      <c r="M125" t="s">
        <v>81</v>
      </c>
    </row>
    <row r="126" spans="1:13" ht="26" x14ac:dyDescent="0.35">
      <c r="A126" s="4">
        <v>44928</v>
      </c>
      <c r="B126" s="17">
        <f t="shared" si="7"/>
        <v>1</v>
      </c>
      <c r="C126" s="18" t="str">
        <f t="shared" si="8"/>
        <v>LUNES</v>
      </c>
      <c r="D126" s="18">
        <f t="shared" si="9"/>
        <v>1</v>
      </c>
      <c r="E126" s="18" t="str">
        <f t="shared" si="10"/>
        <v>ENERO</v>
      </c>
      <c r="F126" s="18">
        <f t="shared" si="11"/>
        <v>2023</v>
      </c>
      <c r="G126">
        <f t="shared" si="12"/>
        <v>1</v>
      </c>
      <c r="H126" s="12" t="s">
        <v>40</v>
      </c>
      <c r="I126" s="6"/>
      <c r="J126" s="6">
        <f>1060*0.4</f>
        <v>424</v>
      </c>
      <c r="K126" s="6"/>
      <c r="L126" s="6">
        <f t="shared" si="13"/>
        <v>424</v>
      </c>
      <c r="M126" t="s">
        <v>81</v>
      </c>
    </row>
    <row r="127" spans="1:13" ht="26" x14ac:dyDescent="0.35">
      <c r="A127" s="4">
        <v>44928</v>
      </c>
      <c r="B127" s="17">
        <f t="shared" si="7"/>
        <v>1</v>
      </c>
      <c r="C127" s="18" t="str">
        <f t="shared" si="8"/>
        <v>LUNES</v>
      </c>
      <c r="D127" s="18">
        <f t="shared" si="9"/>
        <v>1</v>
      </c>
      <c r="E127" s="18" t="str">
        <f t="shared" si="10"/>
        <v>ENERO</v>
      </c>
      <c r="F127" s="18">
        <f t="shared" si="11"/>
        <v>2023</v>
      </c>
      <c r="G127">
        <f t="shared" si="12"/>
        <v>1</v>
      </c>
      <c r="H127" s="12" t="s">
        <v>40</v>
      </c>
      <c r="I127" s="6">
        <f>524*0.4</f>
        <v>209.60000000000002</v>
      </c>
      <c r="J127" s="6"/>
      <c r="K127" s="6"/>
      <c r="L127" s="6">
        <f t="shared" si="13"/>
        <v>209.60000000000002</v>
      </c>
      <c r="M127" t="s">
        <v>81</v>
      </c>
    </row>
    <row r="128" spans="1:13" ht="26" x14ac:dyDescent="0.35">
      <c r="A128" s="4">
        <v>44935</v>
      </c>
      <c r="B128" s="17">
        <f t="shared" si="7"/>
        <v>1</v>
      </c>
      <c r="C128" s="18" t="str">
        <f t="shared" si="8"/>
        <v>LUNES</v>
      </c>
      <c r="D128" s="18">
        <f t="shared" si="9"/>
        <v>1</v>
      </c>
      <c r="E128" s="18" t="str">
        <f t="shared" si="10"/>
        <v>ENERO</v>
      </c>
      <c r="F128" s="18">
        <f t="shared" si="11"/>
        <v>2023</v>
      </c>
      <c r="G128">
        <f t="shared" si="12"/>
        <v>2</v>
      </c>
      <c r="H128" s="12" t="s">
        <v>13</v>
      </c>
      <c r="I128" s="6">
        <f>3000*0.4</f>
        <v>1200</v>
      </c>
      <c r="J128" s="6"/>
      <c r="K128" s="6"/>
      <c r="L128" s="6">
        <f t="shared" si="13"/>
        <v>1200</v>
      </c>
      <c r="M128" t="s">
        <v>81</v>
      </c>
    </row>
    <row r="129" spans="1:13" ht="26" x14ac:dyDescent="0.35">
      <c r="A129" s="4">
        <v>44935</v>
      </c>
      <c r="B129" s="19">
        <f t="shared" si="7"/>
        <v>1</v>
      </c>
      <c r="C129" t="str">
        <f t="shared" si="8"/>
        <v>LUNES</v>
      </c>
      <c r="D129">
        <f t="shared" si="9"/>
        <v>1</v>
      </c>
      <c r="E129" t="str">
        <f t="shared" si="10"/>
        <v>ENERO</v>
      </c>
      <c r="F129">
        <f t="shared" si="11"/>
        <v>2023</v>
      </c>
      <c r="G129">
        <f t="shared" si="12"/>
        <v>2</v>
      </c>
      <c r="H129" s="12" t="s">
        <v>13</v>
      </c>
      <c r="I129" s="6">
        <f>1000*0.4</f>
        <v>400</v>
      </c>
      <c r="J129" s="6"/>
      <c r="K129" s="6"/>
      <c r="L129" s="6">
        <f t="shared" si="13"/>
        <v>400</v>
      </c>
      <c r="M129" t="s">
        <v>81</v>
      </c>
    </row>
    <row r="130" spans="1:13" ht="26" x14ac:dyDescent="0.35">
      <c r="A130" s="7">
        <v>44935</v>
      </c>
      <c r="B130" s="20">
        <f t="shared" ref="B130:B193" si="14">WEEKDAY(A130,2)</f>
        <v>1</v>
      </c>
      <c r="C130" s="9" t="str">
        <f t="shared" ref="C130:C193" si="15">UPPER(TEXT(A130,"DDDD"))</f>
        <v>LUNES</v>
      </c>
      <c r="D130" s="9">
        <f t="shared" ref="D130:D193" si="16">MONTH(A130)</f>
        <v>1</v>
      </c>
      <c r="E130" s="9" t="str">
        <f t="shared" ref="E130:E193" si="17">UPPER(TEXT(A130,"MMMM"))</f>
        <v>ENERO</v>
      </c>
      <c r="F130" s="9">
        <f t="shared" si="11"/>
        <v>2023</v>
      </c>
      <c r="G130">
        <f t="shared" si="12"/>
        <v>2</v>
      </c>
      <c r="H130" s="21" t="s">
        <v>13</v>
      </c>
      <c r="I130" s="10">
        <f>700*0.4</f>
        <v>280</v>
      </c>
      <c r="J130" s="10"/>
      <c r="K130" s="10"/>
      <c r="L130" s="6">
        <f t="shared" si="13"/>
        <v>280</v>
      </c>
      <c r="M130" s="9" t="s">
        <v>81</v>
      </c>
    </row>
    <row r="131" spans="1:13" ht="38.5" x14ac:dyDescent="0.35">
      <c r="A131" s="4">
        <v>44969</v>
      </c>
      <c r="B131" s="19">
        <f t="shared" si="14"/>
        <v>7</v>
      </c>
      <c r="C131" t="str">
        <f t="shared" si="15"/>
        <v>DOMINGO</v>
      </c>
      <c r="D131">
        <f t="shared" si="16"/>
        <v>2</v>
      </c>
      <c r="E131" t="str">
        <f t="shared" si="17"/>
        <v>FEBRERO</v>
      </c>
      <c r="F131">
        <f t="shared" ref="F131:F194" si="18">YEAR(A131)</f>
        <v>2023</v>
      </c>
      <c r="G131">
        <f t="shared" ref="G131:G194" si="19">WEEKNUM(A131)</f>
        <v>7</v>
      </c>
      <c r="H131" s="12" t="s">
        <v>82</v>
      </c>
      <c r="I131" s="6">
        <v>2300</v>
      </c>
      <c r="J131" s="6"/>
      <c r="K131" s="6"/>
      <c r="L131" s="6">
        <f t="shared" ref="L131:L194" si="20">SUM(I131:K131)</f>
        <v>2300</v>
      </c>
      <c r="M131" t="s">
        <v>83</v>
      </c>
    </row>
    <row r="132" spans="1:13" ht="38.5" x14ac:dyDescent="0.35">
      <c r="A132" s="4">
        <v>44969</v>
      </c>
      <c r="B132" s="19">
        <f t="shared" si="14"/>
        <v>7</v>
      </c>
      <c r="C132" t="str">
        <f t="shared" si="15"/>
        <v>DOMINGO</v>
      </c>
      <c r="D132">
        <f t="shared" si="16"/>
        <v>2</v>
      </c>
      <c r="E132" t="str">
        <f t="shared" si="17"/>
        <v>FEBRERO</v>
      </c>
      <c r="F132">
        <f t="shared" si="18"/>
        <v>2023</v>
      </c>
      <c r="G132">
        <f t="shared" si="19"/>
        <v>7</v>
      </c>
      <c r="H132" s="12" t="s">
        <v>84</v>
      </c>
      <c r="I132" s="6">
        <v>300</v>
      </c>
      <c r="J132" s="6"/>
      <c r="K132" s="6"/>
      <c r="L132" s="6">
        <f t="shared" si="20"/>
        <v>300</v>
      </c>
      <c r="M132" t="s">
        <v>85</v>
      </c>
    </row>
    <row r="133" spans="1:13" ht="38.5" x14ac:dyDescent="0.35">
      <c r="A133" s="4">
        <v>44969</v>
      </c>
      <c r="B133" s="19">
        <f t="shared" si="14"/>
        <v>7</v>
      </c>
      <c r="C133" t="str">
        <f t="shared" si="15"/>
        <v>DOMINGO</v>
      </c>
      <c r="D133">
        <f t="shared" si="16"/>
        <v>2</v>
      </c>
      <c r="E133" t="str">
        <f t="shared" si="17"/>
        <v>FEBRERO</v>
      </c>
      <c r="F133">
        <f t="shared" si="18"/>
        <v>2023</v>
      </c>
      <c r="G133">
        <f t="shared" si="19"/>
        <v>7</v>
      </c>
      <c r="H133" s="12" t="s">
        <v>84</v>
      </c>
      <c r="I133" s="6">
        <v>800</v>
      </c>
      <c r="J133" s="6"/>
      <c r="K133" s="6"/>
      <c r="L133" s="6">
        <f t="shared" si="20"/>
        <v>800</v>
      </c>
      <c r="M133" t="s">
        <v>85</v>
      </c>
    </row>
    <row r="134" spans="1:13" x14ac:dyDescent="0.35">
      <c r="A134" s="4">
        <v>44972</v>
      </c>
      <c r="B134" s="19">
        <f t="shared" si="14"/>
        <v>3</v>
      </c>
      <c r="C134" t="str">
        <f t="shared" si="15"/>
        <v>MIÉRCOLES</v>
      </c>
      <c r="D134">
        <f t="shared" si="16"/>
        <v>2</v>
      </c>
      <c r="E134" t="str">
        <f t="shared" si="17"/>
        <v>FEBRERO</v>
      </c>
      <c r="F134">
        <f t="shared" si="18"/>
        <v>2023</v>
      </c>
      <c r="G134">
        <f t="shared" si="19"/>
        <v>7</v>
      </c>
      <c r="H134" s="12" t="s">
        <v>42</v>
      </c>
      <c r="I134" s="6"/>
      <c r="J134" s="6"/>
      <c r="K134" s="6">
        <v>5000</v>
      </c>
      <c r="L134" s="6">
        <f t="shared" si="20"/>
        <v>5000</v>
      </c>
    </row>
    <row r="135" spans="1:13" ht="38.5" x14ac:dyDescent="0.35">
      <c r="A135" s="4">
        <v>44959</v>
      </c>
      <c r="B135" s="19">
        <f t="shared" si="14"/>
        <v>4</v>
      </c>
      <c r="C135" t="str">
        <f t="shared" si="15"/>
        <v>JUEVES</v>
      </c>
      <c r="D135">
        <f t="shared" si="16"/>
        <v>2</v>
      </c>
      <c r="E135" t="str">
        <f t="shared" si="17"/>
        <v>FEBRERO</v>
      </c>
      <c r="F135">
        <f t="shared" si="18"/>
        <v>2023</v>
      </c>
      <c r="G135">
        <f t="shared" si="19"/>
        <v>5</v>
      </c>
      <c r="H135" s="12" t="s">
        <v>86</v>
      </c>
      <c r="I135" s="6"/>
      <c r="J135" s="6"/>
      <c r="K135" s="6">
        <f>524*0.4</f>
        <v>209.60000000000002</v>
      </c>
      <c r="L135" s="6">
        <f t="shared" si="20"/>
        <v>209.60000000000002</v>
      </c>
      <c r="M135" t="s">
        <v>87</v>
      </c>
    </row>
    <row r="136" spans="1:13" ht="38.5" x14ac:dyDescent="0.35">
      <c r="A136" s="4">
        <v>44959</v>
      </c>
      <c r="B136" s="19">
        <f t="shared" si="14"/>
        <v>4</v>
      </c>
      <c r="C136" t="str">
        <f t="shared" si="15"/>
        <v>JUEVES</v>
      </c>
      <c r="D136">
        <f t="shared" si="16"/>
        <v>2</v>
      </c>
      <c r="E136" t="str">
        <f t="shared" si="17"/>
        <v>FEBRERO</v>
      </c>
      <c r="F136">
        <f t="shared" si="18"/>
        <v>2023</v>
      </c>
      <c r="G136">
        <f t="shared" si="19"/>
        <v>5</v>
      </c>
      <c r="H136" s="12" t="s">
        <v>86</v>
      </c>
      <c r="I136" s="6"/>
      <c r="J136" s="6"/>
      <c r="K136" s="6">
        <f>1060*0.4</f>
        <v>424</v>
      </c>
      <c r="L136" s="6">
        <f t="shared" si="20"/>
        <v>424</v>
      </c>
      <c r="M136" t="s">
        <v>88</v>
      </c>
    </row>
    <row r="137" spans="1:13" ht="38.5" x14ac:dyDescent="0.35">
      <c r="A137" s="4">
        <v>44959</v>
      </c>
      <c r="B137" s="19">
        <f t="shared" si="14"/>
        <v>4</v>
      </c>
      <c r="C137" t="str">
        <f t="shared" si="15"/>
        <v>JUEVES</v>
      </c>
      <c r="D137">
        <f t="shared" si="16"/>
        <v>2</v>
      </c>
      <c r="E137" t="str">
        <f t="shared" si="17"/>
        <v>FEBRERO</v>
      </c>
      <c r="F137">
        <f t="shared" si="18"/>
        <v>2023</v>
      </c>
      <c r="G137">
        <f t="shared" si="19"/>
        <v>5</v>
      </c>
      <c r="H137" s="12" t="s">
        <v>86</v>
      </c>
      <c r="I137" s="6"/>
      <c r="J137" s="6"/>
      <c r="K137" s="6">
        <f>2000*0.4</f>
        <v>800</v>
      </c>
      <c r="L137" s="6">
        <f t="shared" si="20"/>
        <v>800</v>
      </c>
      <c r="M137" t="s">
        <v>89</v>
      </c>
    </row>
    <row r="138" spans="1:13" ht="38.5" x14ac:dyDescent="0.35">
      <c r="A138" s="4">
        <v>44959</v>
      </c>
      <c r="B138" s="19">
        <f t="shared" si="14"/>
        <v>4</v>
      </c>
      <c r="C138" t="str">
        <f t="shared" si="15"/>
        <v>JUEVES</v>
      </c>
      <c r="D138">
        <f t="shared" si="16"/>
        <v>2</v>
      </c>
      <c r="E138" t="str">
        <f t="shared" si="17"/>
        <v>FEBRERO</v>
      </c>
      <c r="F138">
        <f t="shared" si="18"/>
        <v>2023</v>
      </c>
      <c r="G138">
        <f t="shared" si="19"/>
        <v>5</v>
      </c>
      <c r="H138" s="12" t="s">
        <v>86</v>
      </c>
      <c r="I138" s="6"/>
      <c r="J138" s="6"/>
      <c r="K138" s="6">
        <f>2280*0.4</f>
        <v>912</v>
      </c>
      <c r="L138" s="6">
        <f t="shared" si="20"/>
        <v>912</v>
      </c>
      <c r="M138" t="s">
        <v>90</v>
      </c>
    </row>
    <row r="139" spans="1:13" ht="38.5" x14ac:dyDescent="0.35">
      <c r="A139" s="4">
        <v>44959</v>
      </c>
      <c r="B139" s="19">
        <f t="shared" si="14"/>
        <v>4</v>
      </c>
      <c r="C139" t="str">
        <f t="shared" si="15"/>
        <v>JUEVES</v>
      </c>
      <c r="D139">
        <f t="shared" si="16"/>
        <v>2</v>
      </c>
      <c r="E139" t="str">
        <f t="shared" si="17"/>
        <v>FEBRERO</v>
      </c>
      <c r="F139">
        <f t="shared" si="18"/>
        <v>2023</v>
      </c>
      <c r="G139">
        <f t="shared" si="19"/>
        <v>5</v>
      </c>
      <c r="H139" s="12" t="s">
        <v>86</v>
      </c>
      <c r="I139" s="6"/>
      <c r="J139" s="6"/>
      <c r="K139" s="6">
        <f>570*0.4</f>
        <v>228</v>
      </c>
      <c r="L139" s="6">
        <f t="shared" si="20"/>
        <v>228</v>
      </c>
      <c r="M139" t="s">
        <v>91</v>
      </c>
    </row>
    <row r="140" spans="1:13" ht="38.5" x14ac:dyDescent="0.35">
      <c r="A140" s="4">
        <v>44959</v>
      </c>
      <c r="B140" s="19">
        <f t="shared" si="14"/>
        <v>4</v>
      </c>
      <c r="C140" t="str">
        <f t="shared" si="15"/>
        <v>JUEVES</v>
      </c>
      <c r="D140">
        <f t="shared" si="16"/>
        <v>2</v>
      </c>
      <c r="E140" t="str">
        <f t="shared" si="17"/>
        <v>FEBRERO</v>
      </c>
      <c r="F140">
        <f t="shared" si="18"/>
        <v>2023</v>
      </c>
      <c r="G140">
        <f t="shared" si="19"/>
        <v>5</v>
      </c>
      <c r="H140" s="12" t="s">
        <v>86</v>
      </c>
      <c r="I140" s="6"/>
      <c r="J140" s="6"/>
      <c r="K140" s="6">
        <f>4000*0.4</f>
        <v>1600</v>
      </c>
      <c r="L140" s="6">
        <f t="shared" si="20"/>
        <v>1600</v>
      </c>
      <c r="M140" t="s">
        <v>92</v>
      </c>
    </row>
    <row r="141" spans="1:13" ht="38.5" x14ac:dyDescent="0.35">
      <c r="A141" s="4">
        <v>44966</v>
      </c>
      <c r="B141" s="19">
        <f t="shared" si="14"/>
        <v>4</v>
      </c>
      <c r="C141" t="str">
        <f t="shared" si="15"/>
        <v>JUEVES</v>
      </c>
      <c r="D141">
        <f t="shared" si="16"/>
        <v>2</v>
      </c>
      <c r="E141" t="str">
        <f t="shared" si="17"/>
        <v>FEBRERO</v>
      </c>
      <c r="F141">
        <f t="shared" si="18"/>
        <v>2023</v>
      </c>
      <c r="G141">
        <f t="shared" si="19"/>
        <v>6</v>
      </c>
      <c r="H141" s="12" t="s">
        <v>86</v>
      </c>
      <c r="I141" s="6"/>
      <c r="J141" s="6"/>
      <c r="K141" s="6">
        <f>1000*0.4</f>
        <v>400</v>
      </c>
      <c r="L141" s="6">
        <f t="shared" si="20"/>
        <v>400</v>
      </c>
      <c r="M141" t="s">
        <v>89</v>
      </c>
    </row>
    <row r="142" spans="1:13" ht="38.5" x14ac:dyDescent="0.35">
      <c r="A142" s="4">
        <v>44966</v>
      </c>
      <c r="B142" s="19">
        <f t="shared" si="14"/>
        <v>4</v>
      </c>
      <c r="C142" t="str">
        <f t="shared" si="15"/>
        <v>JUEVES</v>
      </c>
      <c r="D142">
        <f t="shared" si="16"/>
        <v>2</v>
      </c>
      <c r="E142" t="str">
        <f t="shared" si="17"/>
        <v>FEBRERO</v>
      </c>
      <c r="F142">
        <f t="shared" si="18"/>
        <v>2023</v>
      </c>
      <c r="G142">
        <f t="shared" si="19"/>
        <v>6</v>
      </c>
      <c r="H142" s="12" t="s">
        <v>86</v>
      </c>
      <c r="I142" s="6"/>
      <c r="J142" s="6"/>
      <c r="K142" s="6">
        <f>4000*0.4</f>
        <v>1600</v>
      </c>
      <c r="L142" s="6">
        <f t="shared" si="20"/>
        <v>1600</v>
      </c>
      <c r="M142" t="s">
        <v>90</v>
      </c>
    </row>
    <row r="143" spans="1:13" ht="38.5" x14ac:dyDescent="0.35">
      <c r="A143" s="4">
        <v>44966</v>
      </c>
      <c r="B143" s="19">
        <f t="shared" si="14"/>
        <v>4</v>
      </c>
      <c r="C143" t="str">
        <f t="shared" si="15"/>
        <v>JUEVES</v>
      </c>
      <c r="D143">
        <f t="shared" si="16"/>
        <v>2</v>
      </c>
      <c r="E143" t="str">
        <f t="shared" si="17"/>
        <v>FEBRERO</v>
      </c>
      <c r="F143">
        <f t="shared" si="18"/>
        <v>2023</v>
      </c>
      <c r="G143">
        <f t="shared" si="19"/>
        <v>6</v>
      </c>
      <c r="H143" s="12" t="s">
        <v>86</v>
      </c>
      <c r="I143" s="6"/>
      <c r="J143" s="6"/>
      <c r="K143" s="6">
        <f>700*0.4</f>
        <v>280</v>
      </c>
      <c r="L143" s="6">
        <f t="shared" si="20"/>
        <v>280</v>
      </c>
      <c r="M143" t="s">
        <v>93</v>
      </c>
    </row>
    <row r="144" spans="1:13" ht="38.5" x14ac:dyDescent="0.35">
      <c r="A144" s="4">
        <v>44973</v>
      </c>
      <c r="B144" s="19">
        <f t="shared" si="14"/>
        <v>4</v>
      </c>
      <c r="C144" t="str">
        <f t="shared" si="15"/>
        <v>JUEVES</v>
      </c>
      <c r="D144">
        <f t="shared" si="16"/>
        <v>2</v>
      </c>
      <c r="E144" t="str">
        <f t="shared" si="17"/>
        <v>FEBRERO</v>
      </c>
      <c r="F144">
        <f t="shared" si="18"/>
        <v>2023</v>
      </c>
      <c r="G144">
        <f t="shared" si="19"/>
        <v>7</v>
      </c>
      <c r="H144" s="12" t="s">
        <v>86</v>
      </c>
      <c r="I144" s="6"/>
      <c r="J144" s="6"/>
      <c r="K144" s="6">
        <f>2000*0.4</f>
        <v>800</v>
      </c>
      <c r="L144" s="6">
        <f t="shared" si="20"/>
        <v>800</v>
      </c>
      <c r="M144" t="s">
        <v>89</v>
      </c>
    </row>
    <row r="145" spans="1:13" x14ac:dyDescent="0.35">
      <c r="A145" s="4">
        <v>44980</v>
      </c>
      <c r="B145" s="19">
        <f t="shared" si="14"/>
        <v>4</v>
      </c>
      <c r="C145" t="str">
        <f t="shared" si="15"/>
        <v>JUEVES</v>
      </c>
      <c r="D145">
        <f t="shared" si="16"/>
        <v>2</v>
      </c>
      <c r="E145" t="str">
        <f t="shared" si="17"/>
        <v>FEBRERO</v>
      </c>
      <c r="F145">
        <f t="shared" si="18"/>
        <v>2023</v>
      </c>
      <c r="G145">
        <f t="shared" si="19"/>
        <v>8</v>
      </c>
      <c r="H145" t="s">
        <v>14</v>
      </c>
      <c r="I145" s="6"/>
      <c r="J145" s="6"/>
      <c r="K145" s="6">
        <v>1000</v>
      </c>
      <c r="L145" s="6">
        <f t="shared" si="20"/>
        <v>1000</v>
      </c>
      <c r="M145" t="s">
        <v>88</v>
      </c>
    </row>
    <row r="146" spans="1:13" ht="38.5" x14ac:dyDescent="0.35">
      <c r="A146" s="4">
        <v>44973</v>
      </c>
      <c r="B146" s="19">
        <f t="shared" si="14"/>
        <v>4</v>
      </c>
      <c r="C146" t="str">
        <f t="shared" si="15"/>
        <v>JUEVES</v>
      </c>
      <c r="D146">
        <f t="shared" si="16"/>
        <v>2</v>
      </c>
      <c r="E146" t="str">
        <f t="shared" si="17"/>
        <v>FEBRERO</v>
      </c>
      <c r="F146">
        <f t="shared" si="18"/>
        <v>2023</v>
      </c>
      <c r="G146">
        <f t="shared" si="19"/>
        <v>7</v>
      </c>
      <c r="H146" s="12" t="s">
        <v>86</v>
      </c>
      <c r="I146" s="6"/>
      <c r="J146" s="6"/>
      <c r="K146" s="6">
        <f>3000*0.4</f>
        <v>1200</v>
      </c>
      <c r="L146" s="6">
        <f t="shared" si="20"/>
        <v>1200</v>
      </c>
      <c r="M146" t="s">
        <v>90</v>
      </c>
    </row>
    <row r="147" spans="1:13" ht="38.5" x14ac:dyDescent="0.35">
      <c r="A147" s="4">
        <v>44980</v>
      </c>
      <c r="B147" s="19">
        <f t="shared" si="14"/>
        <v>4</v>
      </c>
      <c r="C147" t="str">
        <f t="shared" si="15"/>
        <v>JUEVES</v>
      </c>
      <c r="D147">
        <f t="shared" si="16"/>
        <v>2</v>
      </c>
      <c r="E147" t="str">
        <f t="shared" si="17"/>
        <v>FEBRERO</v>
      </c>
      <c r="F147">
        <f t="shared" si="18"/>
        <v>2023</v>
      </c>
      <c r="G147">
        <f t="shared" si="19"/>
        <v>8</v>
      </c>
      <c r="H147" s="12" t="s">
        <v>86</v>
      </c>
      <c r="I147" s="6"/>
      <c r="J147" s="6"/>
      <c r="K147" s="6">
        <f>900*0.4</f>
        <v>360</v>
      </c>
      <c r="L147" s="6">
        <f t="shared" si="20"/>
        <v>360</v>
      </c>
      <c r="M147" t="s">
        <v>94</v>
      </c>
    </row>
    <row r="148" spans="1:13" x14ac:dyDescent="0.35">
      <c r="A148" s="4">
        <v>44985</v>
      </c>
      <c r="B148" s="19">
        <f t="shared" si="14"/>
        <v>2</v>
      </c>
      <c r="C148" t="str">
        <f t="shared" si="15"/>
        <v>MARTES</v>
      </c>
      <c r="D148">
        <f t="shared" si="16"/>
        <v>2</v>
      </c>
      <c r="E148" t="str">
        <f t="shared" si="17"/>
        <v>FEBRERO</v>
      </c>
      <c r="F148">
        <f t="shared" si="18"/>
        <v>2023</v>
      </c>
      <c r="G148">
        <f t="shared" si="19"/>
        <v>9</v>
      </c>
      <c r="H148" s="12" t="s">
        <v>42</v>
      </c>
      <c r="I148" s="6"/>
      <c r="J148" s="6"/>
      <c r="K148" s="6">
        <v>5000</v>
      </c>
      <c r="L148" s="6">
        <f t="shared" si="20"/>
        <v>5000</v>
      </c>
      <c r="M148" t="s">
        <v>66</v>
      </c>
    </row>
    <row r="149" spans="1:13" x14ac:dyDescent="0.35">
      <c r="A149" s="4">
        <v>44987</v>
      </c>
      <c r="B149" s="19">
        <f t="shared" si="14"/>
        <v>4</v>
      </c>
      <c r="C149" t="str">
        <f t="shared" si="15"/>
        <v>JUEVES</v>
      </c>
      <c r="D149">
        <f t="shared" si="16"/>
        <v>3</v>
      </c>
      <c r="E149" t="str">
        <f t="shared" si="17"/>
        <v>MARZO</v>
      </c>
      <c r="F149">
        <f t="shared" si="18"/>
        <v>2023</v>
      </c>
      <c r="G149">
        <f t="shared" si="19"/>
        <v>9</v>
      </c>
      <c r="H149" s="12" t="s">
        <v>23</v>
      </c>
      <c r="I149" s="6">
        <v>65.94</v>
      </c>
      <c r="J149" s="6"/>
      <c r="K149" s="6"/>
      <c r="L149" s="6">
        <f t="shared" si="20"/>
        <v>65.94</v>
      </c>
      <c r="M149" s="22" t="s">
        <v>57</v>
      </c>
    </row>
    <row r="150" spans="1:13" x14ac:dyDescent="0.35">
      <c r="A150" s="4">
        <v>44991</v>
      </c>
      <c r="B150" s="19">
        <f t="shared" si="14"/>
        <v>1</v>
      </c>
      <c r="C150" t="str">
        <f t="shared" si="15"/>
        <v>LUNES</v>
      </c>
      <c r="D150">
        <f t="shared" si="16"/>
        <v>3</v>
      </c>
      <c r="E150" t="str">
        <f t="shared" si="17"/>
        <v>MARZO</v>
      </c>
      <c r="F150">
        <f t="shared" si="18"/>
        <v>2023</v>
      </c>
      <c r="G150">
        <f t="shared" si="19"/>
        <v>10</v>
      </c>
      <c r="H150" s="12" t="s">
        <v>23</v>
      </c>
      <c r="I150" s="6">
        <v>312</v>
      </c>
      <c r="J150" s="6"/>
      <c r="K150" s="6"/>
      <c r="L150" s="6">
        <f t="shared" si="20"/>
        <v>312</v>
      </c>
      <c r="M150" t="s">
        <v>95</v>
      </c>
    </row>
    <row r="151" spans="1:13" ht="38.5" x14ac:dyDescent="0.35">
      <c r="A151" s="4">
        <v>44994</v>
      </c>
      <c r="B151" s="19">
        <f t="shared" si="14"/>
        <v>4</v>
      </c>
      <c r="C151" t="str">
        <f t="shared" si="15"/>
        <v>JUEVES</v>
      </c>
      <c r="D151">
        <f t="shared" si="16"/>
        <v>3</v>
      </c>
      <c r="E151" t="str">
        <f t="shared" si="17"/>
        <v>MARZO</v>
      </c>
      <c r="F151">
        <f t="shared" si="18"/>
        <v>2023</v>
      </c>
      <c r="G151">
        <f t="shared" si="19"/>
        <v>10</v>
      </c>
      <c r="H151" s="12" t="s">
        <v>86</v>
      </c>
      <c r="I151" s="6"/>
      <c r="J151" s="6"/>
      <c r="K151" s="23">
        <v>500</v>
      </c>
      <c r="L151" s="6">
        <f t="shared" si="20"/>
        <v>500</v>
      </c>
      <c r="M151" s="22" t="s">
        <v>96</v>
      </c>
    </row>
    <row r="152" spans="1:13" ht="26" x14ac:dyDescent="0.35">
      <c r="A152" s="4">
        <v>44994</v>
      </c>
      <c r="B152" s="19">
        <f t="shared" si="14"/>
        <v>4</v>
      </c>
      <c r="C152" t="str">
        <f t="shared" si="15"/>
        <v>JUEVES</v>
      </c>
      <c r="D152">
        <f t="shared" si="16"/>
        <v>3</v>
      </c>
      <c r="E152" t="str">
        <f t="shared" si="17"/>
        <v>MARZO</v>
      </c>
      <c r="F152">
        <f t="shared" si="18"/>
        <v>2023</v>
      </c>
      <c r="G152">
        <f t="shared" si="19"/>
        <v>10</v>
      </c>
      <c r="H152" s="12" t="s">
        <v>14</v>
      </c>
      <c r="I152" s="6"/>
      <c r="J152" s="6"/>
      <c r="K152" s="23">
        <v>6000</v>
      </c>
      <c r="L152" s="6">
        <f t="shared" si="20"/>
        <v>6000</v>
      </c>
      <c r="M152" s="22" t="s">
        <v>97</v>
      </c>
    </row>
    <row r="153" spans="1:13" ht="38.5" x14ac:dyDescent="0.35">
      <c r="A153" s="4">
        <v>44994</v>
      </c>
      <c r="B153" s="19">
        <f t="shared" si="14"/>
        <v>4</v>
      </c>
      <c r="C153" t="str">
        <f t="shared" si="15"/>
        <v>JUEVES</v>
      </c>
      <c r="D153">
        <f t="shared" si="16"/>
        <v>3</v>
      </c>
      <c r="E153" t="str">
        <f t="shared" si="17"/>
        <v>MARZO</v>
      </c>
      <c r="F153">
        <f t="shared" si="18"/>
        <v>2023</v>
      </c>
      <c r="G153">
        <f t="shared" si="19"/>
        <v>10</v>
      </c>
      <c r="H153" s="12" t="s">
        <v>86</v>
      </c>
      <c r="I153" s="6"/>
      <c r="J153" s="6"/>
      <c r="K153" s="23">
        <f>800*0.4</f>
        <v>320</v>
      </c>
      <c r="L153" s="6">
        <f t="shared" si="20"/>
        <v>320</v>
      </c>
      <c r="M153" s="22" t="s">
        <v>98</v>
      </c>
    </row>
    <row r="154" spans="1:13" ht="38.5" x14ac:dyDescent="0.35">
      <c r="A154" s="4">
        <v>44994</v>
      </c>
      <c r="B154" s="19">
        <f t="shared" si="14"/>
        <v>4</v>
      </c>
      <c r="C154" t="str">
        <f t="shared" si="15"/>
        <v>JUEVES</v>
      </c>
      <c r="D154">
        <f t="shared" si="16"/>
        <v>3</v>
      </c>
      <c r="E154" t="str">
        <f t="shared" si="17"/>
        <v>MARZO</v>
      </c>
      <c r="F154">
        <f t="shared" si="18"/>
        <v>2023</v>
      </c>
      <c r="G154">
        <f t="shared" si="19"/>
        <v>10</v>
      </c>
      <c r="H154" s="12" t="s">
        <v>86</v>
      </c>
      <c r="I154" s="6"/>
      <c r="J154" s="6"/>
      <c r="K154" s="23">
        <f>1140*0.4</f>
        <v>456</v>
      </c>
      <c r="L154" s="6">
        <f t="shared" si="20"/>
        <v>456</v>
      </c>
      <c r="M154" s="22" t="s">
        <v>99</v>
      </c>
    </row>
    <row r="155" spans="1:13" ht="38.5" x14ac:dyDescent="0.35">
      <c r="A155" s="4">
        <v>44994</v>
      </c>
      <c r="B155" s="19">
        <f t="shared" si="14"/>
        <v>4</v>
      </c>
      <c r="C155" t="str">
        <f t="shared" si="15"/>
        <v>JUEVES</v>
      </c>
      <c r="D155">
        <f t="shared" si="16"/>
        <v>3</v>
      </c>
      <c r="E155" t="str">
        <f t="shared" si="17"/>
        <v>MARZO</v>
      </c>
      <c r="F155">
        <f t="shared" si="18"/>
        <v>2023</v>
      </c>
      <c r="G155">
        <f t="shared" si="19"/>
        <v>10</v>
      </c>
      <c r="H155" s="12" t="s">
        <v>86</v>
      </c>
      <c r="I155" s="6"/>
      <c r="J155" s="6"/>
      <c r="K155" s="23">
        <f>800*0.4</f>
        <v>320</v>
      </c>
      <c r="L155" s="6">
        <f t="shared" si="20"/>
        <v>320</v>
      </c>
      <c r="M155" s="22" t="s">
        <v>100</v>
      </c>
    </row>
    <row r="156" spans="1:13" ht="38.5" x14ac:dyDescent="0.35">
      <c r="A156" s="4">
        <v>44994</v>
      </c>
      <c r="B156" s="19">
        <f t="shared" si="14"/>
        <v>4</v>
      </c>
      <c r="C156" t="str">
        <f t="shared" si="15"/>
        <v>JUEVES</v>
      </c>
      <c r="D156">
        <f t="shared" si="16"/>
        <v>3</v>
      </c>
      <c r="E156" t="str">
        <f t="shared" si="17"/>
        <v>MARZO</v>
      </c>
      <c r="F156">
        <f t="shared" si="18"/>
        <v>2023</v>
      </c>
      <c r="G156">
        <f t="shared" si="19"/>
        <v>10</v>
      </c>
      <c r="H156" s="12" t="s">
        <v>86</v>
      </c>
      <c r="I156" s="6"/>
      <c r="J156" s="6"/>
      <c r="K156" s="23">
        <f>3000*0.4</f>
        <v>1200</v>
      </c>
      <c r="L156" s="6">
        <f t="shared" si="20"/>
        <v>1200</v>
      </c>
      <c r="M156" s="22" t="s">
        <v>101</v>
      </c>
    </row>
    <row r="157" spans="1:13" ht="38.5" x14ac:dyDescent="0.35">
      <c r="A157" s="4">
        <v>44998</v>
      </c>
      <c r="B157" s="19">
        <f t="shared" si="14"/>
        <v>1</v>
      </c>
      <c r="C157" t="str">
        <f t="shared" si="15"/>
        <v>LUNES</v>
      </c>
      <c r="D157">
        <f t="shared" si="16"/>
        <v>3</v>
      </c>
      <c r="E157" t="str">
        <f t="shared" si="17"/>
        <v>MARZO</v>
      </c>
      <c r="F157">
        <f t="shared" si="18"/>
        <v>2023</v>
      </c>
      <c r="G157">
        <f t="shared" si="19"/>
        <v>11</v>
      </c>
      <c r="H157" s="12" t="s">
        <v>84</v>
      </c>
      <c r="I157" s="6"/>
      <c r="J157" s="6"/>
      <c r="K157" s="6">
        <v>300</v>
      </c>
      <c r="L157" s="6">
        <f t="shared" si="20"/>
        <v>300</v>
      </c>
      <c r="M157" t="s">
        <v>102</v>
      </c>
    </row>
    <row r="158" spans="1:13" ht="38.5" x14ac:dyDescent="0.35">
      <c r="A158" s="4">
        <v>44998</v>
      </c>
      <c r="B158" s="19">
        <f t="shared" si="14"/>
        <v>1</v>
      </c>
      <c r="C158" t="str">
        <f t="shared" si="15"/>
        <v>LUNES</v>
      </c>
      <c r="D158">
        <f t="shared" si="16"/>
        <v>3</v>
      </c>
      <c r="E158" t="str">
        <f t="shared" si="17"/>
        <v>MARZO</v>
      </c>
      <c r="F158">
        <f t="shared" si="18"/>
        <v>2023</v>
      </c>
      <c r="G158">
        <f t="shared" si="19"/>
        <v>11</v>
      </c>
      <c r="H158" s="12" t="s">
        <v>84</v>
      </c>
      <c r="I158" s="6"/>
      <c r="J158" s="6"/>
      <c r="K158" s="6">
        <v>300</v>
      </c>
      <c r="L158" s="6">
        <f t="shared" si="20"/>
        <v>300</v>
      </c>
      <c r="M158" t="s">
        <v>103</v>
      </c>
    </row>
    <row r="159" spans="1:13" ht="38.5" x14ac:dyDescent="0.35">
      <c r="A159" s="4">
        <v>44998</v>
      </c>
      <c r="B159" s="19">
        <f t="shared" si="14"/>
        <v>1</v>
      </c>
      <c r="C159" t="str">
        <f t="shared" si="15"/>
        <v>LUNES</v>
      </c>
      <c r="D159">
        <f t="shared" si="16"/>
        <v>3</v>
      </c>
      <c r="E159" t="str">
        <f t="shared" si="17"/>
        <v>MARZO</v>
      </c>
      <c r="F159">
        <f t="shared" si="18"/>
        <v>2023</v>
      </c>
      <c r="G159">
        <f t="shared" si="19"/>
        <v>11</v>
      </c>
      <c r="H159" s="12" t="s">
        <v>84</v>
      </c>
      <c r="I159" s="6"/>
      <c r="J159" s="6"/>
      <c r="K159" s="6">
        <v>800</v>
      </c>
      <c r="L159" s="6">
        <f t="shared" si="20"/>
        <v>800</v>
      </c>
      <c r="M159" t="s">
        <v>104</v>
      </c>
    </row>
    <row r="160" spans="1:13" ht="38.5" x14ac:dyDescent="0.35">
      <c r="A160" s="4">
        <v>44998</v>
      </c>
      <c r="B160" s="19">
        <f t="shared" si="14"/>
        <v>1</v>
      </c>
      <c r="C160" t="str">
        <f t="shared" si="15"/>
        <v>LUNES</v>
      </c>
      <c r="D160">
        <f t="shared" si="16"/>
        <v>3</v>
      </c>
      <c r="E160" t="str">
        <f t="shared" si="17"/>
        <v>MARZO</v>
      </c>
      <c r="F160">
        <f t="shared" si="18"/>
        <v>2023</v>
      </c>
      <c r="G160">
        <f t="shared" si="19"/>
        <v>11</v>
      </c>
      <c r="H160" s="12" t="s">
        <v>84</v>
      </c>
      <c r="I160" s="6"/>
      <c r="J160" s="6"/>
      <c r="K160" s="6">
        <v>750</v>
      </c>
      <c r="L160" s="6">
        <f t="shared" si="20"/>
        <v>750</v>
      </c>
      <c r="M160" t="s">
        <v>105</v>
      </c>
    </row>
    <row r="161" spans="1:13" ht="38.5" x14ac:dyDescent="0.35">
      <c r="A161" s="4">
        <v>44998</v>
      </c>
      <c r="B161" s="19">
        <f t="shared" si="14"/>
        <v>1</v>
      </c>
      <c r="C161" t="str">
        <f t="shared" si="15"/>
        <v>LUNES</v>
      </c>
      <c r="D161">
        <f t="shared" si="16"/>
        <v>3</v>
      </c>
      <c r="E161" t="str">
        <f t="shared" si="17"/>
        <v>MARZO</v>
      </c>
      <c r="F161">
        <f t="shared" si="18"/>
        <v>2023</v>
      </c>
      <c r="G161">
        <f t="shared" si="19"/>
        <v>11</v>
      </c>
      <c r="H161" s="12" t="s">
        <v>84</v>
      </c>
      <c r="I161" s="6"/>
      <c r="J161" s="6"/>
      <c r="K161" s="6">
        <v>300</v>
      </c>
      <c r="L161" s="6">
        <f t="shared" si="20"/>
        <v>300</v>
      </c>
      <c r="M161" t="s">
        <v>106</v>
      </c>
    </row>
    <row r="162" spans="1:13" ht="38.5" x14ac:dyDescent="0.35">
      <c r="A162" s="4">
        <v>44998</v>
      </c>
      <c r="B162" s="19">
        <f t="shared" si="14"/>
        <v>1</v>
      </c>
      <c r="C162" t="str">
        <f t="shared" si="15"/>
        <v>LUNES</v>
      </c>
      <c r="D162">
        <f t="shared" si="16"/>
        <v>3</v>
      </c>
      <c r="E162" t="str">
        <f t="shared" si="17"/>
        <v>MARZO</v>
      </c>
      <c r="F162">
        <f t="shared" si="18"/>
        <v>2023</v>
      </c>
      <c r="G162">
        <f t="shared" si="19"/>
        <v>11</v>
      </c>
      <c r="H162" s="12" t="s">
        <v>84</v>
      </c>
      <c r="I162" s="6"/>
      <c r="J162" s="6"/>
      <c r="K162" s="6">
        <v>800</v>
      </c>
      <c r="L162" s="6">
        <f t="shared" si="20"/>
        <v>800</v>
      </c>
      <c r="M162" t="s">
        <v>107</v>
      </c>
    </row>
    <row r="163" spans="1:13" x14ac:dyDescent="0.35">
      <c r="A163" s="4">
        <v>45000</v>
      </c>
      <c r="B163" s="19">
        <f t="shared" si="14"/>
        <v>3</v>
      </c>
      <c r="C163" t="str">
        <f t="shared" si="15"/>
        <v>MIÉRCOLES</v>
      </c>
      <c r="D163">
        <f t="shared" si="16"/>
        <v>3</v>
      </c>
      <c r="E163" t="str">
        <f t="shared" si="17"/>
        <v>MARZO</v>
      </c>
      <c r="F163">
        <f t="shared" si="18"/>
        <v>2023</v>
      </c>
      <c r="G163">
        <f t="shared" si="19"/>
        <v>11</v>
      </c>
      <c r="H163" s="12" t="s">
        <v>42</v>
      </c>
      <c r="I163" s="6"/>
      <c r="J163" s="6"/>
      <c r="K163" s="6">
        <v>5000</v>
      </c>
      <c r="L163" s="6">
        <f t="shared" si="20"/>
        <v>5000</v>
      </c>
      <c r="M163" s="22" t="s">
        <v>66</v>
      </c>
    </row>
    <row r="164" spans="1:13" ht="38.5" x14ac:dyDescent="0.35">
      <c r="A164" s="24">
        <v>45001</v>
      </c>
      <c r="B164" s="19">
        <f t="shared" si="14"/>
        <v>4</v>
      </c>
      <c r="C164" t="str">
        <f t="shared" si="15"/>
        <v>JUEVES</v>
      </c>
      <c r="D164">
        <f t="shared" si="16"/>
        <v>3</v>
      </c>
      <c r="E164" t="str">
        <f t="shared" si="17"/>
        <v>MARZO</v>
      </c>
      <c r="F164">
        <f t="shared" si="18"/>
        <v>2023</v>
      </c>
      <c r="G164">
        <f t="shared" si="19"/>
        <v>11</v>
      </c>
      <c r="H164" s="12" t="s">
        <v>86</v>
      </c>
      <c r="I164" s="6"/>
      <c r="J164" s="6"/>
      <c r="K164" s="23">
        <v>400</v>
      </c>
      <c r="L164" s="6">
        <f t="shared" si="20"/>
        <v>400</v>
      </c>
      <c r="M164" s="22" t="s">
        <v>96</v>
      </c>
    </row>
    <row r="165" spans="1:13" ht="38.5" x14ac:dyDescent="0.35">
      <c r="A165" s="24">
        <v>45001</v>
      </c>
      <c r="B165" s="19">
        <f t="shared" si="14"/>
        <v>4</v>
      </c>
      <c r="C165" t="str">
        <f t="shared" si="15"/>
        <v>JUEVES</v>
      </c>
      <c r="D165">
        <f t="shared" si="16"/>
        <v>3</v>
      </c>
      <c r="E165" t="str">
        <f t="shared" si="17"/>
        <v>MARZO</v>
      </c>
      <c r="F165">
        <f t="shared" si="18"/>
        <v>2023</v>
      </c>
      <c r="G165">
        <f t="shared" si="19"/>
        <v>11</v>
      </c>
      <c r="H165" s="12" t="s">
        <v>86</v>
      </c>
      <c r="I165" s="6"/>
      <c r="J165" s="6"/>
      <c r="K165" s="23">
        <f>800*0.4</f>
        <v>320</v>
      </c>
      <c r="L165" s="6">
        <f t="shared" si="20"/>
        <v>320</v>
      </c>
      <c r="M165" s="22" t="s">
        <v>108</v>
      </c>
    </row>
    <row r="166" spans="1:13" ht="38.5" x14ac:dyDescent="0.35">
      <c r="A166" s="24">
        <v>45001</v>
      </c>
      <c r="B166" s="19">
        <f t="shared" si="14"/>
        <v>4</v>
      </c>
      <c r="C166" t="str">
        <f t="shared" si="15"/>
        <v>JUEVES</v>
      </c>
      <c r="D166">
        <f t="shared" si="16"/>
        <v>3</v>
      </c>
      <c r="E166" t="str">
        <f t="shared" si="17"/>
        <v>MARZO</v>
      </c>
      <c r="F166">
        <f t="shared" si="18"/>
        <v>2023</v>
      </c>
      <c r="G166">
        <f t="shared" si="19"/>
        <v>11</v>
      </c>
      <c r="H166" s="12" t="s">
        <v>86</v>
      </c>
      <c r="I166" s="6"/>
      <c r="J166" s="6"/>
      <c r="K166" s="23">
        <f>1500*0.4</f>
        <v>600</v>
      </c>
      <c r="L166" s="6">
        <f t="shared" si="20"/>
        <v>600</v>
      </c>
      <c r="M166" s="22" t="s">
        <v>100</v>
      </c>
    </row>
    <row r="167" spans="1:13" ht="38.5" x14ac:dyDescent="0.35">
      <c r="A167" s="24">
        <v>45001</v>
      </c>
      <c r="B167" s="19">
        <f t="shared" si="14"/>
        <v>4</v>
      </c>
      <c r="C167" t="str">
        <f t="shared" si="15"/>
        <v>JUEVES</v>
      </c>
      <c r="D167">
        <f t="shared" si="16"/>
        <v>3</v>
      </c>
      <c r="E167" t="str">
        <f t="shared" si="17"/>
        <v>MARZO</v>
      </c>
      <c r="F167">
        <f t="shared" si="18"/>
        <v>2023</v>
      </c>
      <c r="G167">
        <f t="shared" si="19"/>
        <v>11</v>
      </c>
      <c r="H167" s="12" t="s">
        <v>86</v>
      </c>
      <c r="I167" s="6"/>
      <c r="J167" s="6"/>
      <c r="K167" s="23">
        <f>4700*0.4</f>
        <v>1880</v>
      </c>
      <c r="L167" s="6">
        <f t="shared" si="20"/>
        <v>1880</v>
      </c>
      <c r="M167" s="22" t="s">
        <v>101</v>
      </c>
    </row>
    <row r="168" spans="1:13" ht="38.5" x14ac:dyDescent="0.35">
      <c r="A168" s="4">
        <v>45007</v>
      </c>
      <c r="B168" s="19">
        <f t="shared" si="14"/>
        <v>3</v>
      </c>
      <c r="C168" t="str">
        <f t="shared" si="15"/>
        <v>MIÉRCOLES</v>
      </c>
      <c r="D168">
        <f t="shared" si="16"/>
        <v>3</v>
      </c>
      <c r="E168" t="str">
        <f t="shared" si="17"/>
        <v>MARZO</v>
      </c>
      <c r="F168">
        <f t="shared" si="18"/>
        <v>2023</v>
      </c>
      <c r="G168">
        <f t="shared" si="19"/>
        <v>12</v>
      </c>
      <c r="H168" s="12" t="s">
        <v>84</v>
      </c>
      <c r="I168" s="6"/>
      <c r="J168" s="6"/>
      <c r="K168" s="6">
        <v>5600</v>
      </c>
      <c r="L168" s="6">
        <f t="shared" si="20"/>
        <v>5600</v>
      </c>
      <c r="M168" s="22" t="s">
        <v>109</v>
      </c>
    </row>
    <row r="169" spans="1:13" x14ac:dyDescent="0.35">
      <c r="A169" s="4">
        <v>45012</v>
      </c>
      <c r="B169" s="19">
        <f t="shared" si="14"/>
        <v>1</v>
      </c>
      <c r="C169" t="str">
        <f t="shared" si="15"/>
        <v>LUNES</v>
      </c>
      <c r="D169">
        <f t="shared" si="16"/>
        <v>3</v>
      </c>
      <c r="E169" t="str">
        <f t="shared" si="17"/>
        <v>MARZO</v>
      </c>
      <c r="F169">
        <f t="shared" si="18"/>
        <v>2023</v>
      </c>
      <c r="G169">
        <f t="shared" si="19"/>
        <v>13</v>
      </c>
      <c r="H169" s="12" t="s">
        <v>23</v>
      </c>
      <c r="I169" s="6">
        <v>1487</v>
      </c>
      <c r="J169" s="6"/>
      <c r="K169" s="6"/>
      <c r="L169" s="6">
        <f t="shared" si="20"/>
        <v>1487</v>
      </c>
      <c r="M169" s="22" t="s">
        <v>110</v>
      </c>
    </row>
    <row r="170" spans="1:13" ht="38.5" x14ac:dyDescent="0.35">
      <c r="A170" s="4">
        <v>45015</v>
      </c>
      <c r="B170" s="19">
        <f t="shared" si="14"/>
        <v>4</v>
      </c>
      <c r="C170" t="str">
        <f t="shared" si="15"/>
        <v>JUEVES</v>
      </c>
      <c r="D170">
        <f t="shared" si="16"/>
        <v>3</v>
      </c>
      <c r="E170" t="str">
        <f t="shared" si="17"/>
        <v>MARZO</v>
      </c>
      <c r="F170">
        <f t="shared" si="18"/>
        <v>2023</v>
      </c>
      <c r="G170">
        <f t="shared" si="19"/>
        <v>13</v>
      </c>
      <c r="H170" s="12" t="s">
        <v>86</v>
      </c>
      <c r="I170" s="6"/>
      <c r="J170" s="6"/>
      <c r="K170" s="23">
        <f>2500*0.4</f>
        <v>1000</v>
      </c>
      <c r="L170" s="6">
        <f t="shared" si="20"/>
        <v>1000</v>
      </c>
      <c r="M170" s="22" t="s">
        <v>99</v>
      </c>
    </row>
    <row r="171" spans="1:13" ht="38.5" x14ac:dyDescent="0.35">
      <c r="A171" s="4">
        <v>45015</v>
      </c>
      <c r="B171" s="19">
        <f t="shared" si="14"/>
        <v>4</v>
      </c>
      <c r="C171" t="str">
        <f t="shared" si="15"/>
        <v>JUEVES</v>
      </c>
      <c r="D171">
        <f t="shared" si="16"/>
        <v>3</v>
      </c>
      <c r="E171" t="str">
        <f t="shared" si="17"/>
        <v>MARZO</v>
      </c>
      <c r="F171">
        <f t="shared" si="18"/>
        <v>2023</v>
      </c>
      <c r="G171">
        <f t="shared" si="19"/>
        <v>13</v>
      </c>
      <c r="H171" s="12" t="s">
        <v>86</v>
      </c>
      <c r="I171" s="6"/>
      <c r="J171" s="6"/>
      <c r="K171" s="23">
        <f>2570*0.4</f>
        <v>1028</v>
      </c>
      <c r="L171" s="6">
        <f t="shared" si="20"/>
        <v>1028</v>
      </c>
      <c r="M171" s="22" t="s">
        <v>100</v>
      </c>
    </row>
    <row r="172" spans="1:13" ht="38.5" x14ac:dyDescent="0.35">
      <c r="A172" s="4">
        <v>45015</v>
      </c>
      <c r="B172" s="19">
        <f t="shared" si="14"/>
        <v>4</v>
      </c>
      <c r="C172" t="str">
        <f t="shared" si="15"/>
        <v>JUEVES</v>
      </c>
      <c r="D172">
        <f t="shared" si="16"/>
        <v>3</v>
      </c>
      <c r="E172" t="str">
        <f t="shared" si="17"/>
        <v>MARZO</v>
      </c>
      <c r="F172">
        <f t="shared" si="18"/>
        <v>2023</v>
      </c>
      <c r="G172">
        <f t="shared" si="19"/>
        <v>13</v>
      </c>
      <c r="H172" s="12" t="s">
        <v>86</v>
      </c>
      <c r="I172" s="23">
        <v>14000</v>
      </c>
      <c r="J172" s="6"/>
      <c r="K172" s="6"/>
      <c r="L172" s="6">
        <f t="shared" si="20"/>
        <v>14000</v>
      </c>
      <c r="M172" s="22" t="s">
        <v>111</v>
      </c>
    </row>
    <row r="173" spans="1:13" x14ac:dyDescent="0.35">
      <c r="A173" s="4">
        <v>45016</v>
      </c>
      <c r="B173" s="19">
        <f t="shared" si="14"/>
        <v>5</v>
      </c>
      <c r="C173" t="str">
        <f t="shared" si="15"/>
        <v>VIERNES</v>
      </c>
      <c r="D173">
        <f t="shared" si="16"/>
        <v>3</v>
      </c>
      <c r="E173" t="str">
        <f t="shared" si="17"/>
        <v>MARZO</v>
      </c>
      <c r="F173">
        <f t="shared" si="18"/>
        <v>2023</v>
      </c>
      <c r="G173">
        <f t="shared" si="19"/>
        <v>13</v>
      </c>
      <c r="H173" s="12" t="s">
        <v>42</v>
      </c>
      <c r="I173" s="6"/>
      <c r="J173" s="6"/>
      <c r="K173" s="6">
        <v>5000</v>
      </c>
      <c r="L173" s="6">
        <f t="shared" si="20"/>
        <v>5000</v>
      </c>
      <c r="M173" s="22" t="s">
        <v>66</v>
      </c>
    </row>
    <row r="174" spans="1:13" ht="26" x14ac:dyDescent="0.35">
      <c r="A174" s="4">
        <v>45016</v>
      </c>
      <c r="B174" s="19">
        <f t="shared" si="14"/>
        <v>5</v>
      </c>
      <c r="C174" t="str">
        <f t="shared" si="15"/>
        <v>VIERNES</v>
      </c>
      <c r="D174">
        <f t="shared" si="16"/>
        <v>3</v>
      </c>
      <c r="E174" t="str">
        <f t="shared" si="17"/>
        <v>MARZO</v>
      </c>
      <c r="F174">
        <f t="shared" si="18"/>
        <v>2023</v>
      </c>
      <c r="G174">
        <f t="shared" si="19"/>
        <v>13</v>
      </c>
      <c r="H174" s="12" t="s">
        <v>112</v>
      </c>
      <c r="I174" s="6"/>
      <c r="J174" s="6">
        <v>1905.98</v>
      </c>
      <c r="K174" s="6" t="s">
        <v>113</v>
      </c>
      <c r="L174" s="6">
        <f t="shared" si="20"/>
        <v>1905.98</v>
      </c>
      <c r="M174" s="22" t="s">
        <v>112</v>
      </c>
    </row>
    <row r="175" spans="1:13" x14ac:dyDescent="0.35">
      <c r="A175" s="4">
        <v>45016</v>
      </c>
      <c r="B175" s="19">
        <f t="shared" si="14"/>
        <v>5</v>
      </c>
      <c r="C175" t="str">
        <f t="shared" si="15"/>
        <v>VIERNES</v>
      </c>
      <c r="D175">
        <f t="shared" si="16"/>
        <v>3</v>
      </c>
      <c r="E175" t="str">
        <f t="shared" si="17"/>
        <v>MARZO</v>
      </c>
      <c r="F175">
        <f t="shared" si="18"/>
        <v>2023</v>
      </c>
      <c r="G175">
        <f t="shared" si="19"/>
        <v>13</v>
      </c>
      <c r="H175" s="16" t="s">
        <v>23</v>
      </c>
      <c r="I175" s="6">
        <v>50</v>
      </c>
      <c r="J175" s="6"/>
      <c r="K175" s="6"/>
      <c r="L175" s="6">
        <f t="shared" si="20"/>
        <v>50</v>
      </c>
      <c r="M175" s="22" t="s">
        <v>114</v>
      </c>
    </row>
    <row r="176" spans="1:13" x14ac:dyDescent="0.35">
      <c r="A176" s="4">
        <v>45016</v>
      </c>
      <c r="B176" s="19">
        <f t="shared" si="14"/>
        <v>5</v>
      </c>
      <c r="C176" t="str">
        <f t="shared" si="15"/>
        <v>VIERNES</v>
      </c>
      <c r="D176">
        <f t="shared" si="16"/>
        <v>3</v>
      </c>
      <c r="E176" t="str">
        <f t="shared" si="17"/>
        <v>MARZO</v>
      </c>
      <c r="F176">
        <f t="shared" si="18"/>
        <v>2023</v>
      </c>
      <c r="G176">
        <f t="shared" si="19"/>
        <v>13</v>
      </c>
      <c r="H176" s="16" t="s">
        <v>23</v>
      </c>
      <c r="I176" s="6">
        <v>10</v>
      </c>
      <c r="J176" s="6"/>
      <c r="K176" s="6"/>
      <c r="L176" s="6">
        <f t="shared" si="20"/>
        <v>10</v>
      </c>
      <c r="M176" s="22" t="s">
        <v>114</v>
      </c>
    </row>
    <row r="177" spans="1:13" x14ac:dyDescent="0.35">
      <c r="A177" s="4">
        <v>45016</v>
      </c>
      <c r="B177" s="19">
        <f t="shared" si="14"/>
        <v>5</v>
      </c>
      <c r="C177" t="str">
        <f t="shared" si="15"/>
        <v>VIERNES</v>
      </c>
      <c r="D177">
        <f t="shared" si="16"/>
        <v>3</v>
      </c>
      <c r="E177" t="str">
        <f t="shared" si="17"/>
        <v>MARZO</v>
      </c>
      <c r="F177">
        <f t="shared" si="18"/>
        <v>2023</v>
      </c>
      <c r="G177">
        <f t="shared" si="19"/>
        <v>13</v>
      </c>
      <c r="H177" s="16" t="s">
        <v>23</v>
      </c>
      <c r="I177" s="6">
        <v>280.5</v>
      </c>
      <c r="J177" s="6"/>
      <c r="K177" s="6"/>
      <c r="L177" s="6">
        <f t="shared" si="20"/>
        <v>280.5</v>
      </c>
      <c r="M177" s="22" t="s">
        <v>115</v>
      </c>
    </row>
    <row r="178" spans="1:13" x14ac:dyDescent="0.35">
      <c r="A178" s="4">
        <v>45016</v>
      </c>
      <c r="B178" s="19">
        <f t="shared" si="14"/>
        <v>5</v>
      </c>
      <c r="C178" t="str">
        <f t="shared" si="15"/>
        <v>VIERNES</v>
      </c>
      <c r="D178">
        <f t="shared" si="16"/>
        <v>3</v>
      </c>
      <c r="E178" t="str">
        <f t="shared" si="17"/>
        <v>MARZO</v>
      </c>
      <c r="F178">
        <f t="shared" si="18"/>
        <v>2023</v>
      </c>
      <c r="G178">
        <f t="shared" si="19"/>
        <v>13</v>
      </c>
      <c r="H178" s="16" t="s">
        <v>23</v>
      </c>
      <c r="I178" s="6">
        <v>854.5</v>
      </c>
      <c r="J178" s="6"/>
      <c r="K178" s="6"/>
      <c r="L178" s="6">
        <f t="shared" si="20"/>
        <v>854.5</v>
      </c>
      <c r="M178" s="22" t="s">
        <v>116</v>
      </c>
    </row>
    <row r="179" spans="1:13" ht="26" x14ac:dyDescent="0.35">
      <c r="A179" s="4">
        <v>45016</v>
      </c>
      <c r="B179" s="19">
        <f t="shared" si="14"/>
        <v>5</v>
      </c>
      <c r="C179" t="str">
        <f t="shared" si="15"/>
        <v>VIERNES</v>
      </c>
      <c r="D179">
        <f t="shared" si="16"/>
        <v>3</v>
      </c>
      <c r="E179" t="str">
        <f t="shared" si="17"/>
        <v>MARZO</v>
      </c>
      <c r="F179">
        <f t="shared" si="18"/>
        <v>2023</v>
      </c>
      <c r="G179">
        <f t="shared" si="19"/>
        <v>13</v>
      </c>
      <c r="H179" s="12" t="s">
        <v>14</v>
      </c>
      <c r="I179" s="6"/>
      <c r="J179" s="6"/>
      <c r="K179" s="6">
        <v>1900</v>
      </c>
      <c r="L179" s="6">
        <f t="shared" si="20"/>
        <v>1900</v>
      </c>
      <c r="M179" s="22" t="s">
        <v>117</v>
      </c>
    </row>
    <row r="180" spans="1:13" ht="26" x14ac:dyDescent="0.35">
      <c r="A180" s="4">
        <v>45016</v>
      </c>
      <c r="B180" s="19">
        <f t="shared" si="14"/>
        <v>5</v>
      </c>
      <c r="C180" t="str">
        <f t="shared" si="15"/>
        <v>VIERNES</v>
      </c>
      <c r="D180">
        <f t="shared" si="16"/>
        <v>3</v>
      </c>
      <c r="E180" t="str">
        <f t="shared" si="17"/>
        <v>MARZO</v>
      </c>
      <c r="F180">
        <f t="shared" si="18"/>
        <v>2023</v>
      </c>
      <c r="G180">
        <f t="shared" si="19"/>
        <v>13</v>
      </c>
      <c r="H180" s="12" t="s">
        <v>25</v>
      </c>
      <c r="I180" s="6"/>
      <c r="J180" s="6"/>
      <c r="K180" s="6">
        <v>2000</v>
      </c>
      <c r="L180" s="6">
        <f t="shared" si="20"/>
        <v>2000</v>
      </c>
      <c r="M180" s="22" t="s">
        <v>118</v>
      </c>
    </row>
    <row r="181" spans="1:13" x14ac:dyDescent="0.35">
      <c r="A181" s="4">
        <v>45028</v>
      </c>
      <c r="B181" s="19">
        <f t="shared" si="14"/>
        <v>3</v>
      </c>
      <c r="C181" t="str">
        <f t="shared" si="15"/>
        <v>MIÉRCOLES</v>
      </c>
      <c r="D181">
        <f t="shared" si="16"/>
        <v>4</v>
      </c>
      <c r="E181" t="str">
        <f t="shared" si="17"/>
        <v>ABRIL</v>
      </c>
      <c r="F181">
        <f t="shared" si="18"/>
        <v>2023</v>
      </c>
      <c r="G181">
        <f t="shared" si="19"/>
        <v>15</v>
      </c>
      <c r="H181" s="16" t="s">
        <v>23</v>
      </c>
      <c r="I181" s="6">
        <v>0</v>
      </c>
      <c r="J181" s="6">
        <v>0</v>
      </c>
      <c r="K181" s="6">
        <v>8000</v>
      </c>
      <c r="L181" s="6">
        <f t="shared" si="20"/>
        <v>8000</v>
      </c>
      <c r="M181" s="22" t="s">
        <v>119</v>
      </c>
    </row>
    <row r="182" spans="1:13" x14ac:dyDescent="0.35">
      <c r="A182" s="4">
        <v>45018</v>
      </c>
      <c r="B182" s="19">
        <f t="shared" si="14"/>
        <v>7</v>
      </c>
      <c r="C182" t="str">
        <f t="shared" si="15"/>
        <v>DOMINGO</v>
      </c>
      <c r="D182">
        <f t="shared" si="16"/>
        <v>4</v>
      </c>
      <c r="E182" t="str">
        <f t="shared" si="17"/>
        <v>ABRIL</v>
      </c>
      <c r="F182">
        <f t="shared" si="18"/>
        <v>2023</v>
      </c>
      <c r="G182">
        <f t="shared" si="19"/>
        <v>14</v>
      </c>
      <c r="H182" s="12" t="s">
        <v>120</v>
      </c>
      <c r="I182" s="6"/>
      <c r="J182" s="6"/>
      <c r="K182" s="6">
        <v>942</v>
      </c>
      <c r="L182" s="6">
        <f t="shared" si="20"/>
        <v>942</v>
      </c>
    </row>
    <row r="183" spans="1:13" ht="26" x14ac:dyDescent="0.35">
      <c r="A183" s="4">
        <v>45021</v>
      </c>
      <c r="B183" s="19">
        <f t="shared" si="14"/>
        <v>3</v>
      </c>
      <c r="C183" t="str">
        <f t="shared" si="15"/>
        <v>MIÉRCOLES</v>
      </c>
      <c r="D183">
        <f t="shared" si="16"/>
        <v>4</v>
      </c>
      <c r="E183" t="str">
        <f t="shared" si="17"/>
        <v>ABRIL</v>
      </c>
      <c r="F183">
        <f t="shared" si="18"/>
        <v>2023</v>
      </c>
      <c r="G183">
        <f t="shared" si="19"/>
        <v>14</v>
      </c>
      <c r="H183" s="12" t="s">
        <v>25</v>
      </c>
      <c r="I183" s="6"/>
      <c r="J183" s="6"/>
      <c r="K183" s="6">
        <v>140</v>
      </c>
      <c r="L183" s="6">
        <f t="shared" si="20"/>
        <v>140</v>
      </c>
      <c r="M183" s="22" t="s">
        <v>41</v>
      </c>
    </row>
    <row r="184" spans="1:13" ht="26" x14ac:dyDescent="0.35">
      <c r="A184" s="4">
        <v>45021</v>
      </c>
      <c r="B184" s="19">
        <f t="shared" si="14"/>
        <v>3</v>
      </c>
      <c r="C184" t="str">
        <f t="shared" si="15"/>
        <v>MIÉRCOLES</v>
      </c>
      <c r="D184">
        <f t="shared" si="16"/>
        <v>4</v>
      </c>
      <c r="E184" t="str">
        <f t="shared" si="17"/>
        <v>ABRIL</v>
      </c>
      <c r="F184">
        <f t="shared" si="18"/>
        <v>2023</v>
      </c>
      <c r="G184">
        <f t="shared" si="19"/>
        <v>14</v>
      </c>
      <c r="H184" s="12" t="s">
        <v>25</v>
      </c>
      <c r="I184" s="6"/>
      <c r="J184" s="6"/>
      <c r="K184" s="6">
        <v>785.5</v>
      </c>
      <c r="L184" s="6">
        <f t="shared" si="20"/>
        <v>785.5</v>
      </c>
    </row>
    <row r="185" spans="1:13" ht="38.5" x14ac:dyDescent="0.35">
      <c r="A185" s="4">
        <v>45021</v>
      </c>
      <c r="B185" s="19">
        <f t="shared" si="14"/>
        <v>3</v>
      </c>
      <c r="C185" t="str">
        <f t="shared" si="15"/>
        <v>MIÉRCOLES</v>
      </c>
      <c r="D185">
        <f t="shared" si="16"/>
        <v>4</v>
      </c>
      <c r="E185" t="str">
        <f t="shared" si="17"/>
        <v>ABRIL</v>
      </c>
      <c r="F185">
        <f t="shared" si="18"/>
        <v>2023</v>
      </c>
      <c r="G185">
        <f t="shared" si="19"/>
        <v>14</v>
      </c>
      <c r="H185" s="12" t="s">
        <v>84</v>
      </c>
      <c r="I185" s="6"/>
      <c r="J185" s="6"/>
      <c r="K185" s="6">
        <v>2450</v>
      </c>
      <c r="L185" s="6">
        <f t="shared" si="20"/>
        <v>2450</v>
      </c>
      <c r="M185" s="22" t="s">
        <v>121</v>
      </c>
    </row>
    <row r="186" spans="1:13" x14ac:dyDescent="0.35">
      <c r="A186" s="4">
        <v>45021</v>
      </c>
      <c r="B186" s="19">
        <f t="shared" si="14"/>
        <v>3</v>
      </c>
      <c r="C186" t="str">
        <f t="shared" si="15"/>
        <v>MIÉRCOLES</v>
      </c>
      <c r="D186">
        <f t="shared" si="16"/>
        <v>4</v>
      </c>
      <c r="E186" t="str">
        <f t="shared" si="17"/>
        <v>ABRIL</v>
      </c>
      <c r="F186">
        <f t="shared" si="18"/>
        <v>2023</v>
      </c>
      <c r="G186">
        <f t="shared" si="19"/>
        <v>14</v>
      </c>
      <c r="H186" s="12" t="s">
        <v>23</v>
      </c>
      <c r="I186" s="6">
        <v>80</v>
      </c>
      <c r="J186" s="6"/>
      <c r="K186" s="6"/>
      <c r="L186" s="6">
        <f t="shared" si="20"/>
        <v>80</v>
      </c>
      <c r="M186" s="22" t="s">
        <v>57</v>
      </c>
    </row>
    <row r="187" spans="1:13" x14ac:dyDescent="0.35">
      <c r="A187" s="4">
        <v>45021</v>
      </c>
      <c r="B187" s="19">
        <f t="shared" si="14"/>
        <v>3</v>
      </c>
      <c r="C187" t="str">
        <f t="shared" si="15"/>
        <v>MIÉRCOLES</v>
      </c>
      <c r="D187">
        <f t="shared" si="16"/>
        <v>4</v>
      </c>
      <c r="E187" t="str">
        <f t="shared" si="17"/>
        <v>ABRIL</v>
      </c>
      <c r="F187">
        <f t="shared" si="18"/>
        <v>2023</v>
      </c>
      <c r="G187">
        <f t="shared" si="19"/>
        <v>14</v>
      </c>
      <c r="H187" s="12" t="s">
        <v>23</v>
      </c>
      <c r="I187" s="6">
        <v>24.5</v>
      </c>
      <c r="J187" s="6"/>
      <c r="K187" s="6"/>
      <c r="L187" s="6">
        <f t="shared" si="20"/>
        <v>24.5</v>
      </c>
      <c r="M187" s="22" t="s">
        <v>57</v>
      </c>
    </row>
    <row r="188" spans="1:13" ht="38.5" x14ac:dyDescent="0.35">
      <c r="A188" s="4">
        <v>45029</v>
      </c>
      <c r="B188" s="19">
        <f t="shared" si="14"/>
        <v>4</v>
      </c>
      <c r="C188" t="str">
        <f t="shared" si="15"/>
        <v>JUEVES</v>
      </c>
      <c r="D188">
        <f t="shared" si="16"/>
        <v>4</v>
      </c>
      <c r="E188" t="str">
        <f t="shared" si="17"/>
        <v>ABRIL</v>
      </c>
      <c r="F188">
        <f t="shared" si="18"/>
        <v>2023</v>
      </c>
      <c r="G188">
        <f t="shared" si="19"/>
        <v>15</v>
      </c>
      <c r="H188" s="12" t="s">
        <v>86</v>
      </c>
      <c r="I188" s="6"/>
      <c r="J188" s="6"/>
      <c r="K188" s="6">
        <f>700*0.4</f>
        <v>280</v>
      </c>
      <c r="L188" s="6">
        <f t="shared" si="20"/>
        <v>280</v>
      </c>
      <c r="M188" s="22" t="s">
        <v>122</v>
      </c>
    </row>
    <row r="189" spans="1:13" ht="38.5" x14ac:dyDescent="0.35">
      <c r="A189" s="4">
        <v>45029</v>
      </c>
      <c r="B189" s="19">
        <f t="shared" si="14"/>
        <v>4</v>
      </c>
      <c r="C189" t="str">
        <f t="shared" si="15"/>
        <v>JUEVES</v>
      </c>
      <c r="D189">
        <f t="shared" si="16"/>
        <v>4</v>
      </c>
      <c r="E189" t="str">
        <f t="shared" si="17"/>
        <v>ABRIL</v>
      </c>
      <c r="F189">
        <f t="shared" si="18"/>
        <v>2023</v>
      </c>
      <c r="G189">
        <f t="shared" si="19"/>
        <v>15</v>
      </c>
      <c r="H189" s="12" t="s">
        <v>86</v>
      </c>
      <c r="I189" s="6"/>
      <c r="J189" s="6"/>
      <c r="K189" s="6">
        <v>400</v>
      </c>
      <c r="L189" s="6">
        <f t="shared" si="20"/>
        <v>400</v>
      </c>
      <c r="M189" s="22" t="s">
        <v>123</v>
      </c>
    </row>
    <row r="190" spans="1:13" ht="26" x14ac:dyDescent="0.35">
      <c r="A190" s="4">
        <v>45029</v>
      </c>
      <c r="B190" s="19">
        <f t="shared" si="14"/>
        <v>4</v>
      </c>
      <c r="C190" t="str">
        <f t="shared" si="15"/>
        <v>JUEVES</v>
      </c>
      <c r="D190">
        <f t="shared" si="16"/>
        <v>4</v>
      </c>
      <c r="E190" t="str">
        <f t="shared" si="17"/>
        <v>ABRIL</v>
      </c>
      <c r="F190">
        <f t="shared" si="18"/>
        <v>2023</v>
      </c>
      <c r="G190">
        <f t="shared" si="19"/>
        <v>15</v>
      </c>
      <c r="H190" s="12" t="s">
        <v>14</v>
      </c>
      <c r="I190" s="6"/>
      <c r="J190" s="6"/>
      <c r="K190" s="6">
        <f>3700*0.4</f>
        <v>1480</v>
      </c>
      <c r="L190" s="6">
        <f t="shared" si="20"/>
        <v>1480</v>
      </c>
      <c r="M190" s="22" t="s">
        <v>124</v>
      </c>
    </row>
    <row r="191" spans="1:13" x14ac:dyDescent="0.35">
      <c r="A191" s="4">
        <v>45029</v>
      </c>
      <c r="B191" s="19">
        <f t="shared" si="14"/>
        <v>4</v>
      </c>
      <c r="C191" t="str">
        <f t="shared" si="15"/>
        <v>JUEVES</v>
      </c>
      <c r="D191">
        <f t="shared" si="16"/>
        <v>4</v>
      </c>
      <c r="E191" t="str">
        <f t="shared" si="17"/>
        <v>ABRIL</v>
      </c>
      <c r="F191">
        <f t="shared" si="18"/>
        <v>2023</v>
      </c>
      <c r="G191">
        <f t="shared" si="19"/>
        <v>15</v>
      </c>
      <c r="H191" s="12" t="s">
        <v>120</v>
      </c>
      <c r="I191" s="6"/>
      <c r="J191" s="6"/>
      <c r="K191" s="6">
        <v>460</v>
      </c>
      <c r="L191" s="6">
        <f t="shared" si="20"/>
        <v>460</v>
      </c>
      <c r="M191" s="22" t="s">
        <v>125</v>
      </c>
    </row>
    <row r="192" spans="1:13" x14ac:dyDescent="0.35">
      <c r="A192" s="4">
        <v>45031</v>
      </c>
      <c r="B192" s="19">
        <f t="shared" si="14"/>
        <v>6</v>
      </c>
      <c r="C192" t="str">
        <f t="shared" si="15"/>
        <v>SÁBADO</v>
      </c>
      <c r="D192">
        <f t="shared" si="16"/>
        <v>4</v>
      </c>
      <c r="E192" t="str">
        <f t="shared" si="17"/>
        <v>ABRIL</v>
      </c>
      <c r="F192">
        <f t="shared" si="18"/>
        <v>2023</v>
      </c>
      <c r="G192">
        <f t="shared" si="19"/>
        <v>15</v>
      </c>
      <c r="H192" s="12" t="s">
        <v>42</v>
      </c>
      <c r="I192" s="6"/>
      <c r="J192" s="6"/>
      <c r="K192" s="6">
        <v>5000</v>
      </c>
      <c r="L192" s="6">
        <f t="shared" si="20"/>
        <v>5000</v>
      </c>
      <c r="M192" s="22" t="s">
        <v>126</v>
      </c>
    </row>
    <row r="193" spans="1:13" x14ac:dyDescent="0.35">
      <c r="A193" s="4">
        <v>45031</v>
      </c>
      <c r="B193" s="19">
        <f t="shared" si="14"/>
        <v>6</v>
      </c>
      <c r="C193" t="str">
        <f t="shared" si="15"/>
        <v>SÁBADO</v>
      </c>
      <c r="D193">
        <f t="shared" si="16"/>
        <v>4</v>
      </c>
      <c r="E193" t="str">
        <f t="shared" si="17"/>
        <v>ABRIL</v>
      </c>
      <c r="F193">
        <f t="shared" si="18"/>
        <v>2023</v>
      </c>
      <c r="G193">
        <f t="shared" si="19"/>
        <v>15</v>
      </c>
      <c r="H193" s="12" t="s">
        <v>23</v>
      </c>
      <c r="I193" s="6"/>
      <c r="J193" s="6"/>
      <c r="K193" s="6">
        <v>2250</v>
      </c>
      <c r="L193" s="6">
        <f t="shared" si="20"/>
        <v>2250</v>
      </c>
      <c r="M193" s="22" t="s">
        <v>127</v>
      </c>
    </row>
    <row r="194" spans="1:13" ht="26" x14ac:dyDescent="0.35">
      <c r="A194" s="4">
        <v>45032</v>
      </c>
      <c r="B194" s="19">
        <f t="shared" ref="B194:B254" si="21">WEEKDAY(A194,2)</f>
        <v>7</v>
      </c>
      <c r="C194" t="str">
        <f t="shared" ref="C194:C257" si="22">UPPER(TEXT(A194,"DDDD"))</f>
        <v>DOMINGO</v>
      </c>
      <c r="D194">
        <f t="shared" ref="D194:D257" si="23">MONTH(A194)</f>
        <v>4</v>
      </c>
      <c r="E194" t="str">
        <f t="shared" ref="E194:E257" si="24">UPPER(TEXT(A194,"MMMM"))</f>
        <v>ABRIL</v>
      </c>
      <c r="F194">
        <f t="shared" si="18"/>
        <v>2023</v>
      </c>
      <c r="G194">
        <f t="shared" si="19"/>
        <v>16</v>
      </c>
      <c r="H194" s="12" t="s">
        <v>18</v>
      </c>
      <c r="I194" s="6"/>
      <c r="J194" s="6"/>
      <c r="K194" s="6">
        <v>3155</v>
      </c>
      <c r="L194" s="6">
        <f t="shared" si="20"/>
        <v>3155</v>
      </c>
    </row>
    <row r="195" spans="1:13" ht="26" x14ac:dyDescent="0.35">
      <c r="A195" s="4">
        <v>45037</v>
      </c>
      <c r="B195" s="19">
        <f t="shared" si="21"/>
        <v>5</v>
      </c>
      <c r="C195" t="str">
        <f t="shared" si="22"/>
        <v>VIERNES</v>
      </c>
      <c r="D195">
        <f t="shared" si="23"/>
        <v>4</v>
      </c>
      <c r="E195" t="str">
        <f t="shared" si="24"/>
        <v>ABRIL</v>
      </c>
      <c r="F195">
        <f t="shared" ref="F195:F258" si="25">YEAR(A195)</f>
        <v>2023</v>
      </c>
      <c r="G195">
        <f t="shared" ref="G195:G258" si="26">WEEKNUM(A195)</f>
        <v>16</v>
      </c>
      <c r="H195" s="12" t="s">
        <v>25</v>
      </c>
      <c r="I195" s="6"/>
      <c r="J195" s="6">
        <v>855</v>
      </c>
      <c r="K195" s="6"/>
      <c r="L195" s="6">
        <f t="shared" ref="L195:L199" si="27">SUM(I195:K195)</f>
        <v>855</v>
      </c>
      <c r="M195" t="s">
        <v>128</v>
      </c>
    </row>
    <row r="196" spans="1:13" ht="38.5" x14ac:dyDescent="0.35">
      <c r="A196" s="4">
        <v>45043</v>
      </c>
      <c r="B196" s="19">
        <f t="shared" si="21"/>
        <v>4</v>
      </c>
      <c r="C196" t="str">
        <f t="shared" si="22"/>
        <v>JUEVES</v>
      </c>
      <c r="D196">
        <f t="shared" si="23"/>
        <v>4</v>
      </c>
      <c r="E196" t="str">
        <f t="shared" si="24"/>
        <v>ABRIL</v>
      </c>
      <c r="F196">
        <f t="shared" si="25"/>
        <v>2023</v>
      </c>
      <c r="G196">
        <f t="shared" si="26"/>
        <v>17</v>
      </c>
      <c r="H196" s="12" t="s">
        <v>86</v>
      </c>
      <c r="I196" s="6"/>
      <c r="J196" s="6"/>
      <c r="K196" s="6">
        <f>700*0.4</f>
        <v>280</v>
      </c>
      <c r="L196" s="6">
        <f t="shared" si="27"/>
        <v>280</v>
      </c>
      <c r="M196" s="22" t="s">
        <v>97</v>
      </c>
    </row>
    <row r="197" spans="1:13" ht="26" x14ac:dyDescent="0.35">
      <c r="A197" s="4">
        <v>45043</v>
      </c>
      <c r="B197" s="19">
        <f t="shared" si="21"/>
        <v>4</v>
      </c>
      <c r="C197" t="str">
        <f t="shared" si="22"/>
        <v>JUEVES</v>
      </c>
      <c r="D197">
        <f t="shared" si="23"/>
        <v>4</v>
      </c>
      <c r="E197" t="str">
        <f t="shared" si="24"/>
        <v>ABRIL</v>
      </c>
      <c r="F197">
        <f t="shared" si="25"/>
        <v>2023</v>
      </c>
      <c r="G197">
        <f t="shared" si="26"/>
        <v>17</v>
      </c>
      <c r="H197" s="12" t="s">
        <v>14</v>
      </c>
      <c r="I197" s="6"/>
      <c r="J197" s="6"/>
      <c r="K197" s="6">
        <v>1300</v>
      </c>
      <c r="L197" s="6">
        <f t="shared" si="27"/>
        <v>1300</v>
      </c>
      <c r="M197" s="22" t="s">
        <v>123</v>
      </c>
    </row>
    <row r="198" spans="1:13" ht="38.5" x14ac:dyDescent="0.35">
      <c r="A198" s="4">
        <v>45045</v>
      </c>
      <c r="B198" s="19">
        <f t="shared" si="21"/>
        <v>6</v>
      </c>
      <c r="C198" t="str">
        <f t="shared" si="22"/>
        <v>SÁBADO</v>
      </c>
      <c r="D198">
        <f t="shared" si="23"/>
        <v>4</v>
      </c>
      <c r="E198" t="str">
        <f t="shared" si="24"/>
        <v>ABRIL</v>
      </c>
      <c r="F198">
        <f t="shared" si="25"/>
        <v>2023</v>
      </c>
      <c r="G198">
        <f t="shared" si="26"/>
        <v>17</v>
      </c>
      <c r="H198" s="12" t="s">
        <v>84</v>
      </c>
      <c r="I198" s="6"/>
      <c r="J198" s="6"/>
      <c r="K198" s="6">
        <v>4500</v>
      </c>
      <c r="L198" s="6">
        <f t="shared" si="27"/>
        <v>4500</v>
      </c>
      <c r="M198" s="22" t="s">
        <v>129</v>
      </c>
    </row>
    <row r="199" spans="1:13" x14ac:dyDescent="0.35">
      <c r="A199" s="4">
        <v>45046</v>
      </c>
      <c r="B199" s="19">
        <f t="shared" si="21"/>
        <v>7</v>
      </c>
      <c r="C199" t="str">
        <f t="shared" si="22"/>
        <v>DOMINGO</v>
      </c>
      <c r="D199">
        <f t="shared" si="23"/>
        <v>4</v>
      </c>
      <c r="E199" t="str">
        <f t="shared" si="24"/>
        <v>ABRIL</v>
      </c>
      <c r="F199">
        <f t="shared" si="25"/>
        <v>2023</v>
      </c>
      <c r="G199">
        <f t="shared" si="26"/>
        <v>18</v>
      </c>
      <c r="H199" s="12" t="s">
        <v>42</v>
      </c>
      <c r="I199" s="6"/>
      <c r="J199" s="6"/>
      <c r="K199" s="6">
        <v>5000</v>
      </c>
      <c r="L199" s="6">
        <f t="shared" si="27"/>
        <v>5000</v>
      </c>
      <c r="M199" s="22" t="s">
        <v>126</v>
      </c>
    </row>
    <row r="200" spans="1:13" x14ac:dyDescent="0.35">
      <c r="A200" s="4">
        <v>45051</v>
      </c>
      <c r="B200" s="19">
        <f t="shared" si="21"/>
        <v>5</v>
      </c>
      <c r="C200" t="str">
        <f t="shared" si="22"/>
        <v>VIERNES</v>
      </c>
      <c r="D200">
        <f t="shared" si="23"/>
        <v>5</v>
      </c>
      <c r="E200" t="str">
        <f t="shared" si="24"/>
        <v>MAYO</v>
      </c>
      <c r="F200">
        <f t="shared" si="25"/>
        <v>2023</v>
      </c>
      <c r="G200">
        <f t="shared" si="26"/>
        <v>18</v>
      </c>
      <c r="H200" s="12" t="s">
        <v>23</v>
      </c>
      <c r="I200" s="6">
        <v>23.5</v>
      </c>
      <c r="J200" s="6"/>
      <c r="K200" s="6"/>
      <c r="M200" t="s">
        <v>130</v>
      </c>
    </row>
    <row r="201" spans="1:13" x14ac:dyDescent="0.35">
      <c r="A201" s="4">
        <v>45060</v>
      </c>
      <c r="B201" s="19">
        <f t="shared" si="21"/>
        <v>7</v>
      </c>
      <c r="C201" t="str">
        <f t="shared" si="22"/>
        <v>DOMINGO</v>
      </c>
      <c r="D201">
        <f t="shared" si="23"/>
        <v>5</v>
      </c>
      <c r="E201" t="str">
        <f t="shared" si="24"/>
        <v>MAYO</v>
      </c>
      <c r="F201">
        <f t="shared" si="25"/>
        <v>2023</v>
      </c>
      <c r="G201">
        <f t="shared" si="26"/>
        <v>20</v>
      </c>
      <c r="H201" s="25" t="s">
        <v>82</v>
      </c>
      <c r="I201" s="6"/>
      <c r="J201" s="6"/>
      <c r="K201" s="6">
        <v>3450</v>
      </c>
      <c r="L201" s="6">
        <f t="shared" ref="L201:L217" si="28">SUM(I201:K201)</f>
        <v>3450</v>
      </c>
    </row>
    <row r="202" spans="1:13" ht="38.5" x14ac:dyDescent="0.35">
      <c r="A202" s="4">
        <v>45060</v>
      </c>
      <c r="B202" s="19">
        <f t="shared" si="21"/>
        <v>7</v>
      </c>
      <c r="C202" t="str">
        <f t="shared" si="22"/>
        <v>DOMINGO</v>
      </c>
      <c r="D202">
        <f t="shared" si="23"/>
        <v>5</v>
      </c>
      <c r="E202" t="str">
        <f t="shared" si="24"/>
        <v>MAYO</v>
      </c>
      <c r="F202">
        <f t="shared" si="25"/>
        <v>2023</v>
      </c>
      <c r="G202">
        <f t="shared" si="26"/>
        <v>20</v>
      </c>
      <c r="H202" s="12" t="s">
        <v>84</v>
      </c>
      <c r="I202" s="6"/>
      <c r="J202" s="6"/>
      <c r="K202" s="6">
        <v>8850</v>
      </c>
      <c r="L202" s="6">
        <f t="shared" si="28"/>
        <v>8850</v>
      </c>
      <c r="M202" t="s">
        <v>131</v>
      </c>
    </row>
    <row r="203" spans="1:13" x14ac:dyDescent="0.35">
      <c r="A203" s="4">
        <v>45061</v>
      </c>
      <c r="B203" s="19">
        <f t="shared" si="21"/>
        <v>1</v>
      </c>
      <c r="C203" t="str">
        <f t="shared" si="22"/>
        <v>LUNES</v>
      </c>
      <c r="D203">
        <f t="shared" si="23"/>
        <v>5</v>
      </c>
      <c r="E203" t="str">
        <f t="shared" si="24"/>
        <v>MAYO</v>
      </c>
      <c r="F203">
        <f t="shared" si="25"/>
        <v>2023</v>
      </c>
      <c r="G203">
        <f t="shared" si="26"/>
        <v>20</v>
      </c>
      <c r="H203" s="12" t="s">
        <v>42</v>
      </c>
      <c r="I203" s="6"/>
      <c r="J203" s="6"/>
      <c r="K203" s="6">
        <v>5000</v>
      </c>
      <c r="L203" s="6">
        <f t="shared" si="28"/>
        <v>5000</v>
      </c>
      <c r="M203" s="22" t="s">
        <v>132</v>
      </c>
    </row>
    <row r="204" spans="1:13" ht="26" x14ac:dyDescent="0.35">
      <c r="A204" s="4">
        <v>45061</v>
      </c>
      <c r="B204" s="19">
        <f t="shared" si="21"/>
        <v>1</v>
      </c>
      <c r="C204" t="str">
        <f t="shared" si="22"/>
        <v>LUNES</v>
      </c>
      <c r="D204">
        <f t="shared" si="23"/>
        <v>5</v>
      </c>
      <c r="E204" t="str">
        <f t="shared" si="24"/>
        <v>MAYO</v>
      </c>
      <c r="F204">
        <f t="shared" si="25"/>
        <v>2023</v>
      </c>
      <c r="G204">
        <f t="shared" si="26"/>
        <v>20</v>
      </c>
      <c r="H204" s="12" t="s">
        <v>14</v>
      </c>
      <c r="I204" s="6"/>
      <c r="J204" s="6"/>
      <c r="K204" s="6">
        <v>4260.8</v>
      </c>
      <c r="L204" s="6">
        <f t="shared" si="28"/>
        <v>4260.8</v>
      </c>
      <c r="M204" t="s">
        <v>133</v>
      </c>
    </row>
    <row r="205" spans="1:13" ht="26" x14ac:dyDescent="0.35">
      <c r="A205" s="4">
        <v>45061</v>
      </c>
      <c r="B205" s="19">
        <f t="shared" si="21"/>
        <v>1</v>
      </c>
      <c r="C205" t="str">
        <f t="shared" si="22"/>
        <v>LUNES</v>
      </c>
      <c r="D205">
        <f t="shared" si="23"/>
        <v>5</v>
      </c>
      <c r="E205" t="str">
        <f t="shared" si="24"/>
        <v>MAYO</v>
      </c>
      <c r="F205">
        <f t="shared" si="25"/>
        <v>2023</v>
      </c>
      <c r="G205">
        <f t="shared" si="26"/>
        <v>20</v>
      </c>
      <c r="H205" s="12" t="s">
        <v>14</v>
      </c>
      <c r="I205" s="6"/>
      <c r="J205" s="6"/>
      <c r="K205" s="6">
        <v>4060</v>
      </c>
      <c r="L205" s="6">
        <f t="shared" si="28"/>
        <v>4060</v>
      </c>
      <c r="M205" t="s">
        <v>133</v>
      </c>
    </row>
    <row r="206" spans="1:13" x14ac:dyDescent="0.35">
      <c r="A206" s="4">
        <v>45061</v>
      </c>
      <c r="B206" s="19">
        <f t="shared" si="21"/>
        <v>1</v>
      </c>
      <c r="C206" t="str">
        <f t="shared" si="22"/>
        <v>LUNES</v>
      </c>
      <c r="D206">
        <f t="shared" si="23"/>
        <v>5</v>
      </c>
      <c r="E206" t="str">
        <f t="shared" si="24"/>
        <v>MAYO</v>
      </c>
      <c r="F206">
        <f t="shared" si="25"/>
        <v>2023</v>
      </c>
      <c r="G206">
        <f t="shared" si="26"/>
        <v>20</v>
      </c>
      <c r="H206" s="12" t="s">
        <v>23</v>
      </c>
      <c r="I206" s="6">
        <v>33</v>
      </c>
      <c r="J206" s="6"/>
      <c r="K206" s="6"/>
      <c r="L206" s="6">
        <f t="shared" si="28"/>
        <v>33</v>
      </c>
      <c r="M206" t="s">
        <v>57</v>
      </c>
    </row>
    <row r="207" spans="1:13" ht="26" x14ac:dyDescent="0.35">
      <c r="A207" s="4">
        <v>45061</v>
      </c>
      <c r="B207" s="19">
        <f t="shared" si="21"/>
        <v>1</v>
      </c>
      <c r="C207" t="str">
        <f t="shared" si="22"/>
        <v>LUNES</v>
      </c>
      <c r="D207">
        <f t="shared" si="23"/>
        <v>5</v>
      </c>
      <c r="E207" t="str">
        <f t="shared" si="24"/>
        <v>MAYO</v>
      </c>
      <c r="F207">
        <f t="shared" si="25"/>
        <v>2023</v>
      </c>
      <c r="G207">
        <f t="shared" si="26"/>
        <v>20</v>
      </c>
      <c r="H207" s="12" t="s">
        <v>18</v>
      </c>
      <c r="I207" s="6"/>
      <c r="J207" s="6"/>
      <c r="K207" s="6">
        <v>2644.42</v>
      </c>
      <c r="L207" s="6">
        <f t="shared" si="28"/>
        <v>2644.42</v>
      </c>
      <c r="M207" t="s">
        <v>36</v>
      </c>
    </row>
    <row r="208" spans="1:13" x14ac:dyDescent="0.35">
      <c r="A208" s="4">
        <v>45066</v>
      </c>
      <c r="B208" s="19">
        <f t="shared" si="21"/>
        <v>6</v>
      </c>
      <c r="C208" t="str">
        <f t="shared" si="22"/>
        <v>SÁBADO</v>
      </c>
      <c r="D208">
        <f t="shared" si="23"/>
        <v>5</v>
      </c>
      <c r="E208" t="str">
        <f t="shared" si="24"/>
        <v>MAYO</v>
      </c>
      <c r="F208">
        <f t="shared" si="25"/>
        <v>2023</v>
      </c>
      <c r="G208">
        <f t="shared" si="26"/>
        <v>20</v>
      </c>
      <c r="H208" s="12" t="s">
        <v>23</v>
      </c>
      <c r="I208" s="6"/>
      <c r="J208" s="6">
        <v>2250</v>
      </c>
      <c r="K208" s="6"/>
      <c r="L208" s="6">
        <f t="shared" si="28"/>
        <v>2250</v>
      </c>
      <c r="M208" t="s">
        <v>127</v>
      </c>
    </row>
    <row r="209" spans="1:13" ht="38.5" x14ac:dyDescent="0.35">
      <c r="A209" s="4">
        <v>45071</v>
      </c>
      <c r="B209" s="19">
        <f t="shared" si="21"/>
        <v>4</v>
      </c>
      <c r="C209" t="str">
        <f t="shared" si="22"/>
        <v>JUEVES</v>
      </c>
      <c r="D209">
        <f t="shared" si="23"/>
        <v>5</v>
      </c>
      <c r="E209" t="str">
        <f t="shared" si="24"/>
        <v>MAYO</v>
      </c>
      <c r="F209">
        <f t="shared" si="25"/>
        <v>2023</v>
      </c>
      <c r="G209">
        <f t="shared" si="26"/>
        <v>21</v>
      </c>
      <c r="H209" s="12" t="s">
        <v>86</v>
      </c>
      <c r="I209" s="6"/>
      <c r="J209" s="6"/>
      <c r="K209" s="6">
        <f>1540*0.4</f>
        <v>616</v>
      </c>
      <c r="L209" s="6">
        <f t="shared" si="28"/>
        <v>616</v>
      </c>
      <c r="M209" s="26" t="s">
        <v>134</v>
      </c>
    </row>
    <row r="210" spans="1:13" ht="38.5" x14ac:dyDescent="0.35">
      <c r="A210" s="4">
        <v>45071</v>
      </c>
      <c r="B210" s="19">
        <f t="shared" si="21"/>
        <v>4</v>
      </c>
      <c r="C210" t="str">
        <f t="shared" si="22"/>
        <v>JUEVES</v>
      </c>
      <c r="D210">
        <f t="shared" si="23"/>
        <v>5</v>
      </c>
      <c r="E210" t="str">
        <f t="shared" si="24"/>
        <v>MAYO</v>
      </c>
      <c r="F210">
        <f t="shared" si="25"/>
        <v>2023</v>
      </c>
      <c r="G210">
        <f t="shared" si="26"/>
        <v>21</v>
      </c>
      <c r="H210" s="12" t="s">
        <v>86</v>
      </c>
      <c r="I210" s="6"/>
      <c r="J210" s="6"/>
      <c r="K210" s="6">
        <f>1000*0.4</f>
        <v>400</v>
      </c>
      <c r="L210" s="6">
        <f t="shared" si="28"/>
        <v>400</v>
      </c>
      <c r="M210" t="s">
        <v>135</v>
      </c>
    </row>
    <row r="211" spans="1:13" ht="26" x14ac:dyDescent="0.35">
      <c r="A211" s="4">
        <v>45071</v>
      </c>
      <c r="B211" s="19">
        <f t="shared" si="21"/>
        <v>4</v>
      </c>
      <c r="C211" t="str">
        <f t="shared" si="22"/>
        <v>JUEVES</v>
      </c>
      <c r="D211">
        <f t="shared" si="23"/>
        <v>5</v>
      </c>
      <c r="E211" t="str">
        <f t="shared" si="24"/>
        <v>MAYO</v>
      </c>
      <c r="F211">
        <f t="shared" si="25"/>
        <v>2023</v>
      </c>
      <c r="G211">
        <f t="shared" si="26"/>
        <v>21</v>
      </c>
      <c r="H211" s="12" t="s">
        <v>14</v>
      </c>
      <c r="I211" s="6"/>
      <c r="J211" s="6"/>
      <c r="K211" s="6">
        <v>3500</v>
      </c>
      <c r="L211" s="6">
        <f t="shared" si="28"/>
        <v>3500</v>
      </c>
      <c r="M211" t="s">
        <v>136</v>
      </c>
    </row>
    <row r="212" spans="1:13" ht="26" x14ac:dyDescent="0.35">
      <c r="A212" s="4">
        <v>45071</v>
      </c>
      <c r="B212" s="19">
        <f t="shared" si="21"/>
        <v>4</v>
      </c>
      <c r="C212" t="str">
        <f t="shared" si="22"/>
        <v>JUEVES</v>
      </c>
      <c r="D212">
        <f t="shared" si="23"/>
        <v>5</v>
      </c>
      <c r="E212" t="str">
        <f t="shared" si="24"/>
        <v>MAYO</v>
      </c>
      <c r="F212">
        <f t="shared" si="25"/>
        <v>2023</v>
      </c>
      <c r="G212">
        <f t="shared" si="26"/>
        <v>21</v>
      </c>
      <c r="H212" s="12" t="s">
        <v>25</v>
      </c>
      <c r="I212" s="6">
        <v>30</v>
      </c>
      <c r="J212" s="6"/>
      <c r="K212" s="6"/>
      <c r="L212" s="6">
        <f t="shared" si="28"/>
        <v>30</v>
      </c>
      <c r="M212" t="s">
        <v>15</v>
      </c>
    </row>
    <row r="213" spans="1:13" x14ac:dyDescent="0.35">
      <c r="A213" s="4">
        <v>45071</v>
      </c>
      <c r="B213" s="19">
        <f t="shared" si="21"/>
        <v>4</v>
      </c>
      <c r="C213" t="str">
        <f t="shared" si="22"/>
        <v>JUEVES</v>
      </c>
      <c r="D213">
        <f t="shared" si="23"/>
        <v>5</v>
      </c>
      <c r="E213" t="str">
        <f t="shared" si="24"/>
        <v>MAYO</v>
      </c>
      <c r="F213">
        <f t="shared" si="25"/>
        <v>2023</v>
      </c>
      <c r="G213">
        <f t="shared" si="26"/>
        <v>21</v>
      </c>
      <c r="H213" s="12" t="s">
        <v>23</v>
      </c>
      <c r="I213" s="6">
        <v>1454.5</v>
      </c>
      <c r="J213" s="6"/>
      <c r="K213" s="6"/>
      <c r="L213" s="6">
        <f t="shared" si="28"/>
        <v>1454.5</v>
      </c>
      <c r="M213" t="s">
        <v>110</v>
      </c>
    </row>
    <row r="214" spans="1:13" ht="38.5" x14ac:dyDescent="0.35">
      <c r="A214" s="4">
        <v>45071</v>
      </c>
      <c r="B214" s="19">
        <f t="shared" si="21"/>
        <v>4</v>
      </c>
      <c r="C214" t="str">
        <f t="shared" si="22"/>
        <v>JUEVES</v>
      </c>
      <c r="D214">
        <f t="shared" si="23"/>
        <v>5</v>
      </c>
      <c r="E214" t="str">
        <f t="shared" si="24"/>
        <v>MAYO</v>
      </c>
      <c r="F214">
        <f t="shared" si="25"/>
        <v>2023</v>
      </c>
      <c r="G214">
        <f t="shared" si="26"/>
        <v>21</v>
      </c>
      <c r="H214" s="12" t="s">
        <v>86</v>
      </c>
      <c r="I214" s="6"/>
      <c r="J214" s="6"/>
      <c r="K214" s="6">
        <f>2500*0.4</f>
        <v>1000</v>
      </c>
      <c r="L214" s="6">
        <f t="shared" si="28"/>
        <v>1000</v>
      </c>
      <c r="M214" t="s">
        <v>111</v>
      </c>
    </row>
    <row r="215" spans="1:13" ht="38.5" x14ac:dyDescent="0.35">
      <c r="A215" s="4">
        <v>45075</v>
      </c>
      <c r="B215" s="19">
        <f t="shared" si="21"/>
        <v>1</v>
      </c>
      <c r="C215" t="str">
        <f t="shared" si="22"/>
        <v>LUNES</v>
      </c>
      <c r="D215">
        <f t="shared" si="23"/>
        <v>5</v>
      </c>
      <c r="E215" t="str">
        <f t="shared" si="24"/>
        <v>MAYO</v>
      </c>
      <c r="F215">
        <f t="shared" si="25"/>
        <v>2023</v>
      </c>
      <c r="G215">
        <f t="shared" si="26"/>
        <v>22</v>
      </c>
      <c r="H215" s="12" t="s">
        <v>86</v>
      </c>
      <c r="I215" s="6"/>
      <c r="J215" s="6"/>
      <c r="K215" s="6">
        <f>4000*0.4</f>
        <v>1600</v>
      </c>
      <c r="L215" s="6">
        <f t="shared" si="28"/>
        <v>1600</v>
      </c>
      <c r="M215" t="s">
        <v>137</v>
      </c>
    </row>
    <row r="216" spans="1:13" x14ac:dyDescent="0.35">
      <c r="A216" s="4">
        <v>45077</v>
      </c>
      <c r="B216" s="19">
        <f t="shared" si="21"/>
        <v>3</v>
      </c>
      <c r="C216" t="str">
        <f t="shared" si="22"/>
        <v>MIÉRCOLES</v>
      </c>
      <c r="D216">
        <f t="shared" si="23"/>
        <v>5</v>
      </c>
      <c r="E216" t="str">
        <f t="shared" si="24"/>
        <v>MAYO</v>
      </c>
      <c r="F216">
        <f t="shared" si="25"/>
        <v>2023</v>
      </c>
      <c r="G216">
        <f t="shared" si="26"/>
        <v>22</v>
      </c>
      <c r="H216" s="12" t="s">
        <v>42</v>
      </c>
      <c r="I216" s="6"/>
      <c r="J216" s="6"/>
      <c r="K216" s="6">
        <v>5000</v>
      </c>
      <c r="L216" s="6">
        <f t="shared" si="28"/>
        <v>5000</v>
      </c>
      <c r="M216" t="s">
        <v>66</v>
      </c>
    </row>
    <row r="217" spans="1:13" x14ac:dyDescent="0.35">
      <c r="A217" s="4">
        <v>45077</v>
      </c>
      <c r="B217" s="19">
        <f t="shared" si="21"/>
        <v>3</v>
      </c>
      <c r="C217" t="str">
        <f t="shared" si="22"/>
        <v>MIÉRCOLES</v>
      </c>
      <c r="D217">
        <f t="shared" si="23"/>
        <v>5</v>
      </c>
      <c r="E217" t="str">
        <f t="shared" si="24"/>
        <v>MAYO</v>
      </c>
      <c r="F217">
        <f t="shared" si="25"/>
        <v>2023</v>
      </c>
      <c r="G217">
        <f t="shared" si="26"/>
        <v>22</v>
      </c>
      <c r="H217" s="12" t="s">
        <v>138</v>
      </c>
      <c r="I217" s="6"/>
      <c r="J217" s="6"/>
      <c r="K217" s="6">
        <v>8000</v>
      </c>
      <c r="L217" s="6">
        <f t="shared" si="28"/>
        <v>8000</v>
      </c>
      <c r="M217" t="s">
        <v>139</v>
      </c>
    </row>
    <row r="218" spans="1:13" ht="26" x14ac:dyDescent="0.35">
      <c r="A218" s="4">
        <v>45082</v>
      </c>
      <c r="B218" s="19">
        <f t="shared" si="21"/>
        <v>1</v>
      </c>
      <c r="C218" t="str">
        <f t="shared" si="22"/>
        <v>LUNES</v>
      </c>
      <c r="D218">
        <f t="shared" si="23"/>
        <v>6</v>
      </c>
      <c r="E218" t="str">
        <f t="shared" si="24"/>
        <v>JUNIO</v>
      </c>
      <c r="F218">
        <f t="shared" si="25"/>
        <v>2023</v>
      </c>
      <c r="G218">
        <f t="shared" si="26"/>
        <v>23</v>
      </c>
      <c r="H218" s="12" t="s">
        <v>25</v>
      </c>
      <c r="I218" s="6"/>
      <c r="J218" s="6"/>
      <c r="K218" s="6">
        <v>793</v>
      </c>
      <c r="L218" s="6">
        <f t="shared" ref="L218:L237" si="29">SUM(I218:K218)</f>
        <v>793</v>
      </c>
    </row>
    <row r="219" spans="1:13" ht="38.5" x14ac:dyDescent="0.35">
      <c r="A219" s="4">
        <v>45085</v>
      </c>
      <c r="B219" s="19">
        <f t="shared" si="21"/>
        <v>4</v>
      </c>
      <c r="C219" t="str">
        <f t="shared" si="22"/>
        <v>JUEVES</v>
      </c>
      <c r="D219">
        <f t="shared" si="23"/>
        <v>6</v>
      </c>
      <c r="E219" t="str">
        <f t="shared" si="24"/>
        <v>JUNIO</v>
      </c>
      <c r="F219">
        <f t="shared" si="25"/>
        <v>2023</v>
      </c>
      <c r="G219">
        <f t="shared" si="26"/>
        <v>23</v>
      </c>
      <c r="H219" s="12" t="s">
        <v>86</v>
      </c>
      <c r="I219" s="6"/>
      <c r="J219" s="6"/>
      <c r="K219" s="6">
        <f>1500*0.4</f>
        <v>600</v>
      </c>
      <c r="L219" s="6">
        <f t="shared" si="29"/>
        <v>600</v>
      </c>
      <c r="M219" s="22" t="s">
        <v>140</v>
      </c>
    </row>
    <row r="220" spans="1:13" ht="38.5" x14ac:dyDescent="0.35">
      <c r="A220" s="4">
        <v>45085</v>
      </c>
      <c r="B220" s="19">
        <f t="shared" si="21"/>
        <v>4</v>
      </c>
      <c r="C220" t="str">
        <f t="shared" si="22"/>
        <v>JUEVES</v>
      </c>
      <c r="D220">
        <f t="shared" si="23"/>
        <v>6</v>
      </c>
      <c r="E220" t="str">
        <f t="shared" si="24"/>
        <v>JUNIO</v>
      </c>
      <c r="F220">
        <f t="shared" si="25"/>
        <v>2023</v>
      </c>
      <c r="G220">
        <f t="shared" si="26"/>
        <v>23</v>
      </c>
      <c r="H220" s="12" t="s">
        <v>86</v>
      </c>
      <c r="I220" s="6"/>
      <c r="J220" s="6"/>
      <c r="K220" s="6">
        <f>1200*0.4</f>
        <v>480</v>
      </c>
      <c r="L220" s="6">
        <f t="shared" si="29"/>
        <v>480</v>
      </c>
      <c r="M220" s="22" t="s">
        <v>141</v>
      </c>
    </row>
    <row r="221" spans="1:13" ht="38.5" x14ac:dyDescent="0.35">
      <c r="A221" s="4">
        <v>45085</v>
      </c>
      <c r="B221" s="19">
        <f t="shared" si="21"/>
        <v>4</v>
      </c>
      <c r="C221" t="str">
        <f t="shared" si="22"/>
        <v>JUEVES</v>
      </c>
      <c r="D221">
        <f t="shared" si="23"/>
        <v>6</v>
      </c>
      <c r="E221" t="str">
        <f t="shared" si="24"/>
        <v>JUNIO</v>
      </c>
      <c r="F221">
        <f t="shared" si="25"/>
        <v>2023</v>
      </c>
      <c r="G221">
        <f t="shared" si="26"/>
        <v>23</v>
      </c>
      <c r="H221" s="12" t="s">
        <v>86</v>
      </c>
      <c r="I221" s="6"/>
      <c r="J221" s="6"/>
      <c r="K221" s="6">
        <f>1500*0.4</f>
        <v>600</v>
      </c>
      <c r="L221" s="6">
        <f t="shared" si="29"/>
        <v>600</v>
      </c>
      <c r="M221" s="22" t="s">
        <v>142</v>
      </c>
    </row>
    <row r="222" spans="1:13" x14ac:dyDescent="0.35">
      <c r="A222" s="4">
        <v>45088</v>
      </c>
      <c r="B222" s="19">
        <f t="shared" si="21"/>
        <v>7</v>
      </c>
      <c r="C222" t="str">
        <f t="shared" si="22"/>
        <v>DOMINGO</v>
      </c>
      <c r="D222">
        <f t="shared" si="23"/>
        <v>6</v>
      </c>
      <c r="E222" t="str">
        <f t="shared" si="24"/>
        <v>JUNIO</v>
      </c>
      <c r="F222">
        <f t="shared" si="25"/>
        <v>2023</v>
      </c>
      <c r="G222">
        <f t="shared" si="26"/>
        <v>24</v>
      </c>
      <c r="H222" s="12" t="s">
        <v>143</v>
      </c>
      <c r="I222" s="6"/>
      <c r="J222" s="6"/>
      <c r="K222" s="6">
        <v>270.83</v>
      </c>
      <c r="L222" s="6">
        <f t="shared" si="29"/>
        <v>270.83</v>
      </c>
      <c r="M222" s="22" t="s">
        <v>144</v>
      </c>
    </row>
    <row r="223" spans="1:13" x14ac:dyDescent="0.35">
      <c r="A223" s="4">
        <v>45092</v>
      </c>
      <c r="B223" s="19">
        <f t="shared" si="21"/>
        <v>4</v>
      </c>
      <c r="C223" t="str">
        <f t="shared" si="22"/>
        <v>JUEVES</v>
      </c>
      <c r="D223">
        <f t="shared" si="23"/>
        <v>6</v>
      </c>
      <c r="E223" t="str">
        <f t="shared" si="24"/>
        <v>JUNIO</v>
      </c>
      <c r="F223">
        <f t="shared" si="25"/>
        <v>2023</v>
      </c>
      <c r="G223">
        <f t="shared" si="26"/>
        <v>24</v>
      </c>
      <c r="H223" s="12" t="s">
        <v>42</v>
      </c>
      <c r="I223" s="6"/>
      <c r="J223" s="6"/>
      <c r="K223" s="6">
        <v>5000</v>
      </c>
      <c r="L223" s="6">
        <f t="shared" si="29"/>
        <v>5000</v>
      </c>
      <c r="M223" t="s">
        <v>66</v>
      </c>
    </row>
    <row r="224" spans="1:13" ht="26" x14ac:dyDescent="0.35">
      <c r="A224" s="4">
        <v>45092</v>
      </c>
      <c r="B224" s="19">
        <f t="shared" si="21"/>
        <v>4</v>
      </c>
      <c r="C224" t="str">
        <f t="shared" si="22"/>
        <v>JUEVES</v>
      </c>
      <c r="D224">
        <f t="shared" si="23"/>
        <v>6</v>
      </c>
      <c r="E224" t="str">
        <f t="shared" si="24"/>
        <v>JUNIO</v>
      </c>
      <c r="F224">
        <f t="shared" si="25"/>
        <v>2023</v>
      </c>
      <c r="G224">
        <f t="shared" si="26"/>
        <v>24</v>
      </c>
      <c r="H224" s="12" t="s">
        <v>18</v>
      </c>
      <c r="I224" s="6"/>
      <c r="J224" s="6"/>
      <c r="K224" s="6">
        <v>2644.62</v>
      </c>
      <c r="L224" s="6">
        <f t="shared" si="29"/>
        <v>2644.62</v>
      </c>
      <c r="M224" s="22" t="s">
        <v>36</v>
      </c>
    </row>
    <row r="225" spans="1:13" ht="26" x14ac:dyDescent="0.35">
      <c r="A225" s="4">
        <v>45097</v>
      </c>
      <c r="B225" s="19">
        <f t="shared" si="21"/>
        <v>2</v>
      </c>
      <c r="C225" t="str">
        <f t="shared" si="22"/>
        <v>MARTES</v>
      </c>
      <c r="D225">
        <f t="shared" si="23"/>
        <v>6</v>
      </c>
      <c r="E225" t="str">
        <f t="shared" si="24"/>
        <v>JUNIO</v>
      </c>
      <c r="F225">
        <f t="shared" si="25"/>
        <v>2023</v>
      </c>
      <c r="G225">
        <f t="shared" si="26"/>
        <v>25</v>
      </c>
      <c r="H225" s="12" t="s">
        <v>25</v>
      </c>
      <c r="I225" s="6"/>
      <c r="J225" s="6"/>
      <c r="K225" s="6">
        <f>175+110+80+22+35+30+280</f>
        <v>732</v>
      </c>
      <c r="L225" s="6">
        <f t="shared" si="29"/>
        <v>732</v>
      </c>
    </row>
    <row r="226" spans="1:13" ht="38.5" x14ac:dyDescent="0.35">
      <c r="A226" s="4">
        <v>45099</v>
      </c>
      <c r="B226" s="19">
        <f t="shared" si="21"/>
        <v>4</v>
      </c>
      <c r="C226" t="str">
        <f t="shared" si="22"/>
        <v>JUEVES</v>
      </c>
      <c r="D226">
        <f t="shared" si="23"/>
        <v>6</v>
      </c>
      <c r="E226" t="str">
        <f t="shared" si="24"/>
        <v>JUNIO</v>
      </c>
      <c r="F226">
        <f t="shared" si="25"/>
        <v>2023</v>
      </c>
      <c r="G226">
        <f t="shared" si="26"/>
        <v>25</v>
      </c>
      <c r="H226" s="12" t="s">
        <v>86</v>
      </c>
      <c r="I226" s="6"/>
      <c r="J226" s="6"/>
      <c r="K226" s="6">
        <f>2200*0.4</f>
        <v>880</v>
      </c>
      <c r="L226" s="6">
        <f t="shared" si="29"/>
        <v>880</v>
      </c>
      <c r="M226" s="22" t="s">
        <v>142</v>
      </c>
    </row>
    <row r="227" spans="1:13" ht="38.5" x14ac:dyDescent="0.35">
      <c r="A227" s="4">
        <v>45099</v>
      </c>
      <c r="B227" s="19">
        <f t="shared" si="21"/>
        <v>4</v>
      </c>
      <c r="C227" t="str">
        <f t="shared" si="22"/>
        <v>JUEVES</v>
      </c>
      <c r="D227">
        <f t="shared" si="23"/>
        <v>6</v>
      </c>
      <c r="E227" t="str">
        <f t="shared" si="24"/>
        <v>JUNIO</v>
      </c>
      <c r="F227">
        <f t="shared" si="25"/>
        <v>2023</v>
      </c>
      <c r="G227">
        <f t="shared" si="26"/>
        <v>25</v>
      </c>
      <c r="H227" s="12" t="s">
        <v>86</v>
      </c>
      <c r="I227" s="6"/>
      <c r="J227" s="6"/>
      <c r="K227" s="6">
        <f>1200*0.4</f>
        <v>480</v>
      </c>
      <c r="L227" s="6">
        <f t="shared" si="29"/>
        <v>480</v>
      </c>
      <c r="M227" s="22" t="s">
        <v>145</v>
      </c>
    </row>
    <row r="228" spans="1:13" ht="38.5" x14ac:dyDescent="0.35">
      <c r="A228" s="4">
        <v>45101</v>
      </c>
      <c r="B228" s="19">
        <f t="shared" si="21"/>
        <v>6</v>
      </c>
      <c r="C228" t="str">
        <f t="shared" si="22"/>
        <v>SÁBADO</v>
      </c>
      <c r="D228">
        <f t="shared" si="23"/>
        <v>6</v>
      </c>
      <c r="E228" t="str">
        <f t="shared" si="24"/>
        <v>JUNIO</v>
      </c>
      <c r="F228">
        <f t="shared" si="25"/>
        <v>2023</v>
      </c>
      <c r="G228">
        <f t="shared" si="26"/>
        <v>25</v>
      </c>
      <c r="H228" s="12" t="s">
        <v>84</v>
      </c>
      <c r="I228" s="6"/>
      <c r="J228" s="6"/>
      <c r="K228" s="6">
        <v>4500</v>
      </c>
      <c r="L228" s="6">
        <f t="shared" si="29"/>
        <v>4500</v>
      </c>
      <c r="M228" t="s">
        <v>146</v>
      </c>
    </row>
    <row r="229" spans="1:13" ht="38.5" x14ac:dyDescent="0.35">
      <c r="A229" s="4">
        <v>45101</v>
      </c>
      <c r="B229" s="19">
        <f t="shared" si="21"/>
        <v>6</v>
      </c>
      <c r="C229" t="str">
        <f t="shared" si="22"/>
        <v>SÁBADO</v>
      </c>
      <c r="D229">
        <f t="shared" si="23"/>
        <v>6</v>
      </c>
      <c r="E229" t="str">
        <f t="shared" si="24"/>
        <v>JUNIO</v>
      </c>
      <c r="F229">
        <f t="shared" si="25"/>
        <v>2023</v>
      </c>
      <c r="G229">
        <f t="shared" si="26"/>
        <v>25</v>
      </c>
      <c r="H229" s="12" t="s">
        <v>84</v>
      </c>
      <c r="I229" s="6"/>
      <c r="J229" s="6"/>
      <c r="K229" s="6">
        <v>800</v>
      </c>
      <c r="L229" s="6">
        <f t="shared" si="29"/>
        <v>800</v>
      </c>
      <c r="M229" t="s">
        <v>80</v>
      </c>
    </row>
    <row r="230" spans="1:13" ht="38.5" x14ac:dyDescent="0.35">
      <c r="A230" s="4">
        <v>45101</v>
      </c>
      <c r="B230" s="19">
        <f t="shared" si="21"/>
        <v>6</v>
      </c>
      <c r="C230" t="str">
        <f t="shared" si="22"/>
        <v>SÁBADO</v>
      </c>
      <c r="D230">
        <f t="shared" si="23"/>
        <v>6</v>
      </c>
      <c r="E230" t="str">
        <f t="shared" si="24"/>
        <v>JUNIO</v>
      </c>
      <c r="F230">
        <f t="shared" si="25"/>
        <v>2023</v>
      </c>
      <c r="G230">
        <f t="shared" si="26"/>
        <v>25</v>
      </c>
      <c r="H230" s="12" t="s">
        <v>84</v>
      </c>
      <c r="I230" s="6"/>
      <c r="J230" s="6"/>
      <c r="K230" s="6">
        <v>800</v>
      </c>
      <c r="L230" s="6">
        <f t="shared" si="29"/>
        <v>800</v>
      </c>
      <c r="M230" t="s">
        <v>104</v>
      </c>
    </row>
    <row r="231" spans="1:13" ht="38.5" x14ac:dyDescent="0.35">
      <c r="A231" s="4">
        <v>45101</v>
      </c>
      <c r="B231" s="19">
        <f t="shared" si="21"/>
        <v>6</v>
      </c>
      <c r="C231" t="str">
        <f t="shared" si="22"/>
        <v>SÁBADO</v>
      </c>
      <c r="D231">
        <f t="shared" si="23"/>
        <v>6</v>
      </c>
      <c r="E231" t="str">
        <f t="shared" si="24"/>
        <v>JUNIO</v>
      </c>
      <c r="F231">
        <f t="shared" si="25"/>
        <v>2023</v>
      </c>
      <c r="G231">
        <f t="shared" si="26"/>
        <v>25</v>
      </c>
      <c r="H231" s="12" t="s">
        <v>84</v>
      </c>
      <c r="I231" s="6"/>
      <c r="J231" s="6"/>
      <c r="K231" s="6">
        <v>750</v>
      </c>
      <c r="L231" s="6">
        <f t="shared" si="29"/>
        <v>750</v>
      </c>
      <c r="M231" t="s">
        <v>147</v>
      </c>
    </row>
    <row r="232" spans="1:13" ht="38.5" x14ac:dyDescent="0.35">
      <c r="A232" s="4">
        <v>45101</v>
      </c>
      <c r="B232" s="19">
        <f t="shared" si="21"/>
        <v>6</v>
      </c>
      <c r="C232" t="str">
        <f t="shared" si="22"/>
        <v>SÁBADO</v>
      </c>
      <c r="D232">
        <f t="shared" si="23"/>
        <v>6</v>
      </c>
      <c r="E232" t="str">
        <f t="shared" si="24"/>
        <v>JUNIO</v>
      </c>
      <c r="F232">
        <f t="shared" si="25"/>
        <v>2023</v>
      </c>
      <c r="G232">
        <f t="shared" si="26"/>
        <v>25</v>
      </c>
      <c r="H232" s="12" t="s">
        <v>84</v>
      </c>
      <c r="I232" s="6"/>
      <c r="J232" s="6"/>
      <c r="K232" s="6">
        <v>750</v>
      </c>
      <c r="L232" s="6">
        <f t="shared" si="29"/>
        <v>750</v>
      </c>
      <c r="M232" t="s">
        <v>148</v>
      </c>
    </row>
    <row r="233" spans="1:13" x14ac:dyDescent="0.35">
      <c r="A233" s="4">
        <v>45107</v>
      </c>
      <c r="B233" s="19">
        <f t="shared" si="21"/>
        <v>5</v>
      </c>
      <c r="C233" t="str">
        <f t="shared" si="22"/>
        <v>VIERNES</v>
      </c>
      <c r="D233">
        <f t="shared" si="23"/>
        <v>6</v>
      </c>
      <c r="E233" t="str">
        <f t="shared" si="24"/>
        <v>JUNIO</v>
      </c>
      <c r="F233">
        <f t="shared" si="25"/>
        <v>2023</v>
      </c>
      <c r="G233">
        <f t="shared" si="26"/>
        <v>26</v>
      </c>
      <c r="H233" s="12" t="s">
        <v>23</v>
      </c>
      <c r="I233" s="6"/>
      <c r="J233" s="6"/>
      <c r="K233" s="6">
        <v>200</v>
      </c>
      <c r="L233" s="6">
        <f t="shared" si="29"/>
        <v>200</v>
      </c>
      <c r="M233" t="s">
        <v>149</v>
      </c>
    </row>
    <row r="234" spans="1:13" x14ac:dyDescent="0.35">
      <c r="A234" s="4">
        <v>45107</v>
      </c>
      <c r="B234" s="19">
        <f t="shared" si="21"/>
        <v>5</v>
      </c>
      <c r="C234" t="str">
        <f t="shared" si="22"/>
        <v>VIERNES</v>
      </c>
      <c r="D234">
        <f t="shared" si="23"/>
        <v>6</v>
      </c>
      <c r="E234" t="str">
        <f t="shared" si="24"/>
        <v>JUNIO</v>
      </c>
      <c r="F234">
        <f t="shared" si="25"/>
        <v>2023</v>
      </c>
      <c r="G234">
        <f t="shared" si="26"/>
        <v>26</v>
      </c>
      <c r="H234" s="12" t="s">
        <v>42</v>
      </c>
      <c r="I234" s="6"/>
      <c r="J234" s="6"/>
      <c r="K234" s="6">
        <v>5000</v>
      </c>
      <c r="L234" s="6">
        <f t="shared" si="29"/>
        <v>5000</v>
      </c>
      <c r="M234" t="s">
        <v>56</v>
      </c>
    </row>
    <row r="235" spans="1:13" x14ac:dyDescent="0.35">
      <c r="A235" s="4">
        <v>45107</v>
      </c>
      <c r="B235" s="19">
        <f t="shared" si="21"/>
        <v>5</v>
      </c>
      <c r="C235" t="str">
        <f t="shared" si="22"/>
        <v>VIERNES</v>
      </c>
      <c r="D235">
        <f t="shared" si="23"/>
        <v>6</v>
      </c>
      <c r="E235" t="str">
        <f t="shared" si="24"/>
        <v>JUNIO</v>
      </c>
      <c r="F235">
        <f t="shared" si="25"/>
        <v>2023</v>
      </c>
      <c r="G235">
        <f t="shared" si="26"/>
        <v>26</v>
      </c>
      <c r="H235" s="12" t="s">
        <v>138</v>
      </c>
      <c r="I235" s="6"/>
      <c r="J235" s="6"/>
      <c r="K235" s="6">
        <v>8000</v>
      </c>
      <c r="L235" s="6">
        <f t="shared" si="29"/>
        <v>8000</v>
      </c>
    </row>
    <row r="236" spans="1:13" x14ac:dyDescent="0.35">
      <c r="A236" s="4">
        <v>45107</v>
      </c>
      <c r="B236" s="19">
        <f t="shared" si="21"/>
        <v>5</v>
      </c>
      <c r="C236" t="str">
        <f t="shared" si="22"/>
        <v>VIERNES</v>
      </c>
      <c r="D236">
        <f t="shared" si="23"/>
        <v>6</v>
      </c>
      <c r="E236" t="str">
        <f t="shared" si="24"/>
        <v>JUNIO</v>
      </c>
      <c r="F236">
        <f t="shared" si="25"/>
        <v>2023</v>
      </c>
      <c r="G236">
        <f t="shared" si="26"/>
        <v>26</v>
      </c>
      <c r="H236" s="12" t="s">
        <v>23</v>
      </c>
      <c r="I236" s="6"/>
      <c r="J236" s="6"/>
      <c r="K236" s="6">
        <v>279</v>
      </c>
      <c r="L236" s="6">
        <f t="shared" si="29"/>
        <v>279</v>
      </c>
      <c r="M236" t="s">
        <v>110</v>
      </c>
    </row>
    <row r="237" spans="1:13" x14ac:dyDescent="0.35">
      <c r="A237" s="4">
        <v>45107</v>
      </c>
      <c r="B237" s="19">
        <f t="shared" si="21"/>
        <v>5</v>
      </c>
      <c r="C237" t="str">
        <f t="shared" si="22"/>
        <v>VIERNES</v>
      </c>
      <c r="D237">
        <f t="shared" si="23"/>
        <v>6</v>
      </c>
      <c r="E237" t="str">
        <f t="shared" si="24"/>
        <v>JUNIO</v>
      </c>
      <c r="F237">
        <f t="shared" si="25"/>
        <v>2023</v>
      </c>
      <c r="G237">
        <f t="shared" si="26"/>
        <v>26</v>
      </c>
      <c r="H237" s="12" t="s">
        <v>23</v>
      </c>
      <c r="I237" s="6"/>
      <c r="J237" s="6"/>
      <c r="K237" s="6">
        <v>108.35</v>
      </c>
      <c r="L237" s="6">
        <f t="shared" si="29"/>
        <v>108.35</v>
      </c>
      <c r="M237" t="s">
        <v>44</v>
      </c>
    </row>
    <row r="238" spans="1:13" ht="38.5" x14ac:dyDescent="0.35">
      <c r="A238" s="24">
        <v>45113</v>
      </c>
      <c r="B238" s="19">
        <f t="shared" si="21"/>
        <v>4</v>
      </c>
      <c r="C238" t="str">
        <f t="shared" si="22"/>
        <v>JUEVES</v>
      </c>
      <c r="D238">
        <f t="shared" si="23"/>
        <v>7</v>
      </c>
      <c r="E238" t="str">
        <f t="shared" si="24"/>
        <v>JULIO</v>
      </c>
      <c r="F238">
        <f t="shared" si="25"/>
        <v>2023</v>
      </c>
      <c r="G238">
        <f t="shared" si="26"/>
        <v>27</v>
      </c>
      <c r="H238" s="12" t="s">
        <v>86</v>
      </c>
      <c r="I238" s="6"/>
      <c r="J238" s="6"/>
      <c r="K238" s="23">
        <f>0.4*1000</f>
        <v>400</v>
      </c>
      <c r="L238" s="6">
        <f t="shared" ref="L238:L253" si="30">SUM(I238:K238)</f>
        <v>400</v>
      </c>
      <c r="M238" s="22" t="s">
        <v>140</v>
      </c>
    </row>
    <row r="239" spans="1:13" ht="38.5" x14ac:dyDescent="0.35">
      <c r="A239" s="24">
        <v>45113</v>
      </c>
      <c r="B239" s="19">
        <f t="shared" si="21"/>
        <v>4</v>
      </c>
      <c r="C239" t="str">
        <f t="shared" si="22"/>
        <v>JUEVES</v>
      </c>
      <c r="D239">
        <f t="shared" si="23"/>
        <v>7</v>
      </c>
      <c r="E239" t="str">
        <f t="shared" si="24"/>
        <v>JULIO</v>
      </c>
      <c r="F239">
        <f t="shared" si="25"/>
        <v>2023</v>
      </c>
      <c r="G239">
        <f t="shared" si="26"/>
        <v>27</v>
      </c>
      <c r="H239" s="12" t="s">
        <v>86</v>
      </c>
      <c r="I239" s="6"/>
      <c r="J239" s="6"/>
      <c r="K239" s="23">
        <f>0.4*1200</f>
        <v>480</v>
      </c>
      <c r="L239" s="6">
        <f t="shared" si="30"/>
        <v>480</v>
      </c>
      <c r="M239" s="22" t="s">
        <v>145</v>
      </c>
    </row>
    <row r="240" spans="1:13" ht="38.5" x14ac:dyDescent="0.35">
      <c r="A240" s="24">
        <v>45113</v>
      </c>
      <c r="B240" s="19">
        <f t="shared" si="21"/>
        <v>4</v>
      </c>
      <c r="C240" t="str">
        <f t="shared" si="22"/>
        <v>JUEVES</v>
      </c>
      <c r="D240">
        <f t="shared" si="23"/>
        <v>7</v>
      </c>
      <c r="E240" t="str">
        <f t="shared" si="24"/>
        <v>JULIO</v>
      </c>
      <c r="F240">
        <f t="shared" si="25"/>
        <v>2023</v>
      </c>
      <c r="G240">
        <f t="shared" si="26"/>
        <v>27</v>
      </c>
      <c r="H240" s="12" t="s">
        <v>86</v>
      </c>
      <c r="I240" s="6"/>
      <c r="J240" s="6"/>
      <c r="K240" s="23">
        <f>0.4*1000</f>
        <v>400</v>
      </c>
      <c r="L240" s="6">
        <f t="shared" si="30"/>
        <v>400</v>
      </c>
      <c r="M240" s="22" t="s">
        <v>150</v>
      </c>
    </row>
    <row r="241" spans="1:13" x14ac:dyDescent="0.35">
      <c r="A241" s="24">
        <v>45113</v>
      </c>
      <c r="B241" s="19">
        <f t="shared" si="21"/>
        <v>4</v>
      </c>
      <c r="C241" t="str">
        <f t="shared" si="22"/>
        <v>JUEVES</v>
      </c>
      <c r="D241">
        <f t="shared" si="23"/>
        <v>7</v>
      </c>
      <c r="E241" t="str">
        <f t="shared" si="24"/>
        <v>JULIO</v>
      </c>
      <c r="F241">
        <f t="shared" si="25"/>
        <v>2023</v>
      </c>
      <c r="G241">
        <f t="shared" si="26"/>
        <v>27</v>
      </c>
      <c r="H241" s="12" t="s">
        <v>68</v>
      </c>
      <c r="I241" s="6">
        <f>179+179+51+51</f>
        <v>460</v>
      </c>
      <c r="J241" s="6">
        <v>500</v>
      </c>
      <c r="K241" s="6"/>
      <c r="L241">
        <f t="shared" si="30"/>
        <v>960</v>
      </c>
    </row>
    <row r="242" spans="1:13" ht="38.5" x14ac:dyDescent="0.35">
      <c r="A242" s="4">
        <v>45117</v>
      </c>
      <c r="B242" s="19">
        <f t="shared" si="21"/>
        <v>1</v>
      </c>
      <c r="C242" t="str">
        <f t="shared" si="22"/>
        <v>LUNES</v>
      </c>
      <c r="D242">
        <f t="shared" si="23"/>
        <v>7</v>
      </c>
      <c r="E242" t="str">
        <f t="shared" si="24"/>
        <v>JULIO</v>
      </c>
      <c r="F242">
        <f t="shared" si="25"/>
        <v>2023</v>
      </c>
      <c r="G242">
        <f t="shared" si="26"/>
        <v>28</v>
      </c>
      <c r="H242" s="12" t="s">
        <v>82</v>
      </c>
      <c r="I242" s="6"/>
      <c r="J242" s="6"/>
      <c r="K242" s="6">
        <v>3450</v>
      </c>
      <c r="L242" s="6">
        <f t="shared" si="30"/>
        <v>3450</v>
      </c>
      <c r="M242" t="s">
        <v>151</v>
      </c>
    </row>
    <row r="243" spans="1:13" ht="38.5" x14ac:dyDescent="0.35">
      <c r="A243" s="4">
        <v>45117</v>
      </c>
      <c r="B243" s="19">
        <f t="shared" si="21"/>
        <v>1</v>
      </c>
      <c r="C243" t="str">
        <f t="shared" si="22"/>
        <v>LUNES</v>
      </c>
      <c r="D243">
        <f t="shared" si="23"/>
        <v>7</v>
      </c>
      <c r="E243" t="str">
        <f t="shared" si="24"/>
        <v>JULIO</v>
      </c>
      <c r="F243">
        <f t="shared" si="25"/>
        <v>2023</v>
      </c>
      <c r="G243">
        <f t="shared" si="26"/>
        <v>28</v>
      </c>
      <c r="H243" s="12" t="s">
        <v>84</v>
      </c>
      <c r="I243" s="6"/>
      <c r="J243" s="6"/>
      <c r="K243" s="6">
        <v>2350</v>
      </c>
      <c r="L243" s="6">
        <f t="shared" si="30"/>
        <v>2350</v>
      </c>
      <c r="M243" t="s">
        <v>85</v>
      </c>
    </row>
    <row r="244" spans="1:13" x14ac:dyDescent="0.35">
      <c r="A244" s="4">
        <v>45122</v>
      </c>
      <c r="B244" s="19">
        <f t="shared" si="21"/>
        <v>6</v>
      </c>
      <c r="C244" t="str">
        <f t="shared" si="22"/>
        <v>SÁBADO</v>
      </c>
      <c r="D244">
        <f t="shared" si="23"/>
        <v>7</v>
      </c>
      <c r="E244" t="str">
        <f t="shared" si="24"/>
        <v>JULIO</v>
      </c>
      <c r="F244">
        <f t="shared" si="25"/>
        <v>2023</v>
      </c>
      <c r="G244">
        <f t="shared" si="26"/>
        <v>28</v>
      </c>
      <c r="H244" s="12" t="s">
        <v>42</v>
      </c>
      <c r="I244" s="6"/>
      <c r="J244" s="6"/>
      <c r="K244" s="6">
        <v>5000</v>
      </c>
      <c r="L244" s="6">
        <f t="shared" si="30"/>
        <v>5000</v>
      </c>
      <c r="M244" t="s">
        <v>56</v>
      </c>
    </row>
    <row r="245" spans="1:13" ht="38.5" x14ac:dyDescent="0.35">
      <c r="A245" s="24">
        <v>45127</v>
      </c>
      <c r="B245" s="19">
        <f t="shared" si="21"/>
        <v>4</v>
      </c>
      <c r="C245" t="str">
        <f t="shared" si="22"/>
        <v>JUEVES</v>
      </c>
      <c r="D245">
        <f t="shared" si="23"/>
        <v>7</v>
      </c>
      <c r="E245" t="str">
        <f t="shared" si="24"/>
        <v>JULIO</v>
      </c>
      <c r="F245">
        <f t="shared" si="25"/>
        <v>2023</v>
      </c>
      <c r="G245">
        <f t="shared" si="26"/>
        <v>29</v>
      </c>
      <c r="H245" s="12" t="s">
        <v>86</v>
      </c>
      <c r="I245" s="6"/>
      <c r="J245" s="6"/>
      <c r="K245" s="23">
        <f>1070*0.4</f>
        <v>428</v>
      </c>
      <c r="L245" s="6">
        <f t="shared" si="30"/>
        <v>428</v>
      </c>
      <c r="M245" s="22" t="s">
        <v>152</v>
      </c>
    </row>
    <row r="246" spans="1:13" ht="38.5" x14ac:dyDescent="0.35">
      <c r="A246" s="24">
        <v>45127</v>
      </c>
      <c r="B246" s="19">
        <f t="shared" si="21"/>
        <v>4</v>
      </c>
      <c r="C246" t="str">
        <f t="shared" si="22"/>
        <v>JUEVES</v>
      </c>
      <c r="D246">
        <f t="shared" si="23"/>
        <v>7</v>
      </c>
      <c r="E246" t="str">
        <f t="shared" si="24"/>
        <v>JULIO</v>
      </c>
      <c r="F246">
        <f t="shared" si="25"/>
        <v>2023</v>
      </c>
      <c r="G246">
        <f t="shared" si="26"/>
        <v>29</v>
      </c>
      <c r="H246" s="12" t="s">
        <v>86</v>
      </c>
      <c r="I246" s="6"/>
      <c r="J246" s="6"/>
      <c r="K246" s="23">
        <f>0.4*1000</f>
        <v>400</v>
      </c>
      <c r="L246" s="6">
        <f t="shared" si="30"/>
        <v>400</v>
      </c>
      <c r="M246" s="22" t="s">
        <v>153</v>
      </c>
    </row>
    <row r="247" spans="1:13" ht="38.5" x14ac:dyDescent="0.35">
      <c r="A247" s="24">
        <v>45127</v>
      </c>
      <c r="B247" s="19">
        <f t="shared" si="21"/>
        <v>4</v>
      </c>
      <c r="C247" t="str">
        <f t="shared" si="22"/>
        <v>JUEVES</v>
      </c>
      <c r="D247">
        <f t="shared" si="23"/>
        <v>7</v>
      </c>
      <c r="E247" t="str">
        <f t="shared" si="24"/>
        <v>JULIO</v>
      </c>
      <c r="F247">
        <f t="shared" si="25"/>
        <v>2023</v>
      </c>
      <c r="G247">
        <f t="shared" si="26"/>
        <v>29</v>
      </c>
      <c r="H247" s="12" t="s">
        <v>86</v>
      </c>
      <c r="I247" s="6"/>
      <c r="J247" s="6"/>
      <c r="K247" s="23">
        <f>0.4*700</f>
        <v>280</v>
      </c>
      <c r="L247" s="6">
        <f t="shared" si="30"/>
        <v>280</v>
      </c>
      <c r="M247" s="22" t="s">
        <v>154</v>
      </c>
    </row>
    <row r="248" spans="1:13" ht="38.5" x14ac:dyDescent="0.35">
      <c r="A248" s="24">
        <v>45127</v>
      </c>
      <c r="B248" s="19">
        <f t="shared" si="21"/>
        <v>4</v>
      </c>
      <c r="C248" t="str">
        <f t="shared" si="22"/>
        <v>JUEVES</v>
      </c>
      <c r="D248">
        <f t="shared" si="23"/>
        <v>7</v>
      </c>
      <c r="E248" t="str">
        <f t="shared" si="24"/>
        <v>JULIO</v>
      </c>
      <c r="F248">
        <f t="shared" si="25"/>
        <v>2023</v>
      </c>
      <c r="G248">
        <f t="shared" si="26"/>
        <v>29</v>
      </c>
      <c r="H248" s="12" t="s">
        <v>86</v>
      </c>
      <c r="I248" s="6"/>
      <c r="J248" s="6"/>
      <c r="K248" s="23">
        <f>0.4*1500</f>
        <v>600</v>
      </c>
      <c r="L248" s="6">
        <f t="shared" si="30"/>
        <v>600</v>
      </c>
      <c r="M248" s="22" t="s">
        <v>150</v>
      </c>
    </row>
    <row r="249" spans="1:13" x14ac:dyDescent="0.35">
      <c r="A249" s="24">
        <v>45127</v>
      </c>
      <c r="B249" s="19">
        <f t="shared" si="21"/>
        <v>4</v>
      </c>
      <c r="C249" t="str">
        <f t="shared" si="22"/>
        <v>JUEVES</v>
      </c>
      <c r="D249">
        <f t="shared" si="23"/>
        <v>7</v>
      </c>
      <c r="E249" t="str">
        <f t="shared" si="24"/>
        <v>JULIO</v>
      </c>
      <c r="F249">
        <f t="shared" si="25"/>
        <v>2023</v>
      </c>
      <c r="G249">
        <f t="shared" si="26"/>
        <v>29</v>
      </c>
      <c r="H249" s="12" t="s">
        <v>68</v>
      </c>
      <c r="I249" s="6">
        <v>460</v>
      </c>
      <c r="J249" s="6">
        <v>500</v>
      </c>
      <c r="K249" s="6"/>
      <c r="L249">
        <f t="shared" si="30"/>
        <v>960</v>
      </c>
    </row>
    <row r="250" spans="1:13" x14ac:dyDescent="0.35">
      <c r="A250" s="4">
        <v>45133</v>
      </c>
      <c r="B250" s="19">
        <f t="shared" si="21"/>
        <v>3</v>
      </c>
      <c r="C250" t="str">
        <f t="shared" si="22"/>
        <v>MIÉRCOLES</v>
      </c>
      <c r="D250">
        <f t="shared" si="23"/>
        <v>7</v>
      </c>
      <c r="E250" t="str">
        <f t="shared" si="24"/>
        <v>JULIO</v>
      </c>
      <c r="F250">
        <f t="shared" si="25"/>
        <v>2023</v>
      </c>
      <c r="G250">
        <f t="shared" si="26"/>
        <v>30</v>
      </c>
      <c r="H250" s="12" t="s">
        <v>68</v>
      </c>
      <c r="I250" s="6"/>
      <c r="J250" s="6">
        <f>230+230</f>
        <v>460</v>
      </c>
      <c r="K250" s="6"/>
      <c r="L250">
        <f t="shared" si="30"/>
        <v>460</v>
      </c>
      <c r="M250" s="22" t="s">
        <v>125</v>
      </c>
    </row>
    <row r="251" spans="1:13" ht="26" x14ac:dyDescent="0.35">
      <c r="A251" s="4">
        <v>45134</v>
      </c>
      <c r="B251" s="19">
        <f t="shared" si="21"/>
        <v>4</v>
      </c>
      <c r="C251" t="str">
        <f t="shared" si="22"/>
        <v>JUEVES</v>
      </c>
      <c r="D251">
        <f t="shared" si="23"/>
        <v>7</v>
      </c>
      <c r="E251" t="str">
        <f t="shared" si="24"/>
        <v>JULIO</v>
      </c>
      <c r="F251">
        <f t="shared" si="25"/>
        <v>2023</v>
      </c>
      <c r="G251">
        <f t="shared" si="26"/>
        <v>30</v>
      </c>
      <c r="H251" s="12" t="s">
        <v>25</v>
      </c>
      <c r="I251" s="6"/>
      <c r="J251" s="6"/>
      <c r="K251" s="6">
        <v>5669.07</v>
      </c>
      <c r="L251" s="6">
        <f t="shared" si="30"/>
        <v>5669.07</v>
      </c>
      <c r="M251" s="22" t="s">
        <v>155</v>
      </c>
    </row>
    <row r="252" spans="1:13" x14ac:dyDescent="0.35">
      <c r="A252" s="4">
        <v>45138</v>
      </c>
      <c r="B252" s="19">
        <f t="shared" si="21"/>
        <v>1</v>
      </c>
      <c r="C252" t="str">
        <f t="shared" si="22"/>
        <v>LUNES</v>
      </c>
      <c r="D252">
        <f t="shared" si="23"/>
        <v>7</v>
      </c>
      <c r="E252" t="str">
        <f t="shared" si="24"/>
        <v>JULIO</v>
      </c>
      <c r="F252">
        <f t="shared" si="25"/>
        <v>2023</v>
      </c>
      <c r="G252">
        <f t="shared" si="26"/>
        <v>31</v>
      </c>
      <c r="H252" s="12" t="s">
        <v>42</v>
      </c>
      <c r="I252" s="6"/>
      <c r="J252" s="6"/>
      <c r="K252" s="6">
        <v>5000</v>
      </c>
      <c r="L252" s="6">
        <f t="shared" si="30"/>
        <v>5000</v>
      </c>
      <c r="M252" s="22" t="s">
        <v>56</v>
      </c>
    </row>
    <row r="253" spans="1:13" x14ac:dyDescent="0.35">
      <c r="A253" s="4">
        <v>45138</v>
      </c>
      <c r="B253" s="19">
        <f t="shared" si="21"/>
        <v>1</v>
      </c>
      <c r="C253" t="str">
        <f t="shared" si="22"/>
        <v>LUNES</v>
      </c>
      <c r="D253">
        <f t="shared" si="23"/>
        <v>7</v>
      </c>
      <c r="E253" t="str">
        <f t="shared" si="24"/>
        <v>JULIO</v>
      </c>
      <c r="F253">
        <f t="shared" si="25"/>
        <v>2023</v>
      </c>
      <c r="G253">
        <f t="shared" si="26"/>
        <v>31</v>
      </c>
      <c r="H253" s="12" t="s">
        <v>138</v>
      </c>
      <c r="I253" s="6"/>
      <c r="J253" s="6"/>
      <c r="K253" s="6">
        <v>8000</v>
      </c>
      <c r="L253" s="6">
        <f t="shared" si="30"/>
        <v>8000</v>
      </c>
    </row>
    <row r="254" spans="1:13" x14ac:dyDescent="0.35">
      <c r="A254" s="4">
        <v>45138</v>
      </c>
      <c r="B254" s="19">
        <f t="shared" si="21"/>
        <v>1</v>
      </c>
      <c r="C254" t="str">
        <f t="shared" si="22"/>
        <v>LUNES</v>
      </c>
      <c r="D254">
        <f t="shared" si="23"/>
        <v>7</v>
      </c>
      <c r="E254" t="str">
        <f t="shared" si="24"/>
        <v>JULIO</v>
      </c>
      <c r="F254">
        <f t="shared" si="25"/>
        <v>2023</v>
      </c>
      <c r="G254">
        <f t="shared" si="26"/>
        <v>31</v>
      </c>
      <c r="H254" s="12" t="s">
        <v>23</v>
      </c>
      <c r="I254" s="6">
        <f>18+30+25.5+792+107+115+5+26</f>
        <v>1118.5</v>
      </c>
      <c r="J254" s="6"/>
      <c r="K254" s="6"/>
      <c r="M254" s="22" t="s">
        <v>156</v>
      </c>
    </row>
    <row r="255" spans="1:13" ht="26" x14ac:dyDescent="0.35">
      <c r="A255" s="4">
        <v>45139</v>
      </c>
      <c r="B255" s="5">
        <f t="shared" ref="B255:B286" si="31">DAY(A255)</f>
        <v>1</v>
      </c>
      <c r="C255" t="str">
        <f t="shared" si="22"/>
        <v>MARTES</v>
      </c>
      <c r="D255">
        <f t="shared" si="23"/>
        <v>8</v>
      </c>
      <c r="E255" t="str">
        <f t="shared" si="24"/>
        <v>AGOSTO</v>
      </c>
      <c r="F255">
        <f t="shared" si="25"/>
        <v>2023</v>
      </c>
      <c r="G255">
        <f t="shared" si="26"/>
        <v>31</v>
      </c>
      <c r="H255" s="12" t="s">
        <v>25</v>
      </c>
      <c r="I255" s="6"/>
      <c r="J255" s="6"/>
      <c r="K255" s="6">
        <v>200</v>
      </c>
      <c r="L255" s="6">
        <f t="shared" ref="L255:L274" si="32">SUM(I255:K255)</f>
        <v>200</v>
      </c>
      <c r="M255" s="26" t="s">
        <v>157</v>
      </c>
    </row>
    <row r="256" spans="1:13" ht="26" x14ac:dyDescent="0.35">
      <c r="A256" s="4">
        <v>45139</v>
      </c>
      <c r="B256" s="5">
        <f t="shared" si="31"/>
        <v>1</v>
      </c>
      <c r="C256" t="str">
        <f t="shared" si="22"/>
        <v>MARTES</v>
      </c>
      <c r="D256">
        <f t="shared" si="23"/>
        <v>8</v>
      </c>
      <c r="E256" t="str">
        <f t="shared" si="24"/>
        <v>AGOSTO</v>
      </c>
      <c r="F256">
        <f t="shared" si="25"/>
        <v>2023</v>
      </c>
      <c r="G256">
        <f t="shared" si="26"/>
        <v>31</v>
      </c>
      <c r="H256" s="12" t="s">
        <v>25</v>
      </c>
      <c r="I256" s="6"/>
      <c r="J256" s="6"/>
      <c r="K256" s="6">
        <v>621</v>
      </c>
      <c r="L256" s="6">
        <f t="shared" si="32"/>
        <v>621</v>
      </c>
      <c r="M256" s="26" t="s">
        <v>158</v>
      </c>
    </row>
    <row r="257" spans="1:13" ht="38.5" x14ac:dyDescent="0.35">
      <c r="A257" s="4">
        <v>45151</v>
      </c>
      <c r="B257" s="5">
        <f t="shared" si="31"/>
        <v>13</v>
      </c>
      <c r="C257" t="str">
        <f t="shared" si="22"/>
        <v>DOMINGO</v>
      </c>
      <c r="D257">
        <f t="shared" si="23"/>
        <v>8</v>
      </c>
      <c r="E257" t="str">
        <f t="shared" si="24"/>
        <v>AGOSTO</v>
      </c>
      <c r="F257">
        <f t="shared" si="25"/>
        <v>2023</v>
      </c>
      <c r="G257">
        <f t="shared" si="26"/>
        <v>33</v>
      </c>
      <c r="H257" s="12" t="s">
        <v>82</v>
      </c>
      <c r="I257" s="6"/>
      <c r="J257" s="6"/>
      <c r="K257" s="6">
        <v>1150</v>
      </c>
      <c r="L257" s="6">
        <f t="shared" si="32"/>
        <v>1150</v>
      </c>
      <c r="M257" s="22" t="s">
        <v>159</v>
      </c>
    </row>
    <row r="258" spans="1:13" ht="38.5" x14ac:dyDescent="0.35">
      <c r="A258" s="4">
        <v>45151</v>
      </c>
      <c r="B258" s="5">
        <f t="shared" si="31"/>
        <v>13</v>
      </c>
      <c r="C258" t="str">
        <f t="shared" ref="C258:C286" si="33">UPPER(TEXT(A258,"DDDD"))</f>
        <v>DOMINGO</v>
      </c>
      <c r="D258">
        <f t="shared" ref="D258:D286" si="34">MONTH(A258)</f>
        <v>8</v>
      </c>
      <c r="E258" t="str">
        <f t="shared" ref="E258:E286" si="35">UPPER(TEXT(A258,"MMMM"))</f>
        <v>AGOSTO</v>
      </c>
      <c r="F258">
        <f t="shared" si="25"/>
        <v>2023</v>
      </c>
      <c r="G258">
        <f t="shared" si="26"/>
        <v>33</v>
      </c>
      <c r="H258" s="12" t="s">
        <v>84</v>
      </c>
      <c r="I258" s="6"/>
      <c r="J258" s="6"/>
      <c r="K258" s="6">
        <v>800</v>
      </c>
      <c r="L258" s="6">
        <f t="shared" si="32"/>
        <v>800</v>
      </c>
      <c r="M258" s="26" t="s">
        <v>160</v>
      </c>
    </row>
    <row r="259" spans="1:13" ht="38.5" x14ac:dyDescent="0.35">
      <c r="A259" s="4">
        <v>45151</v>
      </c>
      <c r="B259" s="5">
        <f t="shared" si="31"/>
        <v>13</v>
      </c>
      <c r="C259" t="str">
        <f t="shared" si="33"/>
        <v>DOMINGO</v>
      </c>
      <c r="D259">
        <f t="shared" si="34"/>
        <v>8</v>
      </c>
      <c r="E259" t="str">
        <f t="shared" si="35"/>
        <v>AGOSTO</v>
      </c>
      <c r="F259">
        <f t="shared" ref="F259:F286" si="36">YEAR(A259)</f>
        <v>2023</v>
      </c>
      <c r="G259">
        <f t="shared" ref="G259:G286" si="37">WEEKNUM(A259)</f>
        <v>33</v>
      </c>
      <c r="H259" s="12" t="s">
        <v>84</v>
      </c>
      <c r="I259" s="6"/>
      <c r="J259" s="6"/>
      <c r="K259" s="6">
        <v>250</v>
      </c>
      <c r="L259" s="6">
        <f t="shared" si="32"/>
        <v>250</v>
      </c>
      <c r="M259" s="26" t="s">
        <v>161</v>
      </c>
    </row>
    <row r="260" spans="1:13" ht="38.5" x14ac:dyDescent="0.35">
      <c r="A260" s="4">
        <v>45151</v>
      </c>
      <c r="B260" s="5">
        <f t="shared" si="31"/>
        <v>13</v>
      </c>
      <c r="C260" t="str">
        <f t="shared" si="33"/>
        <v>DOMINGO</v>
      </c>
      <c r="D260">
        <f t="shared" si="34"/>
        <v>8</v>
      </c>
      <c r="E260" t="str">
        <f t="shared" si="35"/>
        <v>AGOSTO</v>
      </c>
      <c r="F260">
        <f t="shared" si="36"/>
        <v>2023</v>
      </c>
      <c r="G260">
        <f t="shared" si="37"/>
        <v>33</v>
      </c>
      <c r="H260" s="12" t="s">
        <v>84</v>
      </c>
      <c r="I260" s="6"/>
      <c r="J260" s="6"/>
      <c r="K260" s="6">
        <v>250</v>
      </c>
      <c r="L260" s="6">
        <f t="shared" si="32"/>
        <v>250</v>
      </c>
      <c r="M260" s="26" t="s">
        <v>162</v>
      </c>
    </row>
    <row r="261" spans="1:13" ht="38.5" x14ac:dyDescent="0.35">
      <c r="A261" s="4">
        <v>45151</v>
      </c>
      <c r="B261" s="5">
        <f t="shared" si="31"/>
        <v>13</v>
      </c>
      <c r="C261" t="str">
        <f t="shared" si="33"/>
        <v>DOMINGO</v>
      </c>
      <c r="D261">
        <f t="shared" si="34"/>
        <v>8</v>
      </c>
      <c r="E261" t="str">
        <f t="shared" si="35"/>
        <v>AGOSTO</v>
      </c>
      <c r="F261">
        <f t="shared" si="36"/>
        <v>2023</v>
      </c>
      <c r="G261">
        <f t="shared" si="37"/>
        <v>33</v>
      </c>
      <c r="H261" s="12" t="s">
        <v>84</v>
      </c>
      <c r="I261" s="6"/>
      <c r="J261" s="6"/>
      <c r="K261" s="6">
        <v>250</v>
      </c>
      <c r="L261" s="6">
        <f t="shared" si="32"/>
        <v>250</v>
      </c>
      <c r="M261" s="26" t="s">
        <v>123</v>
      </c>
    </row>
    <row r="262" spans="1:13" ht="38.5" x14ac:dyDescent="0.35">
      <c r="A262" s="4">
        <v>45151</v>
      </c>
      <c r="B262" s="5">
        <f t="shared" si="31"/>
        <v>13</v>
      </c>
      <c r="C262" t="str">
        <f t="shared" si="33"/>
        <v>DOMINGO</v>
      </c>
      <c r="D262">
        <f t="shared" si="34"/>
        <v>8</v>
      </c>
      <c r="E262" t="str">
        <f t="shared" si="35"/>
        <v>AGOSTO</v>
      </c>
      <c r="F262">
        <f t="shared" si="36"/>
        <v>2023</v>
      </c>
      <c r="G262">
        <f t="shared" si="37"/>
        <v>33</v>
      </c>
      <c r="H262" s="12" t="s">
        <v>84</v>
      </c>
      <c r="I262" s="6"/>
      <c r="J262" s="6"/>
      <c r="K262" s="6">
        <v>800</v>
      </c>
      <c r="L262" s="6">
        <f t="shared" si="32"/>
        <v>800</v>
      </c>
      <c r="M262" s="26" t="s">
        <v>163</v>
      </c>
    </row>
    <row r="263" spans="1:13" x14ac:dyDescent="0.35">
      <c r="A263" s="4">
        <v>45151</v>
      </c>
      <c r="B263" s="5">
        <f t="shared" si="31"/>
        <v>13</v>
      </c>
      <c r="C263" t="str">
        <f t="shared" si="33"/>
        <v>DOMINGO</v>
      </c>
      <c r="D263">
        <f t="shared" si="34"/>
        <v>8</v>
      </c>
      <c r="E263" t="str">
        <f t="shared" si="35"/>
        <v>AGOSTO</v>
      </c>
      <c r="F263">
        <f t="shared" si="36"/>
        <v>2023</v>
      </c>
      <c r="G263">
        <f t="shared" si="37"/>
        <v>33</v>
      </c>
      <c r="H263" s="12" t="s">
        <v>42</v>
      </c>
      <c r="I263" s="6"/>
      <c r="J263" s="6"/>
      <c r="K263" s="6">
        <v>250.7</v>
      </c>
      <c r="L263" s="6">
        <f t="shared" si="32"/>
        <v>250.7</v>
      </c>
      <c r="M263" s="26" t="s">
        <v>164</v>
      </c>
    </row>
    <row r="264" spans="1:13" x14ac:dyDescent="0.35">
      <c r="A264" s="4">
        <v>45153</v>
      </c>
      <c r="B264" s="5">
        <f t="shared" si="31"/>
        <v>15</v>
      </c>
      <c r="C264" t="str">
        <f t="shared" si="33"/>
        <v>MARTES</v>
      </c>
      <c r="D264">
        <f t="shared" si="34"/>
        <v>8</v>
      </c>
      <c r="E264" t="str">
        <f t="shared" si="35"/>
        <v>AGOSTO</v>
      </c>
      <c r="F264">
        <f t="shared" si="36"/>
        <v>2023</v>
      </c>
      <c r="G264">
        <f t="shared" si="37"/>
        <v>33</v>
      </c>
      <c r="H264" s="12" t="s">
        <v>42</v>
      </c>
      <c r="I264" s="6"/>
      <c r="J264" s="6"/>
      <c r="K264" s="6">
        <v>5000</v>
      </c>
      <c r="L264" s="6">
        <f t="shared" si="32"/>
        <v>5000</v>
      </c>
      <c r="M264" s="26" t="s">
        <v>126</v>
      </c>
    </row>
    <row r="265" spans="1:13" ht="26" x14ac:dyDescent="0.35">
      <c r="A265" s="4">
        <v>45169</v>
      </c>
      <c r="B265" s="5">
        <f t="shared" si="31"/>
        <v>31</v>
      </c>
      <c r="C265" t="str">
        <f t="shared" si="33"/>
        <v>JUEVES</v>
      </c>
      <c r="D265">
        <f t="shared" si="34"/>
        <v>8</v>
      </c>
      <c r="E265" t="str">
        <f t="shared" si="35"/>
        <v>AGOSTO</v>
      </c>
      <c r="F265">
        <f t="shared" si="36"/>
        <v>2023</v>
      </c>
      <c r="G265">
        <f t="shared" si="37"/>
        <v>35</v>
      </c>
      <c r="H265" s="12" t="s">
        <v>14</v>
      </c>
      <c r="I265" s="6"/>
      <c r="J265" s="6"/>
      <c r="K265" s="6">
        <v>3500</v>
      </c>
      <c r="L265" s="6">
        <f t="shared" si="32"/>
        <v>3500</v>
      </c>
      <c r="M265" s="26" t="s">
        <v>165</v>
      </c>
    </row>
    <row r="266" spans="1:13" ht="26" x14ac:dyDescent="0.35">
      <c r="A266" s="4">
        <v>45169</v>
      </c>
      <c r="B266" s="5">
        <f t="shared" si="31"/>
        <v>31</v>
      </c>
      <c r="C266" t="str">
        <f t="shared" si="33"/>
        <v>JUEVES</v>
      </c>
      <c r="D266">
        <f t="shared" si="34"/>
        <v>8</v>
      </c>
      <c r="E266" t="str">
        <f t="shared" si="35"/>
        <v>AGOSTO</v>
      </c>
      <c r="F266">
        <f t="shared" si="36"/>
        <v>2023</v>
      </c>
      <c r="G266">
        <f t="shared" si="37"/>
        <v>35</v>
      </c>
      <c r="H266" s="12" t="s">
        <v>14</v>
      </c>
      <c r="I266" s="6"/>
      <c r="J266" s="6"/>
      <c r="K266" s="6">
        <v>3500</v>
      </c>
      <c r="L266" s="6">
        <f t="shared" si="32"/>
        <v>3500</v>
      </c>
      <c r="M266" s="26" t="s">
        <v>166</v>
      </c>
    </row>
    <row r="267" spans="1:13" ht="26" x14ac:dyDescent="0.35">
      <c r="A267" s="4">
        <v>45169</v>
      </c>
      <c r="B267" s="5">
        <f t="shared" si="31"/>
        <v>31</v>
      </c>
      <c r="C267" t="str">
        <f t="shared" si="33"/>
        <v>JUEVES</v>
      </c>
      <c r="D267">
        <f t="shared" si="34"/>
        <v>8</v>
      </c>
      <c r="E267" t="str">
        <f t="shared" si="35"/>
        <v>AGOSTO</v>
      </c>
      <c r="F267">
        <f t="shared" si="36"/>
        <v>2023</v>
      </c>
      <c r="G267">
        <f t="shared" si="37"/>
        <v>35</v>
      </c>
      <c r="H267" s="12" t="s">
        <v>14</v>
      </c>
      <c r="I267" s="6"/>
      <c r="J267" s="6"/>
      <c r="K267" s="6">
        <v>2200</v>
      </c>
      <c r="L267" s="6">
        <f t="shared" si="32"/>
        <v>2200</v>
      </c>
      <c r="M267" s="26" t="s">
        <v>167</v>
      </c>
    </row>
    <row r="268" spans="1:13" x14ac:dyDescent="0.35">
      <c r="A268" s="4">
        <v>45169</v>
      </c>
      <c r="B268" s="5">
        <f t="shared" si="31"/>
        <v>31</v>
      </c>
      <c r="C268" t="str">
        <f t="shared" si="33"/>
        <v>JUEVES</v>
      </c>
      <c r="D268">
        <f t="shared" si="34"/>
        <v>8</v>
      </c>
      <c r="E268" t="str">
        <f t="shared" si="35"/>
        <v>AGOSTO</v>
      </c>
      <c r="F268">
        <f t="shared" si="36"/>
        <v>2023</v>
      </c>
      <c r="G268">
        <f t="shared" si="37"/>
        <v>35</v>
      </c>
      <c r="H268" s="12" t="s">
        <v>42</v>
      </c>
      <c r="I268" s="6"/>
      <c r="J268" s="6"/>
      <c r="K268" s="6">
        <v>5250.7</v>
      </c>
      <c r="L268" s="6">
        <f t="shared" si="32"/>
        <v>5250.7</v>
      </c>
      <c r="M268" s="26" t="s">
        <v>168</v>
      </c>
    </row>
    <row r="269" spans="1:13" x14ac:dyDescent="0.35">
      <c r="A269" s="4">
        <v>45169</v>
      </c>
      <c r="B269" s="5">
        <f t="shared" si="31"/>
        <v>31</v>
      </c>
      <c r="C269" t="str">
        <f t="shared" si="33"/>
        <v>JUEVES</v>
      </c>
      <c r="D269">
        <f t="shared" si="34"/>
        <v>8</v>
      </c>
      <c r="E269" t="str">
        <f t="shared" si="35"/>
        <v>AGOSTO</v>
      </c>
      <c r="F269">
        <f t="shared" si="36"/>
        <v>2023</v>
      </c>
      <c r="G269">
        <f t="shared" si="37"/>
        <v>35</v>
      </c>
      <c r="H269" s="12" t="s">
        <v>42</v>
      </c>
      <c r="I269" s="6"/>
      <c r="J269" s="6"/>
      <c r="K269" s="6">
        <v>87</v>
      </c>
      <c r="L269" s="6">
        <f t="shared" si="32"/>
        <v>87</v>
      </c>
      <c r="M269" s="26" t="s">
        <v>164</v>
      </c>
    </row>
    <row r="270" spans="1:13" ht="26" x14ac:dyDescent="0.35">
      <c r="A270" s="4">
        <v>45169</v>
      </c>
      <c r="B270" s="5">
        <f t="shared" si="31"/>
        <v>31</v>
      </c>
      <c r="C270" t="str">
        <f t="shared" si="33"/>
        <v>JUEVES</v>
      </c>
      <c r="D270">
        <f t="shared" si="34"/>
        <v>8</v>
      </c>
      <c r="E270" t="str">
        <f t="shared" si="35"/>
        <v>AGOSTO</v>
      </c>
      <c r="F270">
        <f t="shared" si="36"/>
        <v>2023</v>
      </c>
      <c r="G270">
        <f t="shared" si="37"/>
        <v>35</v>
      </c>
      <c r="H270" s="12" t="s">
        <v>18</v>
      </c>
      <c r="I270" s="6"/>
      <c r="J270" s="6"/>
      <c r="K270" s="6">
        <v>3608.12</v>
      </c>
      <c r="L270" s="6">
        <f t="shared" si="32"/>
        <v>3608.12</v>
      </c>
      <c r="M270" s="26" t="s">
        <v>36</v>
      </c>
    </row>
    <row r="271" spans="1:13" ht="26" x14ac:dyDescent="0.35">
      <c r="A271" s="4">
        <v>45169</v>
      </c>
      <c r="B271" s="5">
        <f t="shared" si="31"/>
        <v>31</v>
      </c>
      <c r="C271" t="str">
        <f t="shared" si="33"/>
        <v>JUEVES</v>
      </c>
      <c r="D271">
        <f t="shared" si="34"/>
        <v>8</v>
      </c>
      <c r="E271" t="str">
        <f t="shared" si="35"/>
        <v>AGOSTO</v>
      </c>
      <c r="F271">
        <f t="shared" si="36"/>
        <v>2023</v>
      </c>
      <c r="G271">
        <f t="shared" si="37"/>
        <v>35</v>
      </c>
      <c r="H271" s="12" t="s">
        <v>18</v>
      </c>
      <c r="I271" s="6"/>
      <c r="J271" s="6"/>
      <c r="K271" s="6">
        <v>4143.84</v>
      </c>
      <c r="L271" s="6">
        <f t="shared" si="32"/>
        <v>4143.84</v>
      </c>
      <c r="M271" s="26" t="s">
        <v>36</v>
      </c>
    </row>
    <row r="272" spans="1:13" x14ac:dyDescent="0.35">
      <c r="A272" s="4">
        <v>45169</v>
      </c>
      <c r="B272" s="5">
        <f t="shared" si="31"/>
        <v>31</v>
      </c>
      <c r="C272" t="str">
        <f t="shared" si="33"/>
        <v>JUEVES</v>
      </c>
      <c r="D272">
        <f t="shared" si="34"/>
        <v>8</v>
      </c>
      <c r="E272" t="str">
        <f t="shared" si="35"/>
        <v>AGOSTO</v>
      </c>
      <c r="F272">
        <f t="shared" si="36"/>
        <v>2023</v>
      </c>
      <c r="G272">
        <f t="shared" si="37"/>
        <v>35</v>
      </c>
      <c r="H272" s="12" t="s">
        <v>23</v>
      </c>
      <c r="I272" s="6"/>
      <c r="J272" s="6"/>
      <c r="K272" s="6">
        <v>8000</v>
      </c>
      <c r="L272" s="6">
        <f t="shared" si="32"/>
        <v>8000</v>
      </c>
      <c r="M272" s="26" t="s">
        <v>138</v>
      </c>
    </row>
    <row r="273" spans="1:13" x14ac:dyDescent="0.35">
      <c r="A273" s="4">
        <v>45169</v>
      </c>
      <c r="B273" s="5">
        <f t="shared" si="31"/>
        <v>31</v>
      </c>
      <c r="C273" t="str">
        <f t="shared" si="33"/>
        <v>JUEVES</v>
      </c>
      <c r="D273">
        <f t="shared" si="34"/>
        <v>8</v>
      </c>
      <c r="E273" t="str">
        <f t="shared" si="35"/>
        <v>AGOSTO</v>
      </c>
      <c r="F273">
        <f t="shared" si="36"/>
        <v>2023</v>
      </c>
      <c r="G273">
        <f t="shared" si="37"/>
        <v>35</v>
      </c>
      <c r="H273" s="12" t="s">
        <v>42</v>
      </c>
      <c r="I273" s="6"/>
      <c r="J273" s="6"/>
      <c r="K273" s="6">
        <v>1600</v>
      </c>
      <c r="L273" s="6">
        <f t="shared" si="32"/>
        <v>1600</v>
      </c>
      <c r="M273" s="26" t="s">
        <v>169</v>
      </c>
    </row>
    <row r="274" spans="1:13" x14ac:dyDescent="0.35">
      <c r="A274" s="4">
        <v>45169</v>
      </c>
      <c r="B274" s="5">
        <f t="shared" si="31"/>
        <v>31</v>
      </c>
      <c r="C274" t="str">
        <f t="shared" si="33"/>
        <v>JUEVES</v>
      </c>
      <c r="D274">
        <f t="shared" si="34"/>
        <v>8</v>
      </c>
      <c r="E274" t="str">
        <f t="shared" si="35"/>
        <v>AGOSTO</v>
      </c>
      <c r="F274">
        <f t="shared" si="36"/>
        <v>2023</v>
      </c>
      <c r="G274">
        <f t="shared" si="37"/>
        <v>35</v>
      </c>
      <c r="H274" s="12" t="s">
        <v>23</v>
      </c>
      <c r="I274" s="6"/>
      <c r="J274" s="6">
        <v>2250</v>
      </c>
      <c r="K274" s="6"/>
      <c r="L274" s="6">
        <f t="shared" si="32"/>
        <v>2250</v>
      </c>
      <c r="M274" t="s">
        <v>127</v>
      </c>
    </row>
    <row r="275" spans="1:13" x14ac:dyDescent="0.35">
      <c r="A275" s="4">
        <v>45163</v>
      </c>
      <c r="B275" s="5">
        <f t="shared" si="31"/>
        <v>25</v>
      </c>
      <c r="C275" t="str">
        <f t="shared" si="33"/>
        <v>VIERNES</v>
      </c>
      <c r="D275">
        <f t="shared" si="34"/>
        <v>8</v>
      </c>
      <c r="E275" t="str">
        <f t="shared" si="35"/>
        <v>AGOSTO</v>
      </c>
      <c r="F275">
        <f t="shared" si="36"/>
        <v>2023</v>
      </c>
      <c r="G275">
        <f t="shared" si="37"/>
        <v>34</v>
      </c>
      <c r="H275" s="12" t="s">
        <v>23</v>
      </c>
      <c r="I275" s="6">
        <v>18</v>
      </c>
      <c r="J275" s="6"/>
      <c r="K275" s="6"/>
      <c r="L275" s="6">
        <f t="shared" ref="L275:L286" si="38">SUM(I275:K275)</f>
        <v>18</v>
      </c>
      <c r="M275" s="26" t="s">
        <v>170</v>
      </c>
    </row>
    <row r="276" spans="1:13" x14ac:dyDescent="0.35">
      <c r="A276" s="4">
        <v>45166</v>
      </c>
      <c r="B276" s="5">
        <f t="shared" si="31"/>
        <v>28</v>
      </c>
      <c r="C276" t="str">
        <f t="shared" si="33"/>
        <v>LUNES</v>
      </c>
      <c r="D276">
        <f t="shared" si="34"/>
        <v>8</v>
      </c>
      <c r="E276" t="str">
        <f t="shared" si="35"/>
        <v>AGOSTO</v>
      </c>
      <c r="F276">
        <f t="shared" si="36"/>
        <v>2023</v>
      </c>
      <c r="G276">
        <f t="shared" si="37"/>
        <v>35</v>
      </c>
      <c r="H276" s="12" t="s">
        <v>23</v>
      </c>
      <c r="I276" s="6">
        <v>33</v>
      </c>
      <c r="J276" s="6"/>
      <c r="K276" s="6"/>
      <c r="L276" s="6">
        <f t="shared" si="38"/>
        <v>33</v>
      </c>
      <c r="M276" s="26" t="s">
        <v>171</v>
      </c>
    </row>
    <row r="277" spans="1:13" x14ac:dyDescent="0.35">
      <c r="A277" s="4">
        <v>45167</v>
      </c>
      <c r="B277" s="5">
        <f t="shared" si="31"/>
        <v>29</v>
      </c>
      <c r="C277" t="str">
        <f t="shared" si="33"/>
        <v>MARTES</v>
      </c>
      <c r="D277">
        <f t="shared" si="34"/>
        <v>8</v>
      </c>
      <c r="E277" t="str">
        <f t="shared" si="35"/>
        <v>AGOSTO</v>
      </c>
      <c r="F277">
        <f t="shared" si="36"/>
        <v>2023</v>
      </c>
      <c r="G277">
        <f t="shared" si="37"/>
        <v>35</v>
      </c>
      <c r="H277" s="12" t="s">
        <v>23</v>
      </c>
      <c r="I277" s="6">
        <v>5</v>
      </c>
      <c r="J277" s="6"/>
      <c r="K277" s="6"/>
      <c r="L277" s="6">
        <f t="shared" si="38"/>
        <v>5</v>
      </c>
      <c r="M277" s="26" t="s">
        <v>172</v>
      </c>
    </row>
    <row r="278" spans="1:13" x14ac:dyDescent="0.35">
      <c r="A278" s="4">
        <v>45153</v>
      </c>
      <c r="B278" s="5">
        <f t="shared" si="31"/>
        <v>15</v>
      </c>
      <c r="C278" t="str">
        <f t="shared" si="33"/>
        <v>MARTES</v>
      </c>
      <c r="D278">
        <f t="shared" si="34"/>
        <v>8</v>
      </c>
      <c r="E278" t="str">
        <f t="shared" si="35"/>
        <v>AGOSTO</v>
      </c>
      <c r="F278">
        <f t="shared" si="36"/>
        <v>2023</v>
      </c>
      <c r="G278">
        <f t="shared" si="37"/>
        <v>33</v>
      </c>
      <c r="H278" s="12" t="s">
        <v>23</v>
      </c>
      <c r="I278" s="6">
        <v>34</v>
      </c>
      <c r="J278" s="6"/>
      <c r="K278" s="6"/>
      <c r="L278" s="6">
        <f t="shared" si="38"/>
        <v>34</v>
      </c>
      <c r="M278" s="26" t="s">
        <v>171</v>
      </c>
    </row>
    <row r="279" spans="1:13" x14ac:dyDescent="0.35">
      <c r="A279" s="4">
        <v>45153</v>
      </c>
      <c r="B279" s="5">
        <f t="shared" si="31"/>
        <v>15</v>
      </c>
      <c r="C279" t="str">
        <f t="shared" si="33"/>
        <v>MARTES</v>
      </c>
      <c r="D279">
        <f t="shared" si="34"/>
        <v>8</v>
      </c>
      <c r="E279" t="str">
        <f t="shared" si="35"/>
        <v>AGOSTO</v>
      </c>
      <c r="F279">
        <f t="shared" si="36"/>
        <v>2023</v>
      </c>
      <c r="G279">
        <f t="shared" si="37"/>
        <v>33</v>
      </c>
      <c r="H279" s="12" t="s">
        <v>23</v>
      </c>
      <c r="I279" s="6">
        <v>5</v>
      </c>
      <c r="J279" s="6"/>
      <c r="K279" s="6"/>
      <c r="L279" s="6">
        <f t="shared" si="38"/>
        <v>5</v>
      </c>
      <c r="M279" s="26" t="s">
        <v>172</v>
      </c>
    </row>
    <row r="280" spans="1:13" x14ac:dyDescent="0.35">
      <c r="A280" s="4">
        <v>45153</v>
      </c>
      <c r="B280" s="5">
        <f t="shared" si="31"/>
        <v>15</v>
      </c>
      <c r="C280" t="str">
        <f t="shared" si="33"/>
        <v>MARTES</v>
      </c>
      <c r="D280">
        <f t="shared" si="34"/>
        <v>8</v>
      </c>
      <c r="E280" t="str">
        <f t="shared" si="35"/>
        <v>AGOSTO</v>
      </c>
      <c r="F280">
        <f t="shared" si="36"/>
        <v>2023</v>
      </c>
      <c r="G280">
        <f t="shared" si="37"/>
        <v>33</v>
      </c>
      <c r="H280" s="12" t="s">
        <v>23</v>
      </c>
      <c r="I280" s="6">
        <v>27</v>
      </c>
      <c r="J280" s="6"/>
      <c r="K280" s="6"/>
      <c r="L280" s="6">
        <f t="shared" si="38"/>
        <v>27</v>
      </c>
      <c r="M280" s="26" t="s">
        <v>173</v>
      </c>
    </row>
    <row r="281" spans="1:13" x14ac:dyDescent="0.35">
      <c r="A281" s="4">
        <v>45153</v>
      </c>
      <c r="B281" s="5">
        <f t="shared" si="31"/>
        <v>15</v>
      </c>
      <c r="C281" t="str">
        <f t="shared" si="33"/>
        <v>MARTES</v>
      </c>
      <c r="D281">
        <f t="shared" si="34"/>
        <v>8</v>
      </c>
      <c r="E281" t="str">
        <f t="shared" si="35"/>
        <v>AGOSTO</v>
      </c>
      <c r="F281">
        <f t="shared" si="36"/>
        <v>2023</v>
      </c>
      <c r="G281">
        <f t="shared" si="37"/>
        <v>33</v>
      </c>
      <c r="H281" s="12" t="s">
        <v>23</v>
      </c>
      <c r="I281" s="6">
        <v>389</v>
      </c>
      <c r="J281" s="6"/>
      <c r="K281" s="6"/>
      <c r="L281" s="6">
        <f t="shared" si="38"/>
        <v>389</v>
      </c>
      <c r="M281" s="26" t="s">
        <v>174</v>
      </c>
    </row>
    <row r="282" spans="1:13" x14ac:dyDescent="0.35">
      <c r="A282" s="4">
        <v>45153</v>
      </c>
      <c r="B282" s="5">
        <f t="shared" si="31"/>
        <v>15</v>
      </c>
      <c r="C282" t="str">
        <f t="shared" si="33"/>
        <v>MARTES</v>
      </c>
      <c r="D282">
        <f t="shared" si="34"/>
        <v>8</v>
      </c>
      <c r="E282" t="str">
        <f t="shared" si="35"/>
        <v>AGOSTO</v>
      </c>
      <c r="F282">
        <f t="shared" si="36"/>
        <v>2023</v>
      </c>
      <c r="G282">
        <f t="shared" si="37"/>
        <v>33</v>
      </c>
      <c r="H282" s="12" t="s">
        <v>23</v>
      </c>
      <c r="I282" s="6">
        <v>16</v>
      </c>
      <c r="J282" s="6"/>
      <c r="K282" s="6"/>
      <c r="L282" s="6">
        <f t="shared" si="38"/>
        <v>16</v>
      </c>
      <c r="M282" s="26" t="s">
        <v>175</v>
      </c>
    </row>
    <row r="283" spans="1:13" x14ac:dyDescent="0.35">
      <c r="A283" s="4">
        <v>45153</v>
      </c>
      <c r="B283" s="5">
        <f t="shared" si="31"/>
        <v>15</v>
      </c>
      <c r="C283" t="str">
        <f t="shared" si="33"/>
        <v>MARTES</v>
      </c>
      <c r="D283">
        <f t="shared" si="34"/>
        <v>8</v>
      </c>
      <c r="E283" t="str">
        <f t="shared" si="35"/>
        <v>AGOSTO</v>
      </c>
      <c r="F283">
        <f t="shared" si="36"/>
        <v>2023</v>
      </c>
      <c r="G283">
        <f t="shared" si="37"/>
        <v>33</v>
      </c>
      <c r="H283" s="12" t="s">
        <v>23</v>
      </c>
      <c r="I283" s="6">
        <v>10</v>
      </c>
      <c r="J283" s="6"/>
      <c r="K283" s="6"/>
      <c r="L283" s="6">
        <f t="shared" si="38"/>
        <v>10</v>
      </c>
      <c r="M283" s="26" t="s">
        <v>172</v>
      </c>
    </row>
    <row r="284" spans="1:13" x14ac:dyDescent="0.35">
      <c r="A284" s="4">
        <v>45153</v>
      </c>
      <c r="B284" s="5">
        <f t="shared" si="31"/>
        <v>15</v>
      </c>
      <c r="C284" t="str">
        <f t="shared" si="33"/>
        <v>MARTES</v>
      </c>
      <c r="D284">
        <f t="shared" si="34"/>
        <v>8</v>
      </c>
      <c r="E284" t="str">
        <f t="shared" si="35"/>
        <v>AGOSTO</v>
      </c>
      <c r="F284">
        <f t="shared" si="36"/>
        <v>2023</v>
      </c>
      <c r="G284">
        <f t="shared" si="37"/>
        <v>33</v>
      </c>
      <c r="H284" s="12" t="s">
        <v>23</v>
      </c>
      <c r="I284" s="6">
        <v>10</v>
      </c>
      <c r="J284" s="6"/>
      <c r="K284" s="6"/>
      <c r="L284" s="6">
        <f t="shared" si="38"/>
        <v>10</v>
      </c>
      <c r="M284" s="26" t="s">
        <v>172</v>
      </c>
    </row>
    <row r="285" spans="1:13" x14ac:dyDescent="0.35">
      <c r="A285" s="4">
        <v>45153</v>
      </c>
      <c r="B285" s="5">
        <f t="shared" si="31"/>
        <v>15</v>
      </c>
      <c r="C285" t="str">
        <f t="shared" si="33"/>
        <v>MARTES</v>
      </c>
      <c r="D285">
        <f t="shared" si="34"/>
        <v>8</v>
      </c>
      <c r="E285" t="str">
        <f t="shared" si="35"/>
        <v>AGOSTO</v>
      </c>
      <c r="F285">
        <f t="shared" si="36"/>
        <v>2023</v>
      </c>
      <c r="G285">
        <f t="shared" si="37"/>
        <v>33</v>
      </c>
      <c r="H285" s="12" t="s">
        <v>23</v>
      </c>
      <c r="I285" s="6">
        <v>67</v>
      </c>
      <c r="J285" s="6"/>
      <c r="K285" s="6"/>
      <c r="L285" s="6">
        <f t="shared" si="38"/>
        <v>67</v>
      </c>
      <c r="M285" s="26" t="s">
        <v>173</v>
      </c>
    </row>
    <row r="286" spans="1:13" x14ac:dyDescent="0.35">
      <c r="A286" s="4">
        <v>45153</v>
      </c>
      <c r="B286" s="5">
        <f t="shared" si="31"/>
        <v>15</v>
      </c>
      <c r="C286" t="str">
        <f t="shared" si="33"/>
        <v>MARTES</v>
      </c>
      <c r="D286">
        <f t="shared" si="34"/>
        <v>8</v>
      </c>
      <c r="E286" t="str">
        <f t="shared" si="35"/>
        <v>AGOSTO</v>
      </c>
      <c r="F286">
        <f t="shared" si="36"/>
        <v>2023</v>
      </c>
      <c r="G286">
        <f t="shared" si="37"/>
        <v>33</v>
      </c>
      <c r="H286" s="12" t="s">
        <v>23</v>
      </c>
      <c r="I286" s="6">
        <v>58</v>
      </c>
      <c r="J286" s="6"/>
      <c r="K286" s="6"/>
      <c r="L286" s="6">
        <f t="shared" si="38"/>
        <v>58</v>
      </c>
      <c r="M286" s="26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6453-E007-4DCC-8A07-77D6A8CA744A}">
  <dimension ref="A1:B5"/>
  <sheetViews>
    <sheetView workbookViewId="0">
      <selection activeCell="C8" sqref="C8"/>
    </sheetView>
  </sheetViews>
  <sheetFormatPr defaultRowHeight="14.5" x14ac:dyDescent="0.35"/>
  <cols>
    <col min="1" max="1" width="12.6328125" bestFit="1" customWidth="1"/>
    <col min="2" max="2" width="13.453125" bestFit="1" customWidth="1"/>
    <col min="3" max="51" width="15.6328125" bestFit="1" customWidth="1"/>
    <col min="52" max="52" width="10.7265625" bestFit="1" customWidth="1"/>
  </cols>
  <sheetData>
    <row r="1" spans="1:2" x14ac:dyDescent="0.35">
      <c r="A1" s="27" t="s">
        <v>5</v>
      </c>
      <c r="B1" s="26">
        <v>2023</v>
      </c>
    </row>
    <row r="2" spans="1:2" x14ac:dyDescent="0.35">
      <c r="A2" s="27" t="s">
        <v>4</v>
      </c>
      <c r="B2" t="s">
        <v>178</v>
      </c>
    </row>
    <row r="4" spans="1:2" x14ac:dyDescent="0.35">
      <c r="A4" s="27" t="s">
        <v>176</v>
      </c>
    </row>
    <row r="5" spans="1:2" x14ac:dyDescent="0.35">
      <c r="A5" s="26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3335-18F8-41E6-AF5A-CCDE01375320}">
  <dimension ref="A1:N1494"/>
  <sheetViews>
    <sheetView tabSelected="1" workbookViewId="0">
      <selection activeCell="J19" sqref="J19"/>
    </sheetView>
  </sheetViews>
  <sheetFormatPr defaultRowHeight="14.5" x14ac:dyDescent="0.35"/>
  <cols>
    <col min="10" max="10" width="255.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179</v>
      </c>
      <c r="I1" s="3" t="s">
        <v>180</v>
      </c>
      <c r="J1" s="1" t="s">
        <v>181</v>
      </c>
      <c r="K1" s="1" t="s">
        <v>182</v>
      </c>
      <c r="L1" s="1" t="s">
        <v>183</v>
      </c>
      <c r="M1" s="1" t="s">
        <v>184</v>
      </c>
      <c r="N1" s="1" t="s">
        <v>185</v>
      </c>
    </row>
    <row r="2" spans="1:14" x14ac:dyDescent="0.35">
      <c r="A2" s="4">
        <v>44565</v>
      </c>
      <c r="B2">
        <f t="shared" ref="B2:B65" si="0">WEEKDAY(A2,2)</f>
        <v>2</v>
      </c>
      <c r="C2" t="str">
        <f>UPPER(TEXT(A2,"DDDD"))</f>
        <v>MARTES</v>
      </c>
      <c r="D2">
        <f t="shared" ref="D2:D65" si="1">MONTH(A2)</f>
        <v>1</v>
      </c>
      <c r="E2" t="str">
        <f t="shared" ref="E2:E65" si="2">UPPER(TEXT(A2,"MMMM"))</f>
        <v>ENERO</v>
      </c>
      <c r="F2">
        <f t="shared" ref="F2:F65" si="3">YEAR(A2)</f>
        <v>2022</v>
      </c>
      <c r="G2">
        <f>WEEKNUM(A2)</f>
        <v>2</v>
      </c>
      <c r="H2" t="s">
        <v>186</v>
      </c>
      <c r="I2" s="6">
        <v>50</v>
      </c>
      <c r="J2" t="s">
        <v>187</v>
      </c>
      <c r="M2" t="s">
        <v>188</v>
      </c>
    </row>
    <row r="3" spans="1:14" x14ac:dyDescent="0.35">
      <c r="A3" s="4">
        <v>44565</v>
      </c>
      <c r="B3">
        <f t="shared" si="0"/>
        <v>2</v>
      </c>
      <c r="C3" t="str">
        <f t="shared" ref="C3:C66" si="4">UPPER(TEXT(A3,"DDDD"))</f>
        <v>MARTES</v>
      </c>
      <c r="D3">
        <f t="shared" si="1"/>
        <v>1</v>
      </c>
      <c r="E3" t="str">
        <f t="shared" si="2"/>
        <v>ENERO</v>
      </c>
      <c r="F3">
        <f t="shared" si="3"/>
        <v>2022</v>
      </c>
      <c r="G3">
        <f t="shared" ref="G3:G66" si="5">WEEKNUM(A3)</f>
        <v>2</v>
      </c>
      <c r="H3" t="s">
        <v>189</v>
      </c>
      <c r="I3" s="6">
        <v>50</v>
      </c>
      <c r="J3" t="s">
        <v>190</v>
      </c>
      <c r="M3" t="s">
        <v>191</v>
      </c>
      <c r="N3" t="s">
        <v>192</v>
      </c>
    </row>
    <row r="4" spans="1:14" x14ac:dyDescent="0.35">
      <c r="A4" s="4">
        <v>44565</v>
      </c>
      <c r="B4">
        <f t="shared" si="0"/>
        <v>2</v>
      </c>
      <c r="C4" t="str">
        <f t="shared" si="4"/>
        <v>MARTES</v>
      </c>
      <c r="D4">
        <f t="shared" si="1"/>
        <v>1</v>
      </c>
      <c r="E4" t="str">
        <f t="shared" si="2"/>
        <v>ENERO</v>
      </c>
      <c r="F4">
        <f t="shared" si="3"/>
        <v>2022</v>
      </c>
      <c r="G4">
        <f t="shared" si="5"/>
        <v>2</v>
      </c>
      <c r="H4" t="s">
        <v>193</v>
      </c>
      <c r="I4" s="6">
        <v>300</v>
      </c>
      <c r="J4" t="s">
        <v>194</v>
      </c>
      <c r="M4" t="s">
        <v>191</v>
      </c>
      <c r="N4" t="s">
        <v>195</v>
      </c>
    </row>
    <row r="5" spans="1:14" x14ac:dyDescent="0.35">
      <c r="A5" s="4">
        <v>44565</v>
      </c>
      <c r="B5">
        <f t="shared" si="0"/>
        <v>2</v>
      </c>
      <c r="C5" t="str">
        <f t="shared" si="4"/>
        <v>MARTES</v>
      </c>
      <c r="D5">
        <f t="shared" si="1"/>
        <v>1</v>
      </c>
      <c r="E5" t="str">
        <f t="shared" si="2"/>
        <v>ENERO</v>
      </c>
      <c r="F5">
        <f t="shared" si="3"/>
        <v>2022</v>
      </c>
      <c r="G5">
        <f t="shared" si="5"/>
        <v>2</v>
      </c>
      <c r="H5" t="s">
        <v>196</v>
      </c>
      <c r="I5" s="6">
        <v>700</v>
      </c>
      <c r="J5" t="s">
        <v>197</v>
      </c>
      <c r="M5" t="s">
        <v>188</v>
      </c>
    </row>
    <row r="6" spans="1:14" x14ac:dyDescent="0.35">
      <c r="A6" s="4">
        <v>44565</v>
      </c>
      <c r="B6">
        <f t="shared" si="0"/>
        <v>2</v>
      </c>
      <c r="C6" t="str">
        <f t="shared" si="4"/>
        <v>MARTES</v>
      </c>
      <c r="D6">
        <f t="shared" si="1"/>
        <v>1</v>
      </c>
      <c r="E6" t="str">
        <f t="shared" si="2"/>
        <v>ENERO</v>
      </c>
      <c r="F6">
        <f t="shared" si="3"/>
        <v>2022</v>
      </c>
      <c r="G6">
        <f t="shared" si="5"/>
        <v>2</v>
      </c>
      <c r="H6" t="s">
        <v>198</v>
      </c>
      <c r="I6" s="6">
        <v>500</v>
      </c>
      <c r="J6" t="s">
        <v>199</v>
      </c>
      <c r="M6" t="s">
        <v>188</v>
      </c>
    </row>
    <row r="7" spans="1:14" x14ac:dyDescent="0.35">
      <c r="A7" s="4">
        <v>44566</v>
      </c>
      <c r="B7">
        <f t="shared" si="0"/>
        <v>3</v>
      </c>
      <c r="C7" t="str">
        <f t="shared" si="4"/>
        <v>MIÉRCOLES</v>
      </c>
      <c r="D7">
        <f t="shared" si="1"/>
        <v>1</v>
      </c>
      <c r="E7" t="str">
        <f t="shared" si="2"/>
        <v>ENERO</v>
      </c>
      <c r="F7">
        <f t="shared" si="3"/>
        <v>2022</v>
      </c>
      <c r="G7">
        <f t="shared" si="5"/>
        <v>2</v>
      </c>
      <c r="H7" t="s">
        <v>200</v>
      </c>
      <c r="I7" s="6">
        <v>625</v>
      </c>
      <c r="J7" t="s">
        <v>201</v>
      </c>
      <c r="M7" t="s">
        <v>188</v>
      </c>
    </row>
    <row r="8" spans="1:14" x14ac:dyDescent="0.35">
      <c r="A8" s="4">
        <v>44566</v>
      </c>
      <c r="B8">
        <f t="shared" si="0"/>
        <v>3</v>
      </c>
      <c r="C8" t="str">
        <f t="shared" si="4"/>
        <v>MIÉRCOLES</v>
      </c>
      <c r="D8">
        <f t="shared" si="1"/>
        <v>1</v>
      </c>
      <c r="E8" t="str">
        <f t="shared" si="2"/>
        <v>ENERO</v>
      </c>
      <c r="F8">
        <f t="shared" si="3"/>
        <v>2022</v>
      </c>
      <c r="G8">
        <f t="shared" si="5"/>
        <v>2</v>
      </c>
      <c r="H8" t="s">
        <v>202</v>
      </c>
      <c r="I8" s="6">
        <v>450</v>
      </c>
      <c r="J8" t="s">
        <v>203</v>
      </c>
      <c r="M8" t="s">
        <v>191</v>
      </c>
      <c r="N8" t="s">
        <v>204</v>
      </c>
    </row>
    <row r="9" spans="1:14" x14ac:dyDescent="0.35">
      <c r="A9" s="4">
        <v>44566</v>
      </c>
      <c r="B9">
        <f t="shared" si="0"/>
        <v>3</v>
      </c>
      <c r="C9" t="str">
        <f t="shared" si="4"/>
        <v>MIÉRCOLES</v>
      </c>
      <c r="D9">
        <f t="shared" si="1"/>
        <v>1</v>
      </c>
      <c r="E9" t="str">
        <f t="shared" si="2"/>
        <v>ENERO</v>
      </c>
      <c r="F9">
        <f t="shared" si="3"/>
        <v>2022</v>
      </c>
      <c r="G9">
        <f t="shared" si="5"/>
        <v>2</v>
      </c>
      <c r="H9" t="s">
        <v>205</v>
      </c>
      <c r="I9" s="6">
        <v>450</v>
      </c>
      <c r="J9" t="s">
        <v>206</v>
      </c>
      <c r="M9" t="s">
        <v>191</v>
      </c>
    </row>
    <row r="10" spans="1:14" x14ac:dyDescent="0.35">
      <c r="A10" s="4">
        <v>44566</v>
      </c>
      <c r="B10">
        <f t="shared" si="0"/>
        <v>3</v>
      </c>
      <c r="C10" t="str">
        <f t="shared" si="4"/>
        <v>MIÉRCOLES</v>
      </c>
      <c r="D10">
        <f t="shared" si="1"/>
        <v>1</v>
      </c>
      <c r="E10" t="str">
        <f t="shared" si="2"/>
        <v>ENERO</v>
      </c>
      <c r="F10">
        <f t="shared" si="3"/>
        <v>2022</v>
      </c>
      <c r="G10">
        <f t="shared" si="5"/>
        <v>2</v>
      </c>
      <c r="H10" t="s">
        <v>207</v>
      </c>
      <c r="I10" s="6">
        <v>500</v>
      </c>
      <c r="J10" t="s">
        <v>208</v>
      </c>
      <c r="M10" t="s">
        <v>191</v>
      </c>
    </row>
    <row r="11" spans="1:14" x14ac:dyDescent="0.35">
      <c r="A11" s="4">
        <v>44566</v>
      </c>
      <c r="B11">
        <f t="shared" si="0"/>
        <v>3</v>
      </c>
      <c r="C11" t="str">
        <f t="shared" si="4"/>
        <v>MIÉRCOLES</v>
      </c>
      <c r="D11">
        <f t="shared" si="1"/>
        <v>1</v>
      </c>
      <c r="E11" t="str">
        <f t="shared" si="2"/>
        <v>ENERO</v>
      </c>
      <c r="F11">
        <f t="shared" si="3"/>
        <v>2022</v>
      </c>
      <c r="G11">
        <f t="shared" si="5"/>
        <v>2</v>
      </c>
      <c r="I11" s="6">
        <v>250</v>
      </c>
      <c r="M11" t="s">
        <v>191</v>
      </c>
    </row>
    <row r="12" spans="1:14" x14ac:dyDescent="0.35">
      <c r="A12" s="4">
        <v>44567</v>
      </c>
      <c r="B12">
        <f t="shared" si="0"/>
        <v>4</v>
      </c>
      <c r="C12" t="str">
        <f t="shared" si="4"/>
        <v>JUEVES</v>
      </c>
      <c r="D12">
        <f t="shared" si="1"/>
        <v>1</v>
      </c>
      <c r="E12" t="str">
        <f t="shared" si="2"/>
        <v>ENERO</v>
      </c>
      <c r="F12">
        <f t="shared" si="3"/>
        <v>2022</v>
      </c>
      <c r="G12">
        <f t="shared" si="5"/>
        <v>2</v>
      </c>
      <c r="H12" t="s">
        <v>209</v>
      </c>
      <c r="I12" s="6">
        <v>500</v>
      </c>
      <c r="J12" t="s">
        <v>210</v>
      </c>
      <c r="M12" t="s">
        <v>188</v>
      </c>
    </row>
    <row r="13" spans="1:14" x14ac:dyDescent="0.35">
      <c r="A13" s="4">
        <v>44567</v>
      </c>
      <c r="B13">
        <f t="shared" si="0"/>
        <v>4</v>
      </c>
      <c r="C13" t="str">
        <f t="shared" si="4"/>
        <v>JUEVES</v>
      </c>
      <c r="D13">
        <f t="shared" si="1"/>
        <v>1</v>
      </c>
      <c r="E13" t="str">
        <f t="shared" si="2"/>
        <v>ENERO</v>
      </c>
      <c r="F13">
        <f t="shared" si="3"/>
        <v>2022</v>
      </c>
      <c r="G13">
        <f t="shared" si="5"/>
        <v>2</v>
      </c>
      <c r="H13" t="s">
        <v>211</v>
      </c>
      <c r="I13" s="6">
        <v>500</v>
      </c>
      <c r="J13" t="s">
        <v>212</v>
      </c>
      <c r="M13" t="s">
        <v>188</v>
      </c>
    </row>
    <row r="14" spans="1:14" x14ac:dyDescent="0.35">
      <c r="A14" s="4">
        <v>44568</v>
      </c>
      <c r="B14">
        <f t="shared" si="0"/>
        <v>5</v>
      </c>
      <c r="C14" t="str">
        <f t="shared" si="4"/>
        <v>VIERNES</v>
      </c>
      <c r="D14">
        <f t="shared" si="1"/>
        <v>1</v>
      </c>
      <c r="E14" t="str">
        <f t="shared" si="2"/>
        <v>ENERO</v>
      </c>
      <c r="F14">
        <f t="shared" si="3"/>
        <v>2022</v>
      </c>
      <c r="G14">
        <f t="shared" si="5"/>
        <v>2</v>
      </c>
      <c r="H14" t="s">
        <v>213</v>
      </c>
      <c r="I14" s="6">
        <v>50</v>
      </c>
      <c r="J14" t="s">
        <v>214</v>
      </c>
      <c r="M14" t="s">
        <v>188</v>
      </c>
    </row>
    <row r="15" spans="1:14" x14ac:dyDescent="0.35">
      <c r="A15" s="4">
        <v>44568</v>
      </c>
      <c r="B15">
        <f t="shared" si="0"/>
        <v>5</v>
      </c>
      <c r="C15" t="str">
        <f t="shared" si="4"/>
        <v>VIERNES</v>
      </c>
      <c r="D15">
        <f t="shared" si="1"/>
        <v>1</v>
      </c>
      <c r="E15" t="str">
        <f t="shared" si="2"/>
        <v>ENERO</v>
      </c>
      <c r="F15">
        <f t="shared" si="3"/>
        <v>2022</v>
      </c>
      <c r="G15">
        <f t="shared" si="5"/>
        <v>2</v>
      </c>
      <c r="H15" t="s">
        <v>215</v>
      </c>
      <c r="I15" s="6">
        <v>1000</v>
      </c>
      <c r="J15" t="s">
        <v>216</v>
      </c>
      <c r="M15" t="s">
        <v>188</v>
      </c>
    </row>
    <row r="16" spans="1:14" x14ac:dyDescent="0.35">
      <c r="A16" s="4">
        <v>44568</v>
      </c>
      <c r="B16">
        <f t="shared" si="0"/>
        <v>5</v>
      </c>
      <c r="C16" t="str">
        <f t="shared" si="4"/>
        <v>VIERNES</v>
      </c>
      <c r="D16">
        <f t="shared" si="1"/>
        <v>1</v>
      </c>
      <c r="E16" t="str">
        <f t="shared" si="2"/>
        <v>ENERO</v>
      </c>
      <c r="F16">
        <f t="shared" si="3"/>
        <v>2022</v>
      </c>
      <c r="G16">
        <f t="shared" si="5"/>
        <v>2</v>
      </c>
      <c r="H16" t="s">
        <v>217</v>
      </c>
      <c r="I16" s="6">
        <v>400</v>
      </c>
      <c r="J16" t="s">
        <v>218</v>
      </c>
      <c r="M16" t="s">
        <v>191</v>
      </c>
      <c r="N16" t="s">
        <v>204</v>
      </c>
    </row>
    <row r="17" spans="1:14" x14ac:dyDescent="0.35">
      <c r="A17" s="4">
        <v>44568</v>
      </c>
      <c r="B17">
        <f t="shared" si="0"/>
        <v>5</v>
      </c>
      <c r="C17" t="str">
        <f t="shared" si="4"/>
        <v>VIERNES</v>
      </c>
      <c r="D17">
        <f t="shared" si="1"/>
        <v>1</v>
      </c>
      <c r="E17" t="str">
        <f t="shared" si="2"/>
        <v>ENERO</v>
      </c>
      <c r="F17">
        <f t="shared" si="3"/>
        <v>2022</v>
      </c>
      <c r="G17">
        <f t="shared" si="5"/>
        <v>2</v>
      </c>
      <c r="H17" t="s">
        <v>219</v>
      </c>
      <c r="I17" s="6">
        <v>500</v>
      </c>
      <c r="J17" t="s">
        <v>220</v>
      </c>
      <c r="M17" t="s">
        <v>188</v>
      </c>
    </row>
    <row r="18" spans="1:14" x14ac:dyDescent="0.35">
      <c r="A18" s="4">
        <v>44569</v>
      </c>
      <c r="B18">
        <f t="shared" si="0"/>
        <v>6</v>
      </c>
      <c r="C18" t="str">
        <f t="shared" si="4"/>
        <v>SÁBADO</v>
      </c>
      <c r="D18">
        <f t="shared" si="1"/>
        <v>1</v>
      </c>
      <c r="E18" t="str">
        <f t="shared" si="2"/>
        <v>ENERO</v>
      </c>
      <c r="F18">
        <f t="shared" si="3"/>
        <v>2022</v>
      </c>
      <c r="G18">
        <f t="shared" si="5"/>
        <v>2</v>
      </c>
      <c r="H18" t="s">
        <v>221</v>
      </c>
      <c r="I18" s="6">
        <v>2000</v>
      </c>
      <c r="J18" t="s">
        <v>222</v>
      </c>
      <c r="M18" t="s">
        <v>188</v>
      </c>
    </row>
    <row r="19" spans="1:14" x14ac:dyDescent="0.35">
      <c r="A19" s="4">
        <v>44571</v>
      </c>
      <c r="B19">
        <f t="shared" si="0"/>
        <v>1</v>
      </c>
      <c r="C19" t="str">
        <f t="shared" si="4"/>
        <v>LUNES</v>
      </c>
      <c r="D19">
        <f t="shared" si="1"/>
        <v>1</v>
      </c>
      <c r="E19" t="str">
        <f t="shared" si="2"/>
        <v>ENERO</v>
      </c>
      <c r="F19">
        <f t="shared" si="3"/>
        <v>2022</v>
      </c>
      <c r="G19">
        <f t="shared" si="5"/>
        <v>3</v>
      </c>
      <c r="H19" t="s">
        <v>223</v>
      </c>
      <c r="I19" s="6">
        <v>750</v>
      </c>
      <c r="J19" t="s">
        <v>224</v>
      </c>
      <c r="M19" t="s">
        <v>188</v>
      </c>
    </row>
    <row r="20" spans="1:14" x14ac:dyDescent="0.35">
      <c r="A20" s="4">
        <v>44571</v>
      </c>
      <c r="B20">
        <f t="shared" si="0"/>
        <v>1</v>
      </c>
      <c r="C20" t="str">
        <f t="shared" si="4"/>
        <v>LUNES</v>
      </c>
      <c r="D20">
        <f t="shared" si="1"/>
        <v>1</v>
      </c>
      <c r="E20" t="str">
        <f t="shared" si="2"/>
        <v>ENERO</v>
      </c>
      <c r="F20">
        <f t="shared" si="3"/>
        <v>2022</v>
      </c>
      <c r="G20">
        <f t="shared" si="5"/>
        <v>3</v>
      </c>
      <c r="H20" t="s">
        <v>225</v>
      </c>
      <c r="I20" s="6">
        <v>450</v>
      </c>
      <c r="J20" t="s">
        <v>226</v>
      </c>
      <c r="M20" t="s">
        <v>191</v>
      </c>
      <c r="N20" t="s">
        <v>204</v>
      </c>
    </row>
    <row r="21" spans="1:14" x14ac:dyDescent="0.35">
      <c r="A21" s="4">
        <v>44571</v>
      </c>
      <c r="B21">
        <f t="shared" si="0"/>
        <v>1</v>
      </c>
      <c r="C21" t="str">
        <f t="shared" si="4"/>
        <v>LUNES</v>
      </c>
      <c r="D21">
        <f t="shared" si="1"/>
        <v>1</v>
      </c>
      <c r="E21" t="str">
        <f t="shared" si="2"/>
        <v>ENERO</v>
      </c>
      <c r="F21">
        <f t="shared" si="3"/>
        <v>2022</v>
      </c>
      <c r="G21">
        <f t="shared" si="5"/>
        <v>3</v>
      </c>
      <c r="H21" t="s">
        <v>227</v>
      </c>
      <c r="I21" s="6">
        <v>200</v>
      </c>
      <c r="J21" t="s">
        <v>228</v>
      </c>
      <c r="M21" t="s">
        <v>191</v>
      </c>
      <c r="N21" t="s">
        <v>204</v>
      </c>
    </row>
    <row r="22" spans="1:14" x14ac:dyDescent="0.35">
      <c r="A22" s="4">
        <v>44573</v>
      </c>
      <c r="B22">
        <f t="shared" si="0"/>
        <v>3</v>
      </c>
      <c r="C22" t="str">
        <f t="shared" si="4"/>
        <v>MIÉRCOLES</v>
      </c>
      <c r="D22">
        <f t="shared" si="1"/>
        <v>1</v>
      </c>
      <c r="E22" t="str">
        <f t="shared" si="2"/>
        <v>ENERO</v>
      </c>
      <c r="F22">
        <f t="shared" si="3"/>
        <v>2022</v>
      </c>
      <c r="G22">
        <f t="shared" si="5"/>
        <v>3</v>
      </c>
      <c r="H22" t="s">
        <v>229</v>
      </c>
      <c r="I22" s="6"/>
      <c r="J22" t="s">
        <v>230</v>
      </c>
      <c r="M22" t="s">
        <v>191</v>
      </c>
    </row>
    <row r="23" spans="1:14" x14ac:dyDescent="0.35">
      <c r="A23" s="4">
        <v>44574</v>
      </c>
      <c r="B23">
        <f t="shared" si="0"/>
        <v>4</v>
      </c>
      <c r="C23" t="str">
        <f t="shared" si="4"/>
        <v>JUEVES</v>
      </c>
      <c r="D23">
        <f t="shared" si="1"/>
        <v>1</v>
      </c>
      <c r="E23" t="str">
        <f t="shared" si="2"/>
        <v>ENERO</v>
      </c>
      <c r="F23">
        <f t="shared" si="3"/>
        <v>2022</v>
      </c>
      <c r="G23">
        <f t="shared" si="5"/>
        <v>3</v>
      </c>
      <c r="H23" t="s">
        <v>209</v>
      </c>
      <c r="I23" s="6">
        <v>1500</v>
      </c>
      <c r="J23" t="s">
        <v>231</v>
      </c>
      <c r="M23" t="s">
        <v>188</v>
      </c>
    </row>
    <row r="24" spans="1:14" x14ac:dyDescent="0.35">
      <c r="A24" s="4">
        <v>44574</v>
      </c>
      <c r="B24">
        <f t="shared" si="0"/>
        <v>4</v>
      </c>
      <c r="C24" t="str">
        <f t="shared" si="4"/>
        <v>JUEVES</v>
      </c>
      <c r="D24">
        <f t="shared" si="1"/>
        <v>1</v>
      </c>
      <c r="E24" t="str">
        <f t="shared" si="2"/>
        <v>ENERO</v>
      </c>
      <c r="F24">
        <f t="shared" si="3"/>
        <v>2022</v>
      </c>
      <c r="G24">
        <f t="shared" si="5"/>
        <v>3</v>
      </c>
      <c r="H24" t="s">
        <v>223</v>
      </c>
      <c r="I24" s="6"/>
      <c r="J24" t="s">
        <v>232</v>
      </c>
      <c r="M24" t="s">
        <v>191</v>
      </c>
    </row>
    <row r="25" spans="1:14" x14ac:dyDescent="0.35">
      <c r="A25" s="4">
        <v>44574</v>
      </c>
      <c r="B25">
        <f t="shared" si="0"/>
        <v>4</v>
      </c>
      <c r="C25" t="str">
        <f t="shared" si="4"/>
        <v>JUEVES</v>
      </c>
      <c r="D25">
        <f t="shared" si="1"/>
        <v>1</v>
      </c>
      <c r="E25" t="str">
        <f t="shared" si="2"/>
        <v>ENERO</v>
      </c>
      <c r="F25">
        <f t="shared" si="3"/>
        <v>2022</v>
      </c>
      <c r="G25">
        <f t="shared" si="5"/>
        <v>3</v>
      </c>
      <c r="H25" t="s">
        <v>233</v>
      </c>
      <c r="I25" s="6">
        <v>700</v>
      </c>
      <c r="J25" t="s">
        <v>234</v>
      </c>
      <c r="M25" t="s">
        <v>191</v>
      </c>
      <c r="N25" t="s">
        <v>195</v>
      </c>
    </row>
    <row r="26" spans="1:14" x14ac:dyDescent="0.35">
      <c r="A26" s="4">
        <v>44574</v>
      </c>
      <c r="B26">
        <f t="shared" si="0"/>
        <v>4</v>
      </c>
      <c r="C26" t="str">
        <f t="shared" si="4"/>
        <v>JUEVES</v>
      </c>
      <c r="D26">
        <f t="shared" si="1"/>
        <v>1</v>
      </c>
      <c r="E26" t="str">
        <f t="shared" si="2"/>
        <v>ENERO</v>
      </c>
      <c r="F26">
        <f t="shared" si="3"/>
        <v>2022</v>
      </c>
      <c r="G26">
        <f t="shared" si="5"/>
        <v>3</v>
      </c>
      <c r="H26" t="s">
        <v>235</v>
      </c>
      <c r="I26" s="6">
        <v>700</v>
      </c>
      <c r="J26" t="s">
        <v>236</v>
      </c>
      <c r="M26" t="s">
        <v>191</v>
      </c>
      <c r="N26" t="s">
        <v>195</v>
      </c>
    </row>
    <row r="27" spans="1:14" x14ac:dyDescent="0.35">
      <c r="A27" s="4">
        <v>44574</v>
      </c>
      <c r="B27">
        <f t="shared" si="0"/>
        <v>4</v>
      </c>
      <c r="C27" t="str">
        <f t="shared" si="4"/>
        <v>JUEVES</v>
      </c>
      <c r="D27">
        <f t="shared" si="1"/>
        <v>1</v>
      </c>
      <c r="E27" t="str">
        <f t="shared" si="2"/>
        <v>ENERO</v>
      </c>
      <c r="F27">
        <f t="shared" si="3"/>
        <v>2022</v>
      </c>
      <c r="G27">
        <f t="shared" si="5"/>
        <v>3</v>
      </c>
      <c r="H27" t="s">
        <v>237</v>
      </c>
      <c r="I27" s="6">
        <v>700</v>
      </c>
      <c r="J27" t="s">
        <v>238</v>
      </c>
      <c r="M27" t="s">
        <v>191</v>
      </c>
    </row>
    <row r="28" spans="1:14" x14ac:dyDescent="0.35">
      <c r="A28" s="4">
        <v>44575</v>
      </c>
      <c r="B28">
        <f t="shared" si="0"/>
        <v>5</v>
      </c>
      <c r="C28" t="str">
        <f t="shared" si="4"/>
        <v>VIERNES</v>
      </c>
      <c r="D28">
        <f t="shared" si="1"/>
        <v>1</v>
      </c>
      <c r="E28" t="str">
        <f t="shared" si="2"/>
        <v>ENERO</v>
      </c>
      <c r="F28">
        <f t="shared" si="3"/>
        <v>2022</v>
      </c>
      <c r="G28">
        <f t="shared" si="5"/>
        <v>3</v>
      </c>
      <c r="H28" t="s">
        <v>213</v>
      </c>
      <c r="I28" s="6">
        <v>450</v>
      </c>
      <c r="J28" t="s">
        <v>239</v>
      </c>
      <c r="M28" t="s">
        <v>188</v>
      </c>
    </row>
    <row r="29" spans="1:14" x14ac:dyDescent="0.35">
      <c r="A29" s="4">
        <v>44575</v>
      </c>
      <c r="B29">
        <f t="shared" si="0"/>
        <v>5</v>
      </c>
      <c r="C29" t="str">
        <f t="shared" si="4"/>
        <v>VIERNES</v>
      </c>
      <c r="D29">
        <f t="shared" si="1"/>
        <v>1</v>
      </c>
      <c r="E29" t="str">
        <f t="shared" si="2"/>
        <v>ENERO</v>
      </c>
      <c r="F29">
        <f t="shared" si="3"/>
        <v>2022</v>
      </c>
      <c r="G29">
        <f t="shared" si="5"/>
        <v>3</v>
      </c>
      <c r="H29" t="s">
        <v>240</v>
      </c>
      <c r="I29" s="6">
        <v>900</v>
      </c>
      <c r="J29" t="s">
        <v>241</v>
      </c>
      <c r="M29" t="s">
        <v>188</v>
      </c>
    </row>
    <row r="30" spans="1:14" x14ac:dyDescent="0.35">
      <c r="A30" s="4">
        <v>44575</v>
      </c>
      <c r="B30">
        <f t="shared" si="0"/>
        <v>5</v>
      </c>
      <c r="C30" t="str">
        <f t="shared" si="4"/>
        <v>VIERNES</v>
      </c>
      <c r="D30">
        <f t="shared" si="1"/>
        <v>1</v>
      </c>
      <c r="E30" t="str">
        <f t="shared" si="2"/>
        <v>ENERO</v>
      </c>
      <c r="F30">
        <f t="shared" si="3"/>
        <v>2022</v>
      </c>
      <c r="G30">
        <f t="shared" si="5"/>
        <v>3</v>
      </c>
      <c r="H30" t="s">
        <v>242</v>
      </c>
      <c r="I30" s="6">
        <v>2300</v>
      </c>
      <c r="J30" t="s">
        <v>243</v>
      </c>
      <c r="M30" t="s">
        <v>188</v>
      </c>
    </row>
    <row r="31" spans="1:14" x14ac:dyDescent="0.35">
      <c r="A31" s="4">
        <v>44575</v>
      </c>
      <c r="B31">
        <f t="shared" si="0"/>
        <v>5</v>
      </c>
      <c r="C31" t="str">
        <f t="shared" si="4"/>
        <v>VIERNES</v>
      </c>
      <c r="D31">
        <f t="shared" si="1"/>
        <v>1</v>
      </c>
      <c r="E31" t="str">
        <f t="shared" si="2"/>
        <v>ENERO</v>
      </c>
      <c r="F31">
        <f t="shared" si="3"/>
        <v>2022</v>
      </c>
      <c r="G31">
        <f t="shared" si="5"/>
        <v>3</v>
      </c>
      <c r="H31" t="s">
        <v>244</v>
      </c>
      <c r="I31" s="6"/>
      <c r="J31" t="s">
        <v>245</v>
      </c>
      <c r="M31" t="s">
        <v>188</v>
      </c>
    </row>
    <row r="32" spans="1:14" x14ac:dyDescent="0.35">
      <c r="A32" s="4">
        <v>44575</v>
      </c>
      <c r="B32">
        <f t="shared" si="0"/>
        <v>5</v>
      </c>
      <c r="C32" t="str">
        <f t="shared" si="4"/>
        <v>VIERNES</v>
      </c>
      <c r="D32">
        <f t="shared" si="1"/>
        <v>1</v>
      </c>
      <c r="E32" t="str">
        <f t="shared" si="2"/>
        <v>ENERO</v>
      </c>
      <c r="F32">
        <f t="shared" si="3"/>
        <v>2022</v>
      </c>
      <c r="G32">
        <f t="shared" si="5"/>
        <v>3</v>
      </c>
      <c r="H32" t="s">
        <v>246</v>
      </c>
      <c r="I32" s="6">
        <v>2000</v>
      </c>
      <c r="J32" t="s">
        <v>247</v>
      </c>
      <c r="M32" t="s">
        <v>188</v>
      </c>
    </row>
    <row r="33" spans="1:14" x14ac:dyDescent="0.35">
      <c r="A33" s="4">
        <v>44575</v>
      </c>
      <c r="B33">
        <f t="shared" si="0"/>
        <v>5</v>
      </c>
      <c r="C33" t="str">
        <f t="shared" si="4"/>
        <v>VIERNES</v>
      </c>
      <c r="D33">
        <f t="shared" si="1"/>
        <v>1</v>
      </c>
      <c r="E33" t="str">
        <f t="shared" si="2"/>
        <v>ENERO</v>
      </c>
      <c r="F33">
        <f t="shared" si="3"/>
        <v>2022</v>
      </c>
      <c r="G33">
        <f t="shared" si="5"/>
        <v>3</v>
      </c>
      <c r="H33" t="s">
        <v>248</v>
      </c>
      <c r="I33" s="6">
        <v>2000</v>
      </c>
      <c r="J33" t="s">
        <v>249</v>
      </c>
      <c r="M33" t="s">
        <v>188</v>
      </c>
    </row>
    <row r="34" spans="1:14" x14ac:dyDescent="0.35">
      <c r="A34" s="4">
        <v>44576</v>
      </c>
      <c r="B34">
        <f t="shared" si="0"/>
        <v>6</v>
      </c>
      <c r="C34" t="str">
        <f t="shared" si="4"/>
        <v>SÁBADO</v>
      </c>
      <c r="D34">
        <f t="shared" si="1"/>
        <v>1</v>
      </c>
      <c r="E34" t="str">
        <f t="shared" si="2"/>
        <v>ENERO</v>
      </c>
      <c r="F34">
        <f t="shared" si="3"/>
        <v>2022</v>
      </c>
      <c r="G34">
        <f t="shared" si="5"/>
        <v>3</v>
      </c>
      <c r="H34" t="s">
        <v>250</v>
      </c>
      <c r="I34" s="6">
        <v>400</v>
      </c>
      <c r="J34" t="s">
        <v>251</v>
      </c>
      <c r="M34" t="s">
        <v>188</v>
      </c>
    </row>
    <row r="35" spans="1:14" x14ac:dyDescent="0.35">
      <c r="A35" s="4">
        <v>44576</v>
      </c>
      <c r="B35">
        <f t="shared" si="0"/>
        <v>6</v>
      </c>
      <c r="C35" t="str">
        <f t="shared" si="4"/>
        <v>SÁBADO</v>
      </c>
      <c r="D35">
        <f t="shared" si="1"/>
        <v>1</v>
      </c>
      <c r="E35" t="str">
        <f t="shared" si="2"/>
        <v>ENERO</v>
      </c>
      <c r="F35">
        <f t="shared" si="3"/>
        <v>2022</v>
      </c>
      <c r="G35">
        <f t="shared" si="5"/>
        <v>3</v>
      </c>
      <c r="H35" t="s">
        <v>248</v>
      </c>
      <c r="I35" s="6">
        <v>3000</v>
      </c>
      <c r="J35" t="s">
        <v>252</v>
      </c>
      <c r="M35" t="s">
        <v>188</v>
      </c>
    </row>
    <row r="36" spans="1:14" x14ac:dyDescent="0.35">
      <c r="A36" s="4">
        <v>44579</v>
      </c>
      <c r="B36">
        <f t="shared" si="0"/>
        <v>2</v>
      </c>
      <c r="C36" t="str">
        <f t="shared" si="4"/>
        <v>MARTES</v>
      </c>
      <c r="D36">
        <f t="shared" si="1"/>
        <v>1</v>
      </c>
      <c r="E36" t="str">
        <f t="shared" si="2"/>
        <v>ENERO</v>
      </c>
      <c r="F36">
        <f t="shared" si="3"/>
        <v>2022</v>
      </c>
      <c r="G36">
        <f t="shared" si="5"/>
        <v>4</v>
      </c>
      <c r="H36" t="s">
        <v>221</v>
      </c>
      <c r="I36" s="6"/>
      <c r="J36" t="s">
        <v>253</v>
      </c>
      <c r="M36" t="s">
        <v>188</v>
      </c>
    </row>
    <row r="37" spans="1:14" x14ac:dyDescent="0.35">
      <c r="A37" s="4">
        <v>44579</v>
      </c>
      <c r="B37">
        <f t="shared" si="0"/>
        <v>2</v>
      </c>
      <c r="C37" t="str">
        <f t="shared" si="4"/>
        <v>MARTES</v>
      </c>
      <c r="D37">
        <f t="shared" si="1"/>
        <v>1</v>
      </c>
      <c r="E37" t="str">
        <f t="shared" si="2"/>
        <v>ENERO</v>
      </c>
      <c r="F37">
        <f t="shared" si="3"/>
        <v>2022</v>
      </c>
      <c r="G37">
        <f t="shared" si="5"/>
        <v>4</v>
      </c>
      <c r="H37" t="s">
        <v>211</v>
      </c>
      <c r="I37" s="6">
        <v>1800</v>
      </c>
      <c r="J37" t="s">
        <v>254</v>
      </c>
      <c r="M37" t="s">
        <v>188</v>
      </c>
    </row>
    <row r="38" spans="1:14" x14ac:dyDescent="0.35">
      <c r="A38" s="4">
        <v>44579</v>
      </c>
      <c r="B38">
        <f t="shared" si="0"/>
        <v>2</v>
      </c>
      <c r="C38" t="str">
        <f t="shared" si="4"/>
        <v>MARTES</v>
      </c>
      <c r="D38">
        <f t="shared" si="1"/>
        <v>1</v>
      </c>
      <c r="E38" t="str">
        <f t="shared" si="2"/>
        <v>ENERO</v>
      </c>
      <c r="F38">
        <f t="shared" si="3"/>
        <v>2022</v>
      </c>
      <c r="G38">
        <f t="shared" si="5"/>
        <v>4</v>
      </c>
      <c r="H38" t="s">
        <v>255</v>
      </c>
      <c r="I38" s="6">
        <v>500</v>
      </c>
      <c r="J38" t="s">
        <v>256</v>
      </c>
      <c r="M38" t="s">
        <v>188</v>
      </c>
    </row>
    <row r="39" spans="1:14" x14ac:dyDescent="0.35">
      <c r="A39" s="4">
        <v>44579</v>
      </c>
      <c r="B39">
        <f t="shared" si="0"/>
        <v>2</v>
      </c>
      <c r="C39" t="str">
        <f t="shared" si="4"/>
        <v>MARTES</v>
      </c>
      <c r="D39">
        <f t="shared" si="1"/>
        <v>1</v>
      </c>
      <c r="E39" t="str">
        <f t="shared" si="2"/>
        <v>ENERO</v>
      </c>
      <c r="F39">
        <f t="shared" si="3"/>
        <v>2022</v>
      </c>
      <c r="G39">
        <f t="shared" si="5"/>
        <v>4</v>
      </c>
      <c r="H39" t="s">
        <v>250</v>
      </c>
      <c r="I39" s="6">
        <v>600</v>
      </c>
      <c r="J39" t="s">
        <v>257</v>
      </c>
      <c r="M39" t="s">
        <v>188</v>
      </c>
    </row>
    <row r="40" spans="1:14" x14ac:dyDescent="0.35">
      <c r="A40" s="4">
        <v>44579</v>
      </c>
      <c r="B40">
        <f t="shared" si="0"/>
        <v>2</v>
      </c>
      <c r="C40" t="str">
        <f t="shared" si="4"/>
        <v>MARTES</v>
      </c>
      <c r="D40">
        <f t="shared" si="1"/>
        <v>1</v>
      </c>
      <c r="E40" t="str">
        <f t="shared" si="2"/>
        <v>ENERO</v>
      </c>
      <c r="F40">
        <f t="shared" si="3"/>
        <v>2022</v>
      </c>
      <c r="G40">
        <f t="shared" si="5"/>
        <v>4</v>
      </c>
      <c r="H40" t="s">
        <v>258</v>
      </c>
      <c r="I40" s="6"/>
      <c r="J40" t="s">
        <v>259</v>
      </c>
      <c r="M40" t="s">
        <v>188</v>
      </c>
    </row>
    <row r="41" spans="1:14" x14ac:dyDescent="0.35">
      <c r="A41" s="4">
        <v>44580</v>
      </c>
      <c r="B41">
        <f t="shared" si="0"/>
        <v>3</v>
      </c>
      <c r="C41" t="str">
        <f t="shared" si="4"/>
        <v>MIÉRCOLES</v>
      </c>
      <c r="D41">
        <f t="shared" si="1"/>
        <v>1</v>
      </c>
      <c r="E41" t="str">
        <f t="shared" si="2"/>
        <v>ENERO</v>
      </c>
      <c r="F41">
        <f t="shared" si="3"/>
        <v>2022</v>
      </c>
      <c r="G41">
        <f t="shared" si="5"/>
        <v>4</v>
      </c>
      <c r="H41" t="s">
        <v>244</v>
      </c>
      <c r="I41" s="6"/>
      <c r="J41" t="s">
        <v>260</v>
      </c>
      <c r="M41" t="s">
        <v>188</v>
      </c>
    </row>
    <row r="42" spans="1:14" x14ac:dyDescent="0.35">
      <c r="A42" s="4">
        <v>44580</v>
      </c>
      <c r="B42">
        <f t="shared" si="0"/>
        <v>3</v>
      </c>
      <c r="C42" t="str">
        <f t="shared" si="4"/>
        <v>MIÉRCOLES</v>
      </c>
      <c r="D42">
        <f t="shared" si="1"/>
        <v>1</v>
      </c>
      <c r="E42" t="str">
        <f t="shared" si="2"/>
        <v>ENERO</v>
      </c>
      <c r="F42">
        <f t="shared" si="3"/>
        <v>2022</v>
      </c>
      <c r="G42">
        <f t="shared" si="5"/>
        <v>4</v>
      </c>
      <c r="H42" t="s">
        <v>205</v>
      </c>
      <c r="I42" s="6">
        <v>400</v>
      </c>
      <c r="J42" t="s">
        <v>261</v>
      </c>
      <c r="M42" t="s">
        <v>188</v>
      </c>
    </row>
    <row r="43" spans="1:14" x14ac:dyDescent="0.35">
      <c r="A43" s="4">
        <v>44580</v>
      </c>
      <c r="B43">
        <f t="shared" si="0"/>
        <v>3</v>
      </c>
      <c r="C43" t="str">
        <f t="shared" si="4"/>
        <v>MIÉRCOLES</v>
      </c>
      <c r="D43">
        <f t="shared" si="1"/>
        <v>1</v>
      </c>
      <c r="E43" t="str">
        <f t="shared" si="2"/>
        <v>ENERO</v>
      </c>
      <c r="F43">
        <f t="shared" si="3"/>
        <v>2022</v>
      </c>
      <c r="G43">
        <f t="shared" si="5"/>
        <v>4</v>
      </c>
      <c r="H43" t="s">
        <v>221</v>
      </c>
      <c r="I43" s="6">
        <v>800</v>
      </c>
      <c r="J43" t="s">
        <v>262</v>
      </c>
      <c r="M43" t="s">
        <v>188</v>
      </c>
    </row>
    <row r="44" spans="1:14" x14ac:dyDescent="0.35">
      <c r="A44" s="4">
        <v>44580</v>
      </c>
      <c r="B44">
        <f t="shared" si="0"/>
        <v>3</v>
      </c>
      <c r="C44" t="str">
        <f t="shared" si="4"/>
        <v>MIÉRCOLES</v>
      </c>
      <c r="D44">
        <f t="shared" si="1"/>
        <v>1</v>
      </c>
      <c r="E44" t="str">
        <f t="shared" si="2"/>
        <v>ENERO</v>
      </c>
      <c r="F44">
        <f t="shared" si="3"/>
        <v>2022</v>
      </c>
      <c r="G44">
        <f t="shared" si="5"/>
        <v>4</v>
      </c>
      <c r="H44" t="s">
        <v>263</v>
      </c>
      <c r="I44" s="6"/>
      <c r="J44" t="s">
        <v>264</v>
      </c>
      <c r="M44" t="s">
        <v>188</v>
      </c>
    </row>
    <row r="45" spans="1:14" x14ac:dyDescent="0.35">
      <c r="A45" s="4">
        <v>44581</v>
      </c>
      <c r="B45">
        <f t="shared" si="0"/>
        <v>4</v>
      </c>
      <c r="C45" t="str">
        <f t="shared" si="4"/>
        <v>JUEVES</v>
      </c>
      <c r="D45">
        <f t="shared" si="1"/>
        <v>1</v>
      </c>
      <c r="E45" t="str">
        <f t="shared" si="2"/>
        <v>ENERO</v>
      </c>
      <c r="F45">
        <f t="shared" si="3"/>
        <v>2022</v>
      </c>
      <c r="G45">
        <f t="shared" si="5"/>
        <v>4</v>
      </c>
      <c r="H45" t="s">
        <v>248</v>
      </c>
      <c r="I45" s="6"/>
      <c r="J45" t="s">
        <v>265</v>
      </c>
      <c r="M45" t="s">
        <v>188</v>
      </c>
    </row>
    <row r="46" spans="1:14" x14ac:dyDescent="0.35">
      <c r="A46" s="4">
        <v>44581</v>
      </c>
      <c r="B46">
        <f t="shared" si="0"/>
        <v>4</v>
      </c>
      <c r="C46" t="str">
        <f t="shared" si="4"/>
        <v>JUEVES</v>
      </c>
      <c r="D46">
        <f t="shared" si="1"/>
        <v>1</v>
      </c>
      <c r="E46" t="str">
        <f t="shared" si="2"/>
        <v>ENERO</v>
      </c>
      <c r="F46">
        <f t="shared" si="3"/>
        <v>2022</v>
      </c>
      <c r="G46">
        <f t="shared" si="5"/>
        <v>4</v>
      </c>
      <c r="H46" t="s">
        <v>258</v>
      </c>
      <c r="I46" s="6"/>
      <c r="J46" t="s">
        <v>266</v>
      </c>
      <c r="M46" t="s">
        <v>188</v>
      </c>
    </row>
    <row r="47" spans="1:14" x14ac:dyDescent="0.35">
      <c r="A47" s="4">
        <v>44581</v>
      </c>
      <c r="B47">
        <f t="shared" si="0"/>
        <v>4</v>
      </c>
      <c r="C47" t="str">
        <f t="shared" si="4"/>
        <v>JUEVES</v>
      </c>
      <c r="D47">
        <f t="shared" si="1"/>
        <v>1</v>
      </c>
      <c r="E47" t="str">
        <f t="shared" si="2"/>
        <v>ENERO</v>
      </c>
      <c r="F47">
        <f t="shared" si="3"/>
        <v>2022</v>
      </c>
      <c r="G47">
        <f t="shared" si="5"/>
        <v>4</v>
      </c>
      <c r="H47" t="s">
        <v>267</v>
      </c>
      <c r="I47" s="6"/>
      <c r="J47" t="s">
        <v>268</v>
      </c>
      <c r="M47" t="s">
        <v>188</v>
      </c>
    </row>
    <row r="48" spans="1:14" x14ac:dyDescent="0.35">
      <c r="A48" s="4">
        <v>44581</v>
      </c>
      <c r="B48">
        <f t="shared" si="0"/>
        <v>4</v>
      </c>
      <c r="C48" t="str">
        <f t="shared" si="4"/>
        <v>JUEVES</v>
      </c>
      <c r="D48">
        <f t="shared" si="1"/>
        <v>1</v>
      </c>
      <c r="E48" t="str">
        <f t="shared" si="2"/>
        <v>ENERO</v>
      </c>
      <c r="F48">
        <f t="shared" si="3"/>
        <v>2022</v>
      </c>
      <c r="G48">
        <f t="shared" si="5"/>
        <v>4</v>
      </c>
      <c r="H48" t="s">
        <v>269</v>
      </c>
      <c r="I48" s="6">
        <v>50</v>
      </c>
      <c r="J48" t="s">
        <v>270</v>
      </c>
      <c r="M48" t="s">
        <v>191</v>
      </c>
      <c r="N48" t="s">
        <v>195</v>
      </c>
    </row>
    <row r="49" spans="1:14" x14ac:dyDescent="0.35">
      <c r="A49" s="4">
        <v>44581</v>
      </c>
      <c r="B49">
        <f t="shared" si="0"/>
        <v>4</v>
      </c>
      <c r="C49" t="str">
        <f t="shared" si="4"/>
        <v>JUEVES</v>
      </c>
      <c r="D49">
        <f t="shared" si="1"/>
        <v>1</v>
      </c>
      <c r="E49" t="str">
        <f t="shared" si="2"/>
        <v>ENERO</v>
      </c>
      <c r="F49">
        <f t="shared" si="3"/>
        <v>2022</v>
      </c>
      <c r="G49">
        <f t="shared" si="5"/>
        <v>4</v>
      </c>
      <c r="H49" t="s">
        <v>271</v>
      </c>
      <c r="I49" s="6">
        <v>500</v>
      </c>
      <c r="J49" t="s">
        <v>272</v>
      </c>
      <c r="M49" t="s">
        <v>188</v>
      </c>
    </row>
    <row r="50" spans="1:14" x14ac:dyDescent="0.35">
      <c r="A50" s="4">
        <v>44582</v>
      </c>
      <c r="B50">
        <f t="shared" si="0"/>
        <v>5</v>
      </c>
      <c r="C50" t="str">
        <f t="shared" si="4"/>
        <v>VIERNES</v>
      </c>
      <c r="D50">
        <f t="shared" si="1"/>
        <v>1</v>
      </c>
      <c r="E50" t="str">
        <f t="shared" si="2"/>
        <v>ENERO</v>
      </c>
      <c r="F50">
        <f t="shared" si="3"/>
        <v>2022</v>
      </c>
      <c r="G50">
        <f t="shared" si="5"/>
        <v>4</v>
      </c>
      <c r="H50" t="s">
        <v>200</v>
      </c>
      <c r="I50" s="6">
        <v>625</v>
      </c>
      <c r="J50" t="s">
        <v>273</v>
      </c>
      <c r="M50" t="s">
        <v>188</v>
      </c>
    </row>
    <row r="51" spans="1:14" x14ac:dyDescent="0.35">
      <c r="A51" s="4">
        <v>44582</v>
      </c>
      <c r="B51">
        <f t="shared" si="0"/>
        <v>5</v>
      </c>
      <c r="C51" t="str">
        <f t="shared" si="4"/>
        <v>VIERNES</v>
      </c>
      <c r="D51">
        <f t="shared" si="1"/>
        <v>1</v>
      </c>
      <c r="E51" t="str">
        <f t="shared" si="2"/>
        <v>ENERO</v>
      </c>
      <c r="F51">
        <f t="shared" si="3"/>
        <v>2022</v>
      </c>
      <c r="G51">
        <f t="shared" si="5"/>
        <v>4</v>
      </c>
      <c r="H51" t="s">
        <v>271</v>
      </c>
      <c r="I51" s="6">
        <v>1200</v>
      </c>
      <c r="J51" t="s">
        <v>274</v>
      </c>
      <c r="M51" t="s">
        <v>188</v>
      </c>
    </row>
    <row r="52" spans="1:14" x14ac:dyDescent="0.35">
      <c r="A52" s="4">
        <v>44582</v>
      </c>
      <c r="B52">
        <f t="shared" si="0"/>
        <v>5</v>
      </c>
      <c r="C52" t="str">
        <f t="shared" si="4"/>
        <v>VIERNES</v>
      </c>
      <c r="D52">
        <f t="shared" si="1"/>
        <v>1</v>
      </c>
      <c r="E52" t="str">
        <f t="shared" si="2"/>
        <v>ENERO</v>
      </c>
      <c r="F52">
        <f t="shared" si="3"/>
        <v>2022</v>
      </c>
      <c r="G52">
        <f t="shared" si="5"/>
        <v>4</v>
      </c>
      <c r="H52" t="s">
        <v>255</v>
      </c>
      <c r="I52" s="6">
        <v>800</v>
      </c>
      <c r="J52" t="s">
        <v>275</v>
      </c>
      <c r="M52" t="s">
        <v>188</v>
      </c>
    </row>
    <row r="53" spans="1:14" x14ac:dyDescent="0.35">
      <c r="A53" s="4">
        <v>44582</v>
      </c>
      <c r="B53">
        <f t="shared" si="0"/>
        <v>5</v>
      </c>
      <c r="C53" t="str">
        <f t="shared" si="4"/>
        <v>VIERNES</v>
      </c>
      <c r="D53">
        <f t="shared" si="1"/>
        <v>1</v>
      </c>
      <c r="E53" t="str">
        <f t="shared" si="2"/>
        <v>ENERO</v>
      </c>
      <c r="F53">
        <f t="shared" si="3"/>
        <v>2022</v>
      </c>
      <c r="G53">
        <f t="shared" si="5"/>
        <v>4</v>
      </c>
      <c r="H53" t="s">
        <v>276</v>
      </c>
      <c r="I53" s="6">
        <v>400</v>
      </c>
      <c r="J53" t="s">
        <v>208</v>
      </c>
      <c r="M53" t="s">
        <v>188</v>
      </c>
    </row>
    <row r="54" spans="1:14" x14ac:dyDescent="0.35">
      <c r="A54" s="4">
        <v>44583</v>
      </c>
      <c r="B54">
        <f t="shared" si="0"/>
        <v>6</v>
      </c>
      <c r="C54" t="str">
        <f t="shared" si="4"/>
        <v>SÁBADO</v>
      </c>
      <c r="D54">
        <f t="shared" si="1"/>
        <v>1</v>
      </c>
      <c r="E54" t="str">
        <f t="shared" si="2"/>
        <v>ENERO</v>
      </c>
      <c r="F54">
        <f t="shared" si="3"/>
        <v>2022</v>
      </c>
      <c r="G54">
        <f t="shared" si="5"/>
        <v>4</v>
      </c>
      <c r="H54" t="s">
        <v>277</v>
      </c>
      <c r="I54" s="6"/>
      <c r="J54" t="s">
        <v>278</v>
      </c>
      <c r="M54" t="s">
        <v>188</v>
      </c>
    </row>
    <row r="55" spans="1:14" x14ac:dyDescent="0.35">
      <c r="A55" s="4">
        <v>44583</v>
      </c>
      <c r="B55">
        <f t="shared" si="0"/>
        <v>6</v>
      </c>
      <c r="C55" t="str">
        <f t="shared" si="4"/>
        <v>SÁBADO</v>
      </c>
      <c r="D55">
        <f t="shared" si="1"/>
        <v>1</v>
      </c>
      <c r="E55" t="str">
        <f t="shared" si="2"/>
        <v>ENERO</v>
      </c>
      <c r="F55">
        <f t="shared" si="3"/>
        <v>2022</v>
      </c>
      <c r="G55">
        <f t="shared" si="5"/>
        <v>4</v>
      </c>
      <c r="H55" t="s">
        <v>221</v>
      </c>
      <c r="I55" s="6">
        <v>2500</v>
      </c>
      <c r="J55" t="s">
        <v>279</v>
      </c>
      <c r="M55" t="s">
        <v>188</v>
      </c>
    </row>
    <row r="56" spans="1:14" x14ac:dyDescent="0.35">
      <c r="A56" s="4">
        <v>44585</v>
      </c>
      <c r="B56">
        <f t="shared" si="0"/>
        <v>1</v>
      </c>
      <c r="C56" t="str">
        <f t="shared" si="4"/>
        <v>LUNES</v>
      </c>
      <c r="D56">
        <f t="shared" si="1"/>
        <v>1</v>
      </c>
      <c r="E56" t="str">
        <f t="shared" si="2"/>
        <v>ENERO</v>
      </c>
      <c r="F56">
        <f t="shared" si="3"/>
        <v>2022</v>
      </c>
      <c r="G56">
        <f t="shared" si="5"/>
        <v>5</v>
      </c>
      <c r="H56" t="s">
        <v>280</v>
      </c>
      <c r="I56" s="6">
        <v>500</v>
      </c>
      <c r="J56" t="s">
        <v>281</v>
      </c>
      <c r="M56" t="s">
        <v>188</v>
      </c>
    </row>
    <row r="57" spans="1:14" x14ac:dyDescent="0.35">
      <c r="A57" s="4">
        <v>44585</v>
      </c>
      <c r="B57">
        <f t="shared" si="0"/>
        <v>1</v>
      </c>
      <c r="C57" t="str">
        <f t="shared" si="4"/>
        <v>LUNES</v>
      </c>
      <c r="D57">
        <f t="shared" si="1"/>
        <v>1</v>
      </c>
      <c r="E57" t="str">
        <f t="shared" si="2"/>
        <v>ENERO</v>
      </c>
      <c r="F57">
        <f t="shared" si="3"/>
        <v>2022</v>
      </c>
      <c r="G57">
        <f t="shared" si="5"/>
        <v>5</v>
      </c>
      <c r="H57" t="s">
        <v>211</v>
      </c>
      <c r="I57" s="6"/>
      <c r="J57" t="s">
        <v>232</v>
      </c>
      <c r="M57" t="s">
        <v>188</v>
      </c>
    </row>
    <row r="58" spans="1:14" x14ac:dyDescent="0.35">
      <c r="A58" s="4">
        <v>44585</v>
      </c>
      <c r="B58">
        <f t="shared" si="0"/>
        <v>1</v>
      </c>
      <c r="C58" t="str">
        <f t="shared" si="4"/>
        <v>LUNES</v>
      </c>
      <c r="D58">
        <f t="shared" si="1"/>
        <v>1</v>
      </c>
      <c r="E58" t="str">
        <f t="shared" si="2"/>
        <v>ENERO</v>
      </c>
      <c r="F58">
        <f t="shared" si="3"/>
        <v>2022</v>
      </c>
      <c r="G58">
        <f t="shared" si="5"/>
        <v>5</v>
      </c>
      <c r="H58" t="s">
        <v>282</v>
      </c>
      <c r="I58" s="6">
        <v>450</v>
      </c>
      <c r="J58" t="s">
        <v>283</v>
      </c>
      <c r="M58" t="s">
        <v>191</v>
      </c>
      <c r="N58" t="s">
        <v>192</v>
      </c>
    </row>
    <row r="59" spans="1:14" x14ac:dyDescent="0.35">
      <c r="A59" s="4">
        <v>44586</v>
      </c>
      <c r="B59">
        <f t="shared" si="0"/>
        <v>2</v>
      </c>
      <c r="C59" t="str">
        <f t="shared" si="4"/>
        <v>MARTES</v>
      </c>
      <c r="D59">
        <f t="shared" si="1"/>
        <v>1</v>
      </c>
      <c r="E59" t="str">
        <f t="shared" si="2"/>
        <v>ENERO</v>
      </c>
      <c r="F59">
        <f t="shared" si="3"/>
        <v>2022</v>
      </c>
      <c r="G59">
        <f t="shared" si="5"/>
        <v>5</v>
      </c>
      <c r="H59" t="s">
        <v>215</v>
      </c>
      <c r="I59" s="6">
        <v>500</v>
      </c>
      <c r="J59" t="s">
        <v>284</v>
      </c>
      <c r="M59" t="s">
        <v>188</v>
      </c>
    </row>
    <row r="60" spans="1:14" x14ac:dyDescent="0.35">
      <c r="A60" s="4">
        <v>44586</v>
      </c>
      <c r="B60">
        <f t="shared" si="0"/>
        <v>2</v>
      </c>
      <c r="C60" t="str">
        <f t="shared" si="4"/>
        <v>MARTES</v>
      </c>
      <c r="D60">
        <f t="shared" si="1"/>
        <v>1</v>
      </c>
      <c r="E60" t="str">
        <f t="shared" si="2"/>
        <v>ENERO</v>
      </c>
      <c r="F60">
        <f t="shared" si="3"/>
        <v>2022</v>
      </c>
      <c r="G60">
        <f t="shared" si="5"/>
        <v>5</v>
      </c>
      <c r="H60" t="s">
        <v>285</v>
      </c>
      <c r="I60" s="6">
        <v>300</v>
      </c>
      <c r="J60" t="s">
        <v>286</v>
      </c>
      <c r="M60" t="s">
        <v>191</v>
      </c>
      <c r="N60" t="s">
        <v>204</v>
      </c>
    </row>
    <row r="61" spans="1:14" x14ac:dyDescent="0.35">
      <c r="A61" s="4">
        <v>44586</v>
      </c>
      <c r="B61">
        <f t="shared" si="0"/>
        <v>2</v>
      </c>
      <c r="C61" t="str">
        <f t="shared" si="4"/>
        <v>MARTES</v>
      </c>
      <c r="D61">
        <f t="shared" si="1"/>
        <v>1</v>
      </c>
      <c r="E61" t="str">
        <f t="shared" si="2"/>
        <v>ENERO</v>
      </c>
      <c r="F61">
        <f t="shared" si="3"/>
        <v>2022</v>
      </c>
      <c r="G61">
        <f t="shared" si="5"/>
        <v>5</v>
      </c>
      <c r="H61" t="s">
        <v>287</v>
      </c>
      <c r="I61" s="6">
        <v>600</v>
      </c>
      <c r="J61" t="s">
        <v>288</v>
      </c>
      <c r="M61" t="s">
        <v>191</v>
      </c>
      <c r="N61" t="s">
        <v>195</v>
      </c>
    </row>
    <row r="62" spans="1:14" x14ac:dyDescent="0.35">
      <c r="A62" s="4">
        <v>44587</v>
      </c>
      <c r="B62">
        <f t="shared" si="0"/>
        <v>3</v>
      </c>
      <c r="C62" t="str">
        <f t="shared" si="4"/>
        <v>MIÉRCOLES</v>
      </c>
      <c r="D62">
        <f t="shared" si="1"/>
        <v>1</v>
      </c>
      <c r="E62" t="str">
        <f t="shared" si="2"/>
        <v>ENERO</v>
      </c>
      <c r="F62">
        <f t="shared" si="3"/>
        <v>2022</v>
      </c>
      <c r="G62">
        <f t="shared" si="5"/>
        <v>5</v>
      </c>
      <c r="H62" t="s">
        <v>221</v>
      </c>
      <c r="I62" s="6">
        <v>2200</v>
      </c>
      <c r="J62" t="s">
        <v>289</v>
      </c>
      <c r="M62" t="s">
        <v>188</v>
      </c>
    </row>
    <row r="63" spans="1:14" x14ac:dyDescent="0.35">
      <c r="A63" s="4">
        <v>44587</v>
      </c>
      <c r="B63">
        <f t="shared" si="0"/>
        <v>3</v>
      </c>
      <c r="C63" t="str">
        <f t="shared" si="4"/>
        <v>MIÉRCOLES</v>
      </c>
      <c r="D63">
        <f t="shared" si="1"/>
        <v>1</v>
      </c>
      <c r="E63" t="str">
        <f t="shared" si="2"/>
        <v>ENERO</v>
      </c>
      <c r="F63">
        <f t="shared" si="3"/>
        <v>2022</v>
      </c>
      <c r="G63">
        <f t="shared" si="5"/>
        <v>5</v>
      </c>
      <c r="H63" t="s">
        <v>290</v>
      </c>
      <c r="I63" s="6">
        <v>50</v>
      </c>
      <c r="J63" t="s">
        <v>291</v>
      </c>
      <c r="M63" t="s">
        <v>191</v>
      </c>
      <c r="N63" t="s">
        <v>204</v>
      </c>
    </row>
    <row r="64" spans="1:14" x14ac:dyDescent="0.35">
      <c r="A64" s="4">
        <v>44587</v>
      </c>
      <c r="B64">
        <f t="shared" si="0"/>
        <v>3</v>
      </c>
      <c r="C64" t="str">
        <f t="shared" si="4"/>
        <v>MIÉRCOLES</v>
      </c>
      <c r="D64">
        <f t="shared" si="1"/>
        <v>1</v>
      </c>
      <c r="E64" t="str">
        <f t="shared" si="2"/>
        <v>ENERO</v>
      </c>
      <c r="F64">
        <f t="shared" si="3"/>
        <v>2022</v>
      </c>
      <c r="G64">
        <f t="shared" si="5"/>
        <v>5</v>
      </c>
      <c r="H64" t="s">
        <v>244</v>
      </c>
      <c r="I64" s="6"/>
      <c r="J64" t="s">
        <v>292</v>
      </c>
      <c r="M64" t="s">
        <v>188</v>
      </c>
    </row>
    <row r="65" spans="1:14" x14ac:dyDescent="0.35">
      <c r="A65" s="4">
        <v>44588</v>
      </c>
      <c r="B65">
        <f t="shared" si="0"/>
        <v>4</v>
      </c>
      <c r="C65" t="str">
        <f t="shared" si="4"/>
        <v>JUEVES</v>
      </c>
      <c r="D65">
        <f t="shared" si="1"/>
        <v>1</v>
      </c>
      <c r="E65" t="str">
        <f t="shared" si="2"/>
        <v>ENERO</v>
      </c>
      <c r="F65">
        <f t="shared" si="3"/>
        <v>2022</v>
      </c>
      <c r="G65">
        <f t="shared" si="5"/>
        <v>5</v>
      </c>
      <c r="H65" t="s">
        <v>293</v>
      </c>
      <c r="I65" s="6">
        <v>50</v>
      </c>
      <c r="J65" t="s">
        <v>294</v>
      </c>
      <c r="M65" t="s">
        <v>191</v>
      </c>
      <c r="N65" t="s">
        <v>204</v>
      </c>
    </row>
    <row r="66" spans="1:14" x14ac:dyDescent="0.35">
      <c r="A66" s="4">
        <v>44588</v>
      </c>
      <c r="B66">
        <f t="shared" ref="B66:B129" si="6">WEEKDAY(A66,2)</f>
        <v>4</v>
      </c>
      <c r="C66" t="str">
        <f t="shared" si="4"/>
        <v>JUEVES</v>
      </c>
      <c r="D66">
        <f t="shared" ref="D66:D129" si="7">MONTH(A66)</f>
        <v>1</v>
      </c>
      <c r="E66" t="str">
        <f t="shared" ref="E66:E129" si="8">UPPER(TEXT(A66,"MMMM"))</f>
        <v>ENERO</v>
      </c>
      <c r="F66">
        <f t="shared" ref="F66:F129" si="9">YEAR(A66)</f>
        <v>2022</v>
      </c>
      <c r="G66">
        <f t="shared" si="5"/>
        <v>5</v>
      </c>
      <c r="H66" t="s">
        <v>295</v>
      </c>
      <c r="I66" s="6">
        <v>350</v>
      </c>
      <c r="J66" t="s">
        <v>296</v>
      </c>
      <c r="M66" t="s">
        <v>191</v>
      </c>
    </row>
    <row r="67" spans="1:14" x14ac:dyDescent="0.35">
      <c r="A67" s="4">
        <v>44588</v>
      </c>
      <c r="B67">
        <f t="shared" si="6"/>
        <v>4</v>
      </c>
      <c r="C67" t="str">
        <f t="shared" ref="C67:C130" si="10">UPPER(TEXT(A67,"DDDD"))</f>
        <v>JUEVES</v>
      </c>
      <c r="D67">
        <f t="shared" si="7"/>
        <v>1</v>
      </c>
      <c r="E67" t="str">
        <f t="shared" si="8"/>
        <v>ENERO</v>
      </c>
      <c r="F67">
        <f t="shared" si="9"/>
        <v>2022</v>
      </c>
      <c r="G67">
        <f t="shared" ref="G67:G130" si="11">WEEKNUM(A67)</f>
        <v>5</v>
      </c>
      <c r="H67" t="s">
        <v>297</v>
      </c>
      <c r="I67" s="6">
        <v>450</v>
      </c>
      <c r="J67" t="s">
        <v>298</v>
      </c>
      <c r="M67" t="s">
        <v>191</v>
      </c>
    </row>
    <row r="68" spans="1:14" x14ac:dyDescent="0.35">
      <c r="A68" s="4">
        <v>44589</v>
      </c>
      <c r="B68">
        <f t="shared" si="6"/>
        <v>5</v>
      </c>
      <c r="C68" t="str">
        <f t="shared" si="10"/>
        <v>VIERNES</v>
      </c>
      <c r="D68">
        <f t="shared" si="7"/>
        <v>1</v>
      </c>
      <c r="E68" t="str">
        <f t="shared" si="8"/>
        <v>ENERO</v>
      </c>
      <c r="F68">
        <f t="shared" si="9"/>
        <v>2022</v>
      </c>
      <c r="G68">
        <f t="shared" si="11"/>
        <v>5</v>
      </c>
      <c r="H68" t="s">
        <v>299</v>
      </c>
      <c r="I68" s="6">
        <v>400</v>
      </c>
      <c r="J68" t="s">
        <v>300</v>
      </c>
      <c r="M68" t="s">
        <v>191</v>
      </c>
      <c r="N68" t="s">
        <v>204</v>
      </c>
    </row>
    <row r="69" spans="1:14" x14ac:dyDescent="0.35">
      <c r="A69" s="4">
        <v>44589</v>
      </c>
      <c r="B69">
        <f t="shared" si="6"/>
        <v>5</v>
      </c>
      <c r="C69" t="str">
        <f t="shared" si="10"/>
        <v>VIERNES</v>
      </c>
      <c r="D69">
        <f t="shared" si="7"/>
        <v>1</v>
      </c>
      <c r="E69" t="str">
        <f t="shared" si="8"/>
        <v>ENERO</v>
      </c>
      <c r="F69">
        <f t="shared" si="9"/>
        <v>2022</v>
      </c>
      <c r="G69">
        <f t="shared" si="11"/>
        <v>5</v>
      </c>
      <c r="H69" t="s">
        <v>301</v>
      </c>
      <c r="I69" s="6">
        <v>600</v>
      </c>
      <c r="J69" t="s">
        <v>302</v>
      </c>
      <c r="M69" t="s">
        <v>191</v>
      </c>
      <c r="N69" t="s">
        <v>204</v>
      </c>
    </row>
    <row r="70" spans="1:14" x14ac:dyDescent="0.35">
      <c r="A70" s="4">
        <v>44589</v>
      </c>
      <c r="B70">
        <f t="shared" si="6"/>
        <v>5</v>
      </c>
      <c r="C70" t="str">
        <f t="shared" si="10"/>
        <v>VIERNES</v>
      </c>
      <c r="D70">
        <f t="shared" si="7"/>
        <v>1</v>
      </c>
      <c r="E70" t="str">
        <f t="shared" si="8"/>
        <v>ENERO</v>
      </c>
      <c r="F70">
        <f t="shared" si="9"/>
        <v>2022</v>
      </c>
      <c r="G70">
        <f t="shared" si="11"/>
        <v>5</v>
      </c>
      <c r="H70" t="s">
        <v>303</v>
      </c>
      <c r="I70" s="6">
        <v>450</v>
      </c>
      <c r="J70" t="s">
        <v>304</v>
      </c>
      <c r="M70" t="s">
        <v>191</v>
      </c>
      <c r="N70" t="s">
        <v>204</v>
      </c>
    </row>
    <row r="71" spans="1:14" x14ac:dyDescent="0.35">
      <c r="A71" s="4">
        <v>44589</v>
      </c>
      <c r="B71">
        <f t="shared" si="6"/>
        <v>5</v>
      </c>
      <c r="C71" t="str">
        <f t="shared" si="10"/>
        <v>VIERNES</v>
      </c>
      <c r="D71">
        <f t="shared" si="7"/>
        <v>1</v>
      </c>
      <c r="E71" t="str">
        <f t="shared" si="8"/>
        <v>ENERO</v>
      </c>
      <c r="F71">
        <f t="shared" si="9"/>
        <v>2022</v>
      </c>
      <c r="G71">
        <f t="shared" si="11"/>
        <v>5</v>
      </c>
      <c r="H71" t="s">
        <v>280</v>
      </c>
      <c r="I71" s="6">
        <v>50</v>
      </c>
      <c r="J71" t="s">
        <v>305</v>
      </c>
      <c r="M71" t="s">
        <v>191</v>
      </c>
    </row>
    <row r="72" spans="1:14" x14ac:dyDescent="0.35">
      <c r="A72" s="4">
        <v>44590</v>
      </c>
      <c r="B72">
        <f t="shared" si="6"/>
        <v>6</v>
      </c>
      <c r="C72" t="str">
        <f t="shared" si="10"/>
        <v>SÁBADO</v>
      </c>
      <c r="D72">
        <f t="shared" si="7"/>
        <v>1</v>
      </c>
      <c r="E72" t="str">
        <f t="shared" si="8"/>
        <v>ENERO</v>
      </c>
      <c r="F72">
        <f t="shared" si="9"/>
        <v>2022</v>
      </c>
      <c r="G72">
        <f t="shared" si="11"/>
        <v>5</v>
      </c>
      <c r="H72" t="s">
        <v>306</v>
      </c>
      <c r="I72" s="6">
        <v>500</v>
      </c>
      <c r="J72" t="s">
        <v>307</v>
      </c>
      <c r="M72" t="s">
        <v>191</v>
      </c>
    </row>
    <row r="73" spans="1:14" x14ac:dyDescent="0.35">
      <c r="A73" s="4">
        <v>44592</v>
      </c>
      <c r="B73">
        <f t="shared" si="6"/>
        <v>1</v>
      </c>
      <c r="C73" t="str">
        <f t="shared" si="10"/>
        <v>LUNES</v>
      </c>
      <c r="D73">
        <f t="shared" si="7"/>
        <v>1</v>
      </c>
      <c r="E73" t="str">
        <f t="shared" si="8"/>
        <v>ENERO</v>
      </c>
      <c r="F73">
        <f t="shared" si="9"/>
        <v>2022</v>
      </c>
      <c r="G73">
        <f t="shared" si="11"/>
        <v>6</v>
      </c>
      <c r="H73" t="s">
        <v>211</v>
      </c>
      <c r="I73" s="6">
        <v>1800</v>
      </c>
      <c r="J73" t="s">
        <v>308</v>
      </c>
      <c r="M73" t="s">
        <v>188</v>
      </c>
    </row>
    <row r="74" spans="1:14" x14ac:dyDescent="0.35">
      <c r="A74" s="4">
        <v>44592</v>
      </c>
      <c r="B74">
        <f t="shared" si="6"/>
        <v>1</v>
      </c>
      <c r="C74" t="str">
        <f t="shared" si="10"/>
        <v>LUNES</v>
      </c>
      <c r="D74">
        <f t="shared" si="7"/>
        <v>1</v>
      </c>
      <c r="E74" t="str">
        <f t="shared" si="8"/>
        <v>ENERO</v>
      </c>
      <c r="F74">
        <f t="shared" si="9"/>
        <v>2022</v>
      </c>
      <c r="G74">
        <f t="shared" si="11"/>
        <v>6</v>
      </c>
      <c r="H74" t="s">
        <v>309</v>
      </c>
      <c r="I74" s="6">
        <v>50</v>
      </c>
      <c r="J74" t="s">
        <v>294</v>
      </c>
      <c r="M74" t="s">
        <v>191</v>
      </c>
      <c r="N74" t="s">
        <v>195</v>
      </c>
    </row>
    <row r="75" spans="1:14" x14ac:dyDescent="0.35">
      <c r="A75" s="4">
        <v>44593</v>
      </c>
      <c r="B75">
        <f t="shared" si="6"/>
        <v>2</v>
      </c>
      <c r="C75" t="str">
        <f t="shared" si="10"/>
        <v>MARTES</v>
      </c>
      <c r="D75">
        <f t="shared" si="7"/>
        <v>2</v>
      </c>
      <c r="E75" t="str">
        <f t="shared" si="8"/>
        <v>FEBRERO</v>
      </c>
      <c r="F75">
        <f t="shared" si="9"/>
        <v>2022</v>
      </c>
      <c r="G75">
        <f t="shared" si="11"/>
        <v>6</v>
      </c>
      <c r="H75" t="s">
        <v>310</v>
      </c>
      <c r="I75" s="6">
        <v>1250</v>
      </c>
      <c r="J75" t="s">
        <v>311</v>
      </c>
      <c r="M75" t="s">
        <v>188</v>
      </c>
    </row>
    <row r="76" spans="1:14" x14ac:dyDescent="0.35">
      <c r="A76" s="4">
        <v>44593</v>
      </c>
      <c r="B76">
        <f t="shared" si="6"/>
        <v>2</v>
      </c>
      <c r="C76" t="str">
        <f t="shared" si="10"/>
        <v>MARTES</v>
      </c>
      <c r="D76">
        <f t="shared" si="7"/>
        <v>2</v>
      </c>
      <c r="E76" t="str">
        <f t="shared" si="8"/>
        <v>FEBRERO</v>
      </c>
      <c r="F76">
        <f t="shared" si="9"/>
        <v>2022</v>
      </c>
      <c r="G76">
        <f t="shared" si="11"/>
        <v>6</v>
      </c>
      <c r="H76" t="s">
        <v>303</v>
      </c>
      <c r="I76" s="6">
        <v>50</v>
      </c>
      <c r="J76" t="s">
        <v>312</v>
      </c>
      <c r="M76" t="s">
        <v>188</v>
      </c>
    </row>
    <row r="77" spans="1:14" x14ac:dyDescent="0.35">
      <c r="A77" s="4">
        <v>44593</v>
      </c>
      <c r="B77">
        <f t="shared" si="6"/>
        <v>2</v>
      </c>
      <c r="C77" t="str">
        <f t="shared" si="10"/>
        <v>MARTES</v>
      </c>
      <c r="D77">
        <f t="shared" si="7"/>
        <v>2</v>
      </c>
      <c r="E77" t="str">
        <f t="shared" si="8"/>
        <v>FEBRERO</v>
      </c>
      <c r="F77">
        <f t="shared" si="9"/>
        <v>2022</v>
      </c>
      <c r="G77">
        <f t="shared" si="11"/>
        <v>6</v>
      </c>
      <c r="H77" t="s">
        <v>313</v>
      </c>
      <c r="I77" s="6">
        <v>450</v>
      </c>
      <c r="J77" t="s">
        <v>314</v>
      </c>
      <c r="M77" t="s">
        <v>191</v>
      </c>
      <c r="N77" t="s">
        <v>195</v>
      </c>
    </row>
    <row r="78" spans="1:14" x14ac:dyDescent="0.35">
      <c r="A78" s="4">
        <v>44593</v>
      </c>
      <c r="B78">
        <f t="shared" si="6"/>
        <v>2</v>
      </c>
      <c r="C78" t="str">
        <f t="shared" si="10"/>
        <v>MARTES</v>
      </c>
      <c r="D78">
        <f t="shared" si="7"/>
        <v>2</v>
      </c>
      <c r="E78" t="str">
        <f t="shared" si="8"/>
        <v>FEBRERO</v>
      </c>
      <c r="F78">
        <f t="shared" si="9"/>
        <v>2022</v>
      </c>
      <c r="G78">
        <f t="shared" si="11"/>
        <v>6</v>
      </c>
      <c r="H78" t="s">
        <v>223</v>
      </c>
      <c r="I78" s="6">
        <v>1300</v>
      </c>
      <c r="J78" t="s">
        <v>315</v>
      </c>
      <c r="M78" t="s">
        <v>188</v>
      </c>
    </row>
    <row r="79" spans="1:14" x14ac:dyDescent="0.35">
      <c r="A79" s="4">
        <v>44594</v>
      </c>
      <c r="B79">
        <f t="shared" si="6"/>
        <v>3</v>
      </c>
      <c r="C79" t="str">
        <f t="shared" si="10"/>
        <v>MIÉRCOLES</v>
      </c>
      <c r="D79">
        <f t="shared" si="7"/>
        <v>2</v>
      </c>
      <c r="E79" t="str">
        <f t="shared" si="8"/>
        <v>FEBRERO</v>
      </c>
      <c r="F79">
        <f t="shared" si="9"/>
        <v>2022</v>
      </c>
      <c r="G79">
        <f t="shared" si="11"/>
        <v>6</v>
      </c>
      <c r="H79" t="s">
        <v>316</v>
      </c>
      <c r="I79" s="6">
        <v>400</v>
      </c>
      <c r="J79" t="s">
        <v>317</v>
      </c>
      <c r="M79" t="s">
        <v>191</v>
      </c>
      <c r="N79" t="s">
        <v>192</v>
      </c>
    </row>
    <row r="80" spans="1:14" x14ac:dyDescent="0.35">
      <c r="A80" s="4">
        <v>44594</v>
      </c>
      <c r="B80">
        <f t="shared" si="6"/>
        <v>3</v>
      </c>
      <c r="C80" t="str">
        <f t="shared" si="10"/>
        <v>MIÉRCOLES</v>
      </c>
      <c r="D80">
        <f t="shared" si="7"/>
        <v>2</v>
      </c>
      <c r="E80" t="str">
        <f t="shared" si="8"/>
        <v>FEBRERO</v>
      </c>
      <c r="F80">
        <f t="shared" si="9"/>
        <v>2022</v>
      </c>
      <c r="G80">
        <f t="shared" si="11"/>
        <v>6</v>
      </c>
      <c r="H80" t="s">
        <v>318</v>
      </c>
      <c r="I80" s="6">
        <v>1000</v>
      </c>
      <c r="J80" t="s">
        <v>319</v>
      </c>
      <c r="M80" t="s">
        <v>188</v>
      </c>
    </row>
    <row r="81" spans="1:14" x14ac:dyDescent="0.35">
      <c r="A81" s="4">
        <v>44595</v>
      </c>
      <c r="B81">
        <f t="shared" si="6"/>
        <v>4</v>
      </c>
      <c r="C81" t="str">
        <f t="shared" si="10"/>
        <v>JUEVES</v>
      </c>
      <c r="D81">
        <f t="shared" si="7"/>
        <v>2</v>
      </c>
      <c r="E81" t="str">
        <f t="shared" si="8"/>
        <v>FEBRERO</v>
      </c>
      <c r="F81">
        <f t="shared" si="9"/>
        <v>2022</v>
      </c>
      <c r="G81">
        <f t="shared" si="11"/>
        <v>6</v>
      </c>
      <c r="H81" t="s">
        <v>221</v>
      </c>
      <c r="I81" s="6">
        <v>1000</v>
      </c>
      <c r="J81" t="s">
        <v>320</v>
      </c>
      <c r="M81" t="s">
        <v>188</v>
      </c>
    </row>
    <row r="82" spans="1:14" x14ac:dyDescent="0.35">
      <c r="A82" s="4">
        <v>44595</v>
      </c>
      <c r="B82">
        <f t="shared" si="6"/>
        <v>4</v>
      </c>
      <c r="C82" t="str">
        <f t="shared" si="10"/>
        <v>JUEVES</v>
      </c>
      <c r="D82">
        <f t="shared" si="7"/>
        <v>2</v>
      </c>
      <c r="E82" t="str">
        <f t="shared" si="8"/>
        <v>FEBRERO</v>
      </c>
      <c r="F82">
        <f t="shared" si="9"/>
        <v>2022</v>
      </c>
      <c r="G82">
        <f t="shared" si="11"/>
        <v>6</v>
      </c>
      <c r="H82" t="s">
        <v>209</v>
      </c>
      <c r="I82" s="6">
        <v>2000</v>
      </c>
      <c r="J82" t="s">
        <v>321</v>
      </c>
      <c r="M82" t="s">
        <v>188</v>
      </c>
    </row>
    <row r="83" spans="1:14" x14ac:dyDescent="0.35">
      <c r="A83" s="4">
        <v>44595</v>
      </c>
      <c r="B83">
        <f t="shared" si="6"/>
        <v>4</v>
      </c>
      <c r="C83" t="str">
        <f t="shared" si="10"/>
        <v>JUEVES</v>
      </c>
      <c r="D83">
        <f t="shared" si="7"/>
        <v>2</v>
      </c>
      <c r="E83" t="str">
        <f t="shared" si="8"/>
        <v>FEBRERO</v>
      </c>
      <c r="F83">
        <f t="shared" si="9"/>
        <v>2022</v>
      </c>
      <c r="G83">
        <f t="shared" si="11"/>
        <v>6</v>
      </c>
      <c r="H83" t="s">
        <v>322</v>
      </c>
      <c r="I83" s="6">
        <v>800</v>
      </c>
      <c r="J83" t="s">
        <v>323</v>
      </c>
      <c r="M83" t="s">
        <v>191</v>
      </c>
      <c r="N83" t="s">
        <v>192</v>
      </c>
    </row>
    <row r="84" spans="1:14" x14ac:dyDescent="0.35">
      <c r="A84" s="4">
        <v>44595</v>
      </c>
      <c r="B84">
        <f t="shared" si="6"/>
        <v>4</v>
      </c>
      <c r="C84" t="str">
        <f t="shared" si="10"/>
        <v>JUEVES</v>
      </c>
      <c r="D84">
        <f t="shared" si="7"/>
        <v>2</v>
      </c>
      <c r="E84" t="str">
        <f t="shared" si="8"/>
        <v>FEBRERO</v>
      </c>
      <c r="F84">
        <f t="shared" si="9"/>
        <v>2022</v>
      </c>
      <c r="G84">
        <f t="shared" si="11"/>
        <v>6</v>
      </c>
      <c r="H84" t="s">
        <v>324</v>
      </c>
      <c r="I84" s="6">
        <v>290</v>
      </c>
      <c r="J84" t="s">
        <v>325</v>
      </c>
      <c r="M84" t="s">
        <v>188</v>
      </c>
    </row>
    <row r="85" spans="1:14" x14ac:dyDescent="0.35">
      <c r="A85" s="4">
        <v>44596</v>
      </c>
      <c r="B85">
        <f t="shared" si="6"/>
        <v>5</v>
      </c>
      <c r="C85" t="str">
        <f t="shared" si="10"/>
        <v>VIERNES</v>
      </c>
      <c r="D85">
        <f t="shared" si="7"/>
        <v>2</v>
      </c>
      <c r="E85" t="str">
        <f t="shared" si="8"/>
        <v>FEBRERO</v>
      </c>
      <c r="F85">
        <f t="shared" si="9"/>
        <v>2022</v>
      </c>
      <c r="G85">
        <f t="shared" si="11"/>
        <v>6</v>
      </c>
      <c r="H85" t="s">
        <v>200</v>
      </c>
      <c r="I85" s="6">
        <v>600</v>
      </c>
      <c r="J85" t="s">
        <v>326</v>
      </c>
      <c r="M85" t="s">
        <v>188</v>
      </c>
    </row>
    <row r="86" spans="1:14" x14ac:dyDescent="0.35">
      <c r="A86" s="4">
        <v>44596</v>
      </c>
      <c r="B86">
        <f t="shared" si="6"/>
        <v>5</v>
      </c>
      <c r="C86" t="str">
        <f t="shared" si="10"/>
        <v>VIERNES</v>
      </c>
      <c r="D86">
        <f t="shared" si="7"/>
        <v>2</v>
      </c>
      <c r="E86" t="str">
        <f t="shared" si="8"/>
        <v>FEBRERO</v>
      </c>
      <c r="F86">
        <f t="shared" si="9"/>
        <v>2022</v>
      </c>
      <c r="G86">
        <f t="shared" si="11"/>
        <v>6</v>
      </c>
      <c r="H86" t="s">
        <v>313</v>
      </c>
      <c r="I86" s="6">
        <v>1000</v>
      </c>
      <c r="J86" t="s">
        <v>327</v>
      </c>
      <c r="M86" t="s">
        <v>188</v>
      </c>
    </row>
    <row r="87" spans="1:14" x14ac:dyDescent="0.35">
      <c r="A87" s="4">
        <v>44596</v>
      </c>
      <c r="B87">
        <f t="shared" si="6"/>
        <v>5</v>
      </c>
      <c r="C87" t="str">
        <f t="shared" si="10"/>
        <v>VIERNES</v>
      </c>
      <c r="D87">
        <f t="shared" si="7"/>
        <v>2</v>
      </c>
      <c r="E87" t="str">
        <f t="shared" si="8"/>
        <v>FEBRERO</v>
      </c>
      <c r="F87">
        <f t="shared" si="9"/>
        <v>2022</v>
      </c>
      <c r="G87">
        <f t="shared" si="11"/>
        <v>6</v>
      </c>
      <c r="H87" t="s">
        <v>328</v>
      </c>
      <c r="I87" s="6">
        <v>700</v>
      </c>
      <c r="J87" t="s">
        <v>329</v>
      </c>
      <c r="M87" t="s">
        <v>188</v>
      </c>
    </row>
    <row r="88" spans="1:14" x14ac:dyDescent="0.35">
      <c r="A88" s="4">
        <v>44596</v>
      </c>
      <c r="B88">
        <f t="shared" si="6"/>
        <v>5</v>
      </c>
      <c r="C88" t="str">
        <f t="shared" si="10"/>
        <v>VIERNES</v>
      </c>
      <c r="D88">
        <f t="shared" si="7"/>
        <v>2</v>
      </c>
      <c r="E88" t="str">
        <f t="shared" si="8"/>
        <v>FEBRERO</v>
      </c>
      <c r="F88">
        <f t="shared" si="9"/>
        <v>2022</v>
      </c>
      <c r="G88">
        <f t="shared" si="11"/>
        <v>6</v>
      </c>
      <c r="H88" t="s">
        <v>240</v>
      </c>
      <c r="I88" s="6">
        <v>1450</v>
      </c>
      <c r="J88" t="s">
        <v>330</v>
      </c>
      <c r="M88" t="s">
        <v>188</v>
      </c>
    </row>
    <row r="89" spans="1:14" x14ac:dyDescent="0.35">
      <c r="A89" s="4">
        <v>44596</v>
      </c>
      <c r="B89">
        <f t="shared" si="6"/>
        <v>5</v>
      </c>
      <c r="C89" t="str">
        <f t="shared" si="10"/>
        <v>VIERNES</v>
      </c>
      <c r="D89">
        <f t="shared" si="7"/>
        <v>2</v>
      </c>
      <c r="E89" t="str">
        <f t="shared" si="8"/>
        <v>FEBRERO</v>
      </c>
      <c r="F89">
        <f t="shared" si="9"/>
        <v>2022</v>
      </c>
      <c r="G89">
        <f t="shared" si="11"/>
        <v>6</v>
      </c>
      <c r="H89" t="s">
        <v>303</v>
      </c>
      <c r="I89" s="6">
        <v>5000</v>
      </c>
      <c r="J89" t="s">
        <v>331</v>
      </c>
      <c r="M89" t="s">
        <v>188</v>
      </c>
    </row>
    <row r="90" spans="1:14" x14ac:dyDescent="0.35">
      <c r="A90" s="4">
        <v>44597</v>
      </c>
      <c r="B90">
        <f t="shared" si="6"/>
        <v>6</v>
      </c>
      <c r="C90" t="str">
        <f t="shared" si="10"/>
        <v>SÁBADO</v>
      </c>
      <c r="D90">
        <f t="shared" si="7"/>
        <v>2</v>
      </c>
      <c r="E90" t="str">
        <f t="shared" si="8"/>
        <v>FEBRERO</v>
      </c>
      <c r="F90">
        <f t="shared" si="9"/>
        <v>2022</v>
      </c>
      <c r="G90">
        <f t="shared" si="11"/>
        <v>6</v>
      </c>
      <c r="H90" t="s">
        <v>332</v>
      </c>
      <c r="I90" s="6">
        <v>350</v>
      </c>
      <c r="J90" t="s">
        <v>333</v>
      </c>
      <c r="M90" t="s">
        <v>191</v>
      </c>
      <c r="N90" t="s">
        <v>204</v>
      </c>
    </row>
    <row r="91" spans="1:14" x14ac:dyDescent="0.35">
      <c r="A91" s="4">
        <v>44597</v>
      </c>
      <c r="B91">
        <f t="shared" si="6"/>
        <v>6</v>
      </c>
      <c r="C91" t="str">
        <f t="shared" si="10"/>
        <v>SÁBADO</v>
      </c>
      <c r="D91">
        <f t="shared" si="7"/>
        <v>2</v>
      </c>
      <c r="E91" t="str">
        <f t="shared" si="8"/>
        <v>FEBRERO</v>
      </c>
      <c r="F91">
        <f t="shared" si="9"/>
        <v>2022</v>
      </c>
      <c r="G91">
        <f t="shared" si="11"/>
        <v>6</v>
      </c>
      <c r="H91" t="s">
        <v>334</v>
      </c>
      <c r="I91" s="6">
        <v>350</v>
      </c>
      <c r="J91" t="s">
        <v>335</v>
      </c>
      <c r="M91" t="s">
        <v>191</v>
      </c>
      <c r="N91" t="s">
        <v>204</v>
      </c>
    </row>
    <row r="92" spans="1:14" x14ac:dyDescent="0.35">
      <c r="A92" s="4">
        <v>44597</v>
      </c>
      <c r="B92">
        <f t="shared" si="6"/>
        <v>6</v>
      </c>
      <c r="C92" t="str">
        <f t="shared" si="10"/>
        <v>SÁBADO</v>
      </c>
      <c r="D92">
        <f t="shared" si="7"/>
        <v>2</v>
      </c>
      <c r="E92" t="str">
        <f t="shared" si="8"/>
        <v>FEBRERO</v>
      </c>
      <c r="F92">
        <f t="shared" si="9"/>
        <v>2022</v>
      </c>
      <c r="G92">
        <f t="shared" si="11"/>
        <v>6</v>
      </c>
      <c r="H92" t="s">
        <v>215</v>
      </c>
      <c r="I92" s="6">
        <v>500</v>
      </c>
      <c r="J92" t="s">
        <v>336</v>
      </c>
      <c r="M92" t="s">
        <v>188</v>
      </c>
    </row>
    <row r="93" spans="1:14" x14ac:dyDescent="0.35">
      <c r="A93" s="4">
        <v>44600</v>
      </c>
      <c r="B93">
        <f t="shared" si="6"/>
        <v>2</v>
      </c>
      <c r="C93" t="str">
        <f t="shared" si="10"/>
        <v>MARTES</v>
      </c>
      <c r="D93">
        <f t="shared" si="7"/>
        <v>2</v>
      </c>
      <c r="E93" t="str">
        <f t="shared" si="8"/>
        <v>FEBRERO</v>
      </c>
      <c r="F93">
        <f t="shared" si="9"/>
        <v>2022</v>
      </c>
      <c r="G93">
        <f t="shared" si="11"/>
        <v>7</v>
      </c>
      <c r="H93" t="s">
        <v>337</v>
      </c>
      <c r="I93" s="6">
        <v>450</v>
      </c>
      <c r="J93" t="s">
        <v>338</v>
      </c>
      <c r="M93" t="s">
        <v>191</v>
      </c>
      <c r="N93" t="s">
        <v>204</v>
      </c>
    </row>
    <row r="94" spans="1:14" x14ac:dyDescent="0.35">
      <c r="A94" s="4">
        <v>44600</v>
      </c>
      <c r="B94">
        <f t="shared" si="6"/>
        <v>2</v>
      </c>
      <c r="C94" t="str">
        <f t="shared" si="10"/>
        <v>MARTES</v>
      </c>
      <c r="D94">
        <f t="shared" si="7"/>
        <v>2</v>
      </c>
      <c r="E94" t="str">
        <f t="shared" si="8"/>
        <v>FEBRERO</v>
      </c>
      <c r="F94">
        <f t="shared" si="9"/>
        <v>2022</v>
      </c>
      <c r="G94">
        <f t="shared" si="11"/>
        <v>7</v>
      </c>
      <c r="H94" t="s">
        <v>200</v>
      </c>
      <c r="I94" s="6">
        <v>300</v>
      </c>
      <c r="J94" t="s">
        <v>339</v>
      </c>
      <c r="M94" t="s">
        <v>188</v>
      </c>
    </row>
    <row r="95" spans="1:14" x14ac:dyDescent="0.35">
      <c r="A95" s="4">
        <v>44600</v>
      </c>
      <c r="B95">
        <f t="shared" si="6"/>
        <v>2</v>
      </c>
      <c r="C95" t="str">
        <f t="shared" si="10"/>
        <v>MARTES</v>
      </c>
      <c r="D95">
        <f t="shared" si="7"/>
        <v>2</v>
      </c>
      <c r="E95" t="str">
        <f t="shared" si="8"/>
        <v>FEBRERO</v>
      </c>
      <c r="F95">
        <f t="shared" si="9"/>
        <v>2022</v>
      </c>
      <c r="G95">
        <f t="shared" si="11"/>
        <v>7</v>
      </c>
      <c r="H95" t="s">
        <v>313</v>
      </c>
      <c r="I95" s="6">
        <v>1000</v>
      </c>
      <c r="J95" t="s">
        <v>340</v>
      </c>
      <c r="M95" t="s">
        <v>188</v>
      </c>
    </row>
    <row r="96" spans="1:14" x14ac:dyDescent="0.35">
      <c r="A96" s="4">
        <v>44600</v>
      </c>
      <c r="B96">
        <f t="shared" si="6"/>
        <v>2</v>
      </c>
      <c r="C96" t="str">
        <f t="shared" si="10"/>
        <v>MARTES</v>
      </c>
      <c r="D96">
        <f t="shared" si="7"/>
        <v>2</v>
      </c>
      <c r="E96" t="str">
        <f t="shared" si="8"/>
        <v>FEBRERO</v>
      </c>
      <c r="F96">
        <f t="shared" si="9"/>
        <v>2022</v>
      </c>
      <c r="G96">
        <f t="shared" si="11"/>
        <v>7</v>
      </c>
      <c r="H96" t="s">
        <v>328</v>
      </c>
      <c r="I96" s="6">
        <v>1000</v>
      </c>
      <c r="J96" t="s">
        <v>341</v>
      </c>
      <c r="M96" t="s">
        <v>188</v>
      </c>
    </row>
    <row r="97" spans="1:14" x14ac:dyDescent="0.35">
      <c r="A97" s="4">
        <v>44601</v>
      </c>
      <c r="B97">
        <f t="shared" si="6"/>
        <v>3</v>
      </c>
      <c r="C97" t="str">
        <f t="shared" si="10"/>
        <v>MIÉRCOLES</v>
      </c>
      <c r="D97">
        <f t="shared" si="7"/>
        <v>2</v>
      </c>
      <c r="E97" t="str">
        <f t="shared" si="8"/>
        <v>FEBRERO</v>
      </c>
      <c r="F97">
        <f t="shared" si="9"/>
        <v>2022</v>
      </c>
      <c r="G97">
        <f t="shared" si="11"/>
        <v>7</v>
      </c>
      <c r="H97" t="s">
        <v>221</v>
      </c>
      <c r="I97" s="6">
        <v>1000</v>
      </c>
      <c r="J97" t="s">
        <v>342</v>
      </c>
      <c r="M97" t="s">
        <v>188</v>
      </c>
    </row>
    <row r="98" spans="1:14" x14ac:dyDescent="0.35">
      <c r="A98" s="4">
        <v>44601</v>
      </c>
      <c r="B98">
        <f t="shared" si="6"/>
        <v>3</v>
      </c>
      <c r="C98" t="str">
        <f t="shared" si="10"/>
        <v>MIÉRCOLES</v>
      </c>
      <c r="D98">
        <f t="shared" si="7"/>
        <v>2</v>
      </c>
      <c r="E98" t="str">
        <f t="shared" si="8"/>
        <v>FEBRERO</v>
      </c>
      <c r="F98">
        <f t="shared" si="9"/>
        <v>2022</v>
      </c>
      <c r="G98">
        <f t="shared" si="11"/>
        <v>7</v>
      </c>
      <c r="H98" t="s">
        <v>209</v>
      </c>
      <c r="I98" s="6">
        <v>2000</v>
      </c>
      <c r="J98" t="s">
        <v>343</v>
      </c>
      <c r="M98" t="s">
        <v>188</v>
      </c>
    </row>
    <row r="99" spans="1:14" x14ac:dyDescent="0.35">
      <c r="A99" s="4">
        <v>44601</v>
      </c>
      <c r="B99">
        <f t="shared" si="6"/>
        <v>3</v>
      </c>
      <c r="C99" t="str">
        <f t="shared" si="10"/>
        <v>MIÉRCOLES</v>
      </c>
      <c r="D99">
        <f t="shared" si="7"/>
        <v>2</v>
      </c>
      <c r="E99" t="str">
        <f t="shared" si="8"/>
        <v>FEBRERO</v>
      </c>
      <c r="F99">
        <f t="shared" si="9"/>
        <v>2022</v>
      </c>
      <c r="G99">
        <f t="shared" si="11"/>
        <v>7</v>
      </c>
      <c r="H99" t="s">
        <v>337</v>
      </c>
      <c r="I99" s="6">
        <v>1250</v>
      </c>
      <c r="J99" t="s">
        <v>344</v>
      </c>
      <c r="M99" t="s">
        <v>188</v>
      </c>
    </row>
    <row r="100" spans="1:14" x14ac:dyDescent="0.35">
      <c r="A100" s="4">
        <v>44601</v>
      </c>
      <c r="B100">
        <f t="shared" si="6"/>
        <v>3</v>
      </c>
      <c r="C100" t="str">
        <f t="shared" si="10"/>
        <v>MIÉRCOLES</v>
      </c>
      <c r="D100">
        <f t="shared" si="7"/>
        <v>2</v>
      </c>
      <c r="E100" t="str">
        <f t="shared" si="8"/>
        <v>FEBRERO</v>
      </c>
      <c r="F100">
        <f t="shared" si="9"/>
        <v>2022</v>
      </c>
      <c r="G100">
        <f t="shared" si="11"/>
        <v>7</v>
      </c>
      <c r="H100" t="s">
        <v>318</v>
      </c>
      <c r="I100" s="6">
        <v>450</v>
      </c>
      <c r="J100" t="s">
        <v>345</v>
      </c>
      <c r="M100" t="s">
        <v>188</v>
      </c>
    </row>
    <row r="101" spans="1:14" x14ac:dyDescent="0.35">
      <c r="A101" s="4">
        <v>44602</v>
      </c>
      <c r="B101">
        <f t="shared" si="6"/>
        <v>4</v>
      </c>
      <c r="C101" t="str">
        <f t="shared" si="10"/>
        <v>JUEVES</v>
      </c>
      <c r="D101">
        <f t="shared" si="7"/>
        <v>2</v>
      </c>
      <c r="E101" t="str">
        <f t="shared" si="8"/>
        <v>FEBRERO</v>
      </c>
      <c r="F101">
        <f t="shared" si="9"/>
        <v>2022</v>
      </c>
      <c r="G101">
        <f t="shared" si="11"/>
        <v>7</v>
      </c>
      <c r="H101" t="s">
        <v>211</v>
      </c>
      <c r="I101" s="6">
        <v>400</v>
      </c>
      <c r="J101" t="s">
        <v>346</v>
      </c>
      <c r="M101" t="s">
        <v>188</v>
      </c>
    </row>
    <row r="102" spans="1:14" x14ac:dyDescent="0.35">
      <c r="A102" s="4">
        <v>44602</v>
      </c>
      <c r="B102">
        <f t="shared" si="6"/>
        <v>4</v>
      </c>
      <c r="C102" t="str">
        <f t="shared" si="10"/>
        <v>JUEVES</v>
      </c>
      <c r="D102">
        <f t="shared" si="7"/>
        <v>2</v>
      </c>
      <c r="E102" t="str">
        <f t="shared" si="8"/>
        <v>FEBRERO</v>
      </c>
      <c r="F102">
        <f t="shared" si="9"/>
        <v>2022</v>
      </c>
      <c r="G102">
        <f t="shared" si="11"/>
        <v>7</v>
      </c>
      <c r="H102" t="s">
        <v>200</v>
      </c>
      <c r="I102" s="6">
        <v>400</v>
      </c>
      <c r="J102" t="s">
        <v>347</v>
      </c>
      <c r="M102" t="s">
        <v>188</v>
      </c>
    </row>
    <row r="103" spans="1:14" x14ac:dyDescent="0.35">
      <c r="A103" s="4">
        <v>44602</v>
      </c>
      <c r="B103">
        <f t="shared" si="6"/>
        <v>4</v>
      </c>
      <c r="C103" t="str">
        <f t="shared" si="10"/>
        <v>JUEVES</v>
      </c>
      <c r="D103">
        <f t="shared" si="7"/>
        <v>2</v>
      </c>
      <c r="E103" t="str">
        <f t="shared" si="8"/>
        <v>FEBRERO</v>
      </c>
      <c r="F103">
        <f t="shared" si="9"/>
        <v>2022</v>
      </c>
      <c r="G103">
        <f t="shared" si="11"/>
        <v>7</v>
      </c>
      <c r="H103" t="s">
        <v>348</v>
      </c>
      <c r="I103" s="6">
        <v>400</v>
      </c>
      <c r="J103" t="s">
        <v>349</v>
      </c>
      <c r="M103" t="s">
        <v>188</v>
      </c>
    </row>
    <row r="104" spans="1:14" x14ac:dyDescent="0.35">
      <c r="A104" s="4">
        <v>44602</v>
      </c>
      <c r="B104">
        <f t="shared" si="6"/>
        <v>4</v>
      </c>
      <c r="C104" t="str">
        <f t="shared" si="10"/>
        <v>JUEVES</v>
      </c>
      <c r="D104">
        <f t="shared" si="7"/>
        <v>2</v>
      </c>
      <c r="E104" t="str">
        <f t="shared" si="8"/>
        <v>FEBRERO</v>
      </c>
      <c r="F104">
        <f t="shared" si="9"/>
        <v>2022</v>
      </c>
      <c r="G104">
        <f t="shared" si="11"/>
        <v>7</v>
      </c>
      <c r="H104" t="s">
        <v>233</v>
      </c>
      <c r="I104" s="6">
        <v>400</v>
      </c>
      <c r="J104" t="s">
        <v>350</v>
      </c>
      <c r="M104" t="s">
        <v>188</v>
      </c>
    </row>
    <row r="105" spans="1:14" x14ac:dyDescent="0.35">
      <c r="A105" s="4">
        <v>44602</v>
      </c>
      <c r="B105">
        <f t="shared" si="6"/>
        <v>4</v>
      </c>
      <c r="C105" t="str">
        <f t="shared" si="10"/>
        <v>JUEVES</v>
      </c>
      <c r="D105">
        <f t="shared" si="7"/>
        <v>2</v>
      </c>
      <c r="E105" t="str">
        <f t="shared" si="8"/>
        <v>FEBRERO</v>
      </c>
      <c r="F105">
        <f t="shared" si="9"/>
        <v>2022</v>
      </c>
      <c r="G105">
        <f t="shared" si="11"/>
        <v>7</v>
      </c>
      <c r="H105" t="s">
        <v>244</v>
      </c>
      <c r="I105" s="6"/>
      <c r="J105" t="s">
        <v>351</v>
      </c>
      <c r="M105" t="s">
        <v>188</v>
      </c>
    </row>
    <row r="106" spans="1:14" x14ac:dyDescent="0.35">
      <c r="A106" s="4">
        <v>44603</v>
      </c>
      <c r="B106">
        <f t="shared" si="6"/>
        <v>5</v>
      </c>
      <c r="C106" t="str">
        <f t="shared" si="10"/>
        <v>VIERNES</v>
      </c>
      <c r="D106">
        <f t="shared" si="7"/>
        <v>2</v>
      </c>
      <c r="E106" t="str">
        <f t="shared" si="8"/>
        <v>FEBRERO</v>
      </c>
      <c r="F106">
        <f t="shared" si="9"/>
        <v>2022</v>
      </c>
      <c r="G106">
        <f t="shared" si="11"/>
        <v>7</v>
      </c>
      <c r="H106" t="s">
        <v>313</v>
      </c>
      <c r="I106" s="6">
        <v>3000</v>
      </c>
      <c r="J106" t="s">
        <v>352</v>
      </c>
      <c r="M106" t="s">
        <v>188</v>
      </c>
    </row>
    <row r="107" spans="1:14" x14ac:dyDescent="0.35">
      <c r="A107" s="4">
        <v>44603</v>
      </c>
      <c r="B107">
        <f t="shared" si="6"/>
        <v>5</v>
      </c>
      <c r="C107" t="str">
        <f t="shared" si="10"/>
        <v>VIERNES</v>
      </c>
      <c r="D107">
        <f t="shared" si="7"/>
        <v>2</v>
      </c>
      <c r="E107" t="str">
        <f t="shared" si="8"/>
        <v>FEBRERO</v>
      </c>
      <c r="F107">
        <f t="shared" si="9"/>
        <v>2022</v>
      </c>
      <c r="G107">
        <f t="shared" si="11"/>
        <v>7</v>
      </c>
      <c r="H107" t="s">
        <v>353</v>
      </c>
      <c r="I107" s="6"/>
      <c r="J107" t="s">
        <v>354</v>
      </c>
      <c r="M107" t="s">
        <v>188</v>
      </c>
    </row>
    <row r="108" spans="1:14" x14ac:dyDescent="0.35">
      <c r="A108" s="4">
        <v>44606</v>
      </c>
      <c r="B108">
        <f t="shared" si="6"/>
        <v>1</v>
      </c>
      <c r="C108" t="str">
        <f t="shared" si="10"/>
        <v>LUNES</v>
      </c>
      <c r="D108">
        <f t="shared" si="7"/>
        <v>2</v>
      </c>
      <c r="E108" t="str">
        <f t="shared" si="8"/>
        <v>FEBRERO</v>
      </c>
      <c r="F108">
        <f t="shared" si="9"/>
        <v>2022</v>
      </c>
      <c r="G108">
        <f t="shared" si="11"/>
        <v>8</v>
      </c>
      <c r="H108" t="s">
        <v>355</v>
      </c>
      <c r="I108" s="6">
        <v>450</v>
      </c>
      <c r="J108" t="s">
        <v>356</v>
      </c>
      <c r="M108" t="s">
        <v>188</v>
      </c>
    </row>
    <row r="109" spans="1:14" x14ac:dyDescent="0.35">
      <c r="A109" s="4">
        <v>44606</v>
      </c>
      <c r="B109">
        <f t="shared" si="6"/>
        <v>1</v>
      </c>
      <c r="C109" t="str">
        <f t="shared" si="10"/>
        <v>LUNES</v>
      </c>
      <c r="D109">
        <f t="shared" si="7"/>
        <v>2</v>
      </c>
      <c r="E109" t="str">
        <f t="shared" si="8"/>
        <v>FEBRERO</v>
      </c>
      <c r="F109">
        <f t="shared" si="9"/>
        <v>2022</v>
      </c>
      <c r="G109">
        <f t="shared" si="11"/>
        <v>8</v>
      </c>
      <c r="H109" t="s">
        <v>337</v>
      </c>
      <c r="I109" s="6">
        <v>750</v>
      </c>
      <c r="J109" t="s">
        <v>357</v>
      </c>
      <c r="M109" t="s">
        <v>188</v>
      </c>
    </row>
    <row r="110" spans="1:14" x14ac:dyDescent="0.35">
      <c r="A110" s="4">
        <v>44607</v>
      </c>
      <c r="B110">
        <f t="shared" si="6"/>
        <v>2</v>
      </c>
      <c r="C110" t="str">
        <f t="shared" si="10"/>
        <v>MARTES</v>
      </c>
      <c r="D110">
        <f t="shared" si="7"/>
        <v>2</v>
      </c>
      <c r="E110" t="str">
        <f t="shared" si="8"/>
        <v>FEBRERO</v>
      </c>
      <c r="F110">
        <f t="shared" si="9"/>
        <v>2022</v>
      </c>
      <c r="G110">
        <f t="shared" si="11"/>
        <v>8</v>
      </c>
      <c r="H110" t="s">
        <v>358</v>
      </c>
      <c r="I110" s="6">
        <v>50</v>
      </c>
      <c r="J110" t="s">
        <v>359</v>
      </c>
      <c r="M110" t="s">
        <v>191</v>
      </c>
      <c r="N110" t="s">
        <v>204</v>
      </c>
    </row>
    <row r="111" spans="1:14" x14ac:dyDescent="0.35">
      <c r="A111" s="4">
        <v>44607</v>
      </c>
      <c r="B111">
        <f t="shared" si="6"/>
        <v>2</v>
      </c>
      <c r="C111" t="str">
        <f t="shared" si="10"/>
        <v>MARTES</v>
      </c>
      <c r="D111">
        <f t="shared" si="7"/>
        <v>2</v>
      </c>
      <c r="E111" t="str">
        <f t="shared" si="8"/>
        <v>FEBRERO</v>
      </c>
      <c r="F111">
        <f t="shared" si="9"/>
        <v>2022</v>
      </c>
      <c r="G111">
        <f t="shared" si="11"/>
        <v>8</v>
      </c>
      <c r="H111" t="s">
        <v>360</v>
      </c>
      <c r="I111" s="6">
        <v>1000</v>
      </c>
      <c r="J111" t="s">
        <v>361</v>
      </c>
      <c r="M111" t="s">
        <v>188</v>
      </c>
    </row>
    <row r="112" spans="1:14" x14ac:dyDescent="0.35">
      <c r="A112" s="4">
        <v>44607</v>
      </c>
      <c r="B112">
        <f t="shared" si="6"/>
        <v>2</v>
      </c>
      <c r="C112" t="str">
        <f t="shared" si="10"/>
        <v>MARTES</v>
      </c>
      <c r="D112">
        <f t="shared" si="7"/>
        <v>2</v>
      </c>
      <c r="E112" t="str">
        <f t="shared" si="8"/>
        <v>FEBRERO</v>
      </c>
      <c r="F112">
        <f t="shared" si="9"/>
        <v>2022</v>
      </c>
      <c r="G112">
        <f t="shared" si="11"/>
        <v>8</v>
      </c>
      <c r="H112" t="s">
        <v>362</v>
      </c>
      <c r="I112" s="6">
        <v>400</v>
      </c>
      <c r="J112" t="s">
        <v>363</v>
      </c>
      <c r="M112" t="s">
        <v>191</v>
      </c>
      <c r="N112" t="s">
        <v>192</v>
      </c>
    </row>
    <row r="113" spans="1:14" x14ac:dyDescent="0.35">
      <c r="A113" s="4">
        <v>44607</v>
      </c>
      <c r="B113">
        <f t="shared" si="6"/>
        <v>2</v>
      </c>
      <c r="C113" t="str">
        <f t="shared" si="10"/>
        <v>MARTES</v>
      </c>
      <c r="D113">
        <f t="shared" si="7"/>
        <v>2</v>
      </c>
      <c r="E113" t="str">
        <f t="shared" si="8"/>
        <v>FEBRERO</v>
      </c>
      <c r="F113">
        <f t="shared" si="9"/>
        <v>2022</v>
      </c>
      <c r="G113">
        <f t="shared" si="11"/>
        <v>8</v>
      </c>
      <c r="H113" t="s">
        <v>277</v>
      </c>
      <c r="I113" s="6"/>
      <c r="J113" t="s">
        <v>364</v>
      </c>
      <c r="M113" t="s">
        <v>191</v>
      </c>
    </row>
    <row r="114" spans="1:14" x14ac:dyDescent="0.35">
      <c r="A114" s="4">
        <v>44608</v>
      </c>
      <c r="B114">
        <f t="shared" si="6"/>
        <v>3</v>
      </c>
      <c r="C114" t="str">
        <f t="shared" si="10"/>
        <v>MIÉRCOLES</v>
      </c>
      <c r="D114">
        <f t="shared" si="7"/>
        <v>2</v>
      </c>
      <c r="E114" t="str">
        <f t="shared" si="8"/>
        <v>FEBRERO</v>
      </c>
      <c r="F114">
        <f t="shared" si="9"/>
        <v>2022</v>
      </c>
      <c r="G114">
        <f t="shared" si="11"/>
        <v>8</v>
      </c>
      <c r="H114" t="s">
        <v>337</v>
      </c>
      <c r="I114" s="6">
        <v>1000</v>
      </c>
      <c r="J114" t="s">
        <v>365</v>
      </c>
      <c r="M114" t="s">
        <v>188</v>
      </c>
    </row>
    <row r="115" spans="1:14" x14ac:dyDescent="0.35">
      <c r="A115" s="4">
        <v>44608</v>
      </c>
      <c r="B115">
        <f t="shared" si="6"/>
        <v>3</v>
      </c>
      <c r="C115" t="str">
        <f t="shared" si="10"/>
        <v>MIÉRCOLES</v>
      </c>
      <c r="D115">
        <f t="shared" si="7"/>
        <v>2</v>
      </c>
      <c r="E115" t="str">
        <f t="shared" si="8"/>
        <v>FEBRERO</v>
      </c>
      <c r="F115">
        <f t="shared" si="9"/>
        <v>2022</v>
      </c>
      <c r="G115">
        <f t="shared" si="11"/>
        <v>8</v>
      </c>
      <c r="H115" t="s">
        <v>318</v>
      </c>
      <c r="I115" s="6">
        <v>500</v>
      </c>
      <c r="J115" t="s">
        <v>366</v>
      </c>
      <c r="M115" t="s">
        <v>188</v>
      </c>
    </row>
    <row r="116" spans="1:14" x14ac:dyDescent="0.35">
      <c r="A116" s="4">
        <v>44608</v>
      </c>
      <c r="B116">
        <f t="shared" si="6"/>
        <v>3</v>
      </c>
      <c r="C116" t="str">
        <f t="shared" si="10"/>
        <v>MIÉRCOLES</v>
      </c>
      <c r="D116">
        <f t="shared" si="7"/>
        <v>2</v>
      </c>
      <c r="E116" t="str">
        <f t="shared" si="8"/>
        <v>FEBRERO</v>
      </c>
      <c r="F116">
        <f t="shared" si="9"/>
        <v>2022</v>
      </c>
      <c r="G116">
        <f t="shared" si="11"/>
        <v>8</v>
      </c>
      <c r="H116" t="s">
        <v>221</v>
      </c>
      <c r="I116" s="6"/>
      <c r="J116" t="s">
        <v>253</v>
      </c>
      <c r="M116" t="s">
        <v>188</v>
      </c>
    </row>
    <row r="117" spans="1:14" x14ac:dyDescent="0.35">
      <c r="A117" s="4">
        <v>44608</v>
      </c>
      <c r="B117">
        <f t="shared" si="6"/>
        <v>3</v>
      </c>
      <c r="C117" t="str">
        <f t="shared" si="10"/>
        <v>MIÉRCOLES</v>
      </c>
      <c r="D117">
        <f t="shared" si="7"/>
        <v>2</v>
      </c>
      <c r="E117" t="str">
        <f t="shared" si="8"/>
        <v>FEBRERO</v>
      </c>
      <c r="F117">
        <f t="shared" si="9"/>
        <v>2022</v>
      </c>
      <c r="G117">
        <f t="shared" si="11"/>
        <v>8</v>
      </c>
      <c r="H117" t="s">
        <v>367</v>
      </c>
      <c r="I117" s="6"/>
      <c r="J117" t="s">
        <v>368</v>
      </c>
      <c r="M117" t="s">
        <v>188</v>
      </c>
    </row>
    <row r="118" spans="1:14" x14ac:dyDescent="0.35">
      <c r="A118" s="4">
        <v>44608</v>
      </c>
      <c r="B118">
        <f t="shared" si="6"/>
        <v>3</v>
      </c>
      <c r="C118" t="str">
        <f t="shared" si="10"/>
        <v>MIÉRCOLES</v>
      </c>
      <c r="D118">
        <f t="shared" si="7"/>
        <v>2</v>
      </c>
      <c r="E118" t="str">
        <f t="shared" si="8"/>
        <v>FEBRERO</v>
      </c>
      <c r="F118">
        <f t="shared" si="9"/>
        <v>2022</v>
      </c>
      <c r="G118">
        <f t="shared" si="11"/>
        <v>8</v>
      </c>
      <c r="H118" t="s">
        <v>369</v>
      </c>
      <c r="I118" s="6">
        <v>500</v>
      </c>
      <c r="M118" t="s">
        <v>188</v>
      </c>
    </row>
    <row r="119" spans="1:14" x14ac:dyDescent="0.35">
      <c r="A119" s="4">
        <v>44609</v>
      </c>
      <c r="B119">
        <f t="shared" si="6"/>
        <v>4</v>
      </c>
      <c r="C119" t="str">
        <f t="shared" si="10"/>
        <v>JUEVES</v>
      </c>
      <c r="D119">
        <f t="shared" si="7"/>
        <v>2</v>
      </c>
      <c r="E119" t="str">
        <f t="shared" si="8"/>
        <v>FEBRERO</v>
      </c>
      <c r="F119">
        <f t="shared" si="9"/>
        <v>2022</v>
      </c>
      <c r="G119">
        <f t="shared" si="11"/>
        <v>8</v>
      </c>
      <c r="H119" t="s">
        <v>313</v>
      </c>
      <c r="I119" s="6">
        <v>1000</v>
      </c>
      <c r="J119" t="s">
        <v>370</v>
      </c>
      <c r="M119" t="s">
        <v>188</v>
      </c>
    </row>
    <row r="120" spans="1:14" x14ac:dyDescent="0.35">
      <c r="A120" s="4">
        <v>44609</v>
      </c>
      <c r="B120">
        <f t="shared" si="6"/>
        <v>4</v>
      </c>
      <c r="C120" t="str">
        <f t="shared" si="10"/>
        <v>JUEVES</v>
      </c>
      <c r="D120">
        <f t="shared" si="7"/>
        <v>2</v>
      </c>
      <c r="E120" t="str">
        <f t="shared" si="8"/>
        <v>FEBRERO</v>
      </c>
      <c r="F120">
        <f t="shared" si="9"/>
        <v>2022</v>
      </c>
      <c r="G120">
        <f t="shared" si="11"/>
        <v>8</v>
      </c>
      <c r="H120" t="s">
        <v>322</v>
      </c>
      <c r="I120" s="6">
        <v>812</v>
      </c>
      <c r="J120" t="s">
        <v>371</v>
      </c>
      <c r="M120" t="s">
        <v>188</v>
      </c>
    </row>
    <row r="121" spans="1:14" x14ac:dyDescent="0.35">
      <c r="A121" s="4">
        <v>44609</v>
      </c>
      <c r="B121">
        <f t="shared" si="6"/>
        <v>4</v>
      </c>
      <c r="C121" t="str">
        <f t="shared" si="10"/>
        <v>JUEVES</v>
      </c>
      <c r="D121">
        <f t="shared" si="7"/>
        <v>2</v>
      </c>
      <c r="E121" t="str">
        <f t="shared" si="8"/>
        <v>FEBRERO</v>
      </c>
      <c r="F121">
        <f t="shared" si="9"/>
        <v>2022</v>
      </c>
      <c r="G121">
        <f t="shared" si="11"/>
        <v>8</v>
      </c>
      <c r="H121" t="s">
        <v>353</v>
      </c>
      <c r="I121" s="6"/>
      <c r="J121" t="s">
        <v>372</v>
      </c>
      <c r="M121" t="s">
        <v>188</v>
      </c>
    </row>
    <row r="122" spans="1:14" x14ac:dyDescent="0.35">
      <c r="A122" s="4">
        <v>44610</v>
      </c>
      <c r="B122">
        <f t="shared" si="6"/>
        <v>5</v>
      </c>
      <c r="C122" t="str">
        <f t="shared" si="10"/>
        <v>VIERNES</v>
      </c>
      <c r="D122">
        <f t="shared" si="7"/>
        <v>2</v>
      </c>
      <c r="E122" t="str">
        <f t="shared" si="8"/>
        <v>FEBRERO</v>
      </c>
      <c r="F122">
        <f t="shared" si="9"/>
        <v>2022</v>
      </c>
      <c r="G122">
        <f t="shared" si="11"/>
        <v>8</v>
      </c>
      <c r="H122" t="s">
        <v>373</v>
      </c>
      <c r="I122" s="6">
        <v>2000</v>
      </c>
      <c r="J122" t="s">
        <v>374</v>
      </c>
      <c r="M122" t="s">
        <v>188</v>
      </c>
    </row>
    <row r="123" spans="1:14" x14ac:dyDescent="0.35">
      <c r="A123" s="4">
        <v>44610</v>
      </c>
      <c r="B123">
        <f t="shared" si="6"/>
        <v>5</v>
      </c>
      <c r="C123" t="str">
        <f t="shared" si="10"/>
        <v>VIERNES</v>
      </c>
      <c r="D123">
        <f t="shared" si="7"/>
        <v>2</v>
      </c>
      <c r="E123" t="str">
        <f t="shared" si="8"/>
        <v>FEBRERO</v>
      </c>
      <c r="F123">
        <f t="shared" si="9"/>
        <v>2022</v>
      </c>
      <c r="G123">
        <f t="shared" si="11"/>
        <v>8</v>
      </c>
      <c r="H123" t="s">
        <v>375</v>
      </c>
      <c r="I123" s="6">
        <v>4000</v>
      </c>
      <c r="J123" t="s">
        <v>376</v>
      </c>
      <c r="M123" t="s">
        <v>191</v>
      </c>
      <c r="N123" t="s">
        <v>36</v>
      </c>
    </row>
    <row r="124" spans="1:14" x14ac:dyDescent="0.35">
      <c r="A124" s="4">
        <v>44610</v>
      </c>
      <c r="B124">
        <f t="shared" si="6"/>
        <v>5</v>
      </c>
      <c r="C124" t="str">
        <f t="shared" si="10"/>
        <v>VIERNES</v>
      </c>
      <c r="D124">
        <f t="shared" si="7"/>
        <v>2</v>
      </c>
      <c r="E124" t="str">
        <f t="shared" si="8"/>
        <v>FEBRERO</v>
      </c>
      <c r="F124">
        <f t="shared" si="9"/>
        <v>2022</v>
      </c>
      <c r="G124">
        <f t="shared" si="11"/>
        <v>8</v>
      </c>
      <c r="H124" t="s">
        <v>337</v>
      </c>
      <c r="I124" s="6">
        <v>500</v>
      </c>
      <c r="J124" t="s">
        <v>366</v>
      </c>
      <c r="M124" t="s">
        <v>188</v>
      </c>
    </row>
    <row r="125" spans="1:14" x14ac:dyDescent="0.35">
      <c r="A125" s="4">
        <v>44610</v>
      </c>
      <c r="B125">
        <f t="shared" si="6"/>
        <v>5</v>
      </c>
      <c r="C125" t="str">
        <f t="shared" si="10"/>
        <v>VIERNES</v>
      </c>
      <c r="D125">
        <f t="shared" si="7"/>
        <v>2</v>
      </c>
      <c r="E125" t="str">
        <f t="shared" si="8"/>
        <v>FEBRERO</v>
      </c>
      <c r="F125">
        <f t="shared" si="9"/>
        <v>2022</v>
      </c>
      <c r="G125">
        <f t="shared" si="11"/>
        <v>8</v>
      </c>
      <c r="H125" t="s">
        <v>377</v>
      </c>
      <c r="I125" s="6">
        <v>0</v>
      </c>
      <c r="J125" t="s">
        <v>378</v>
      </c>
      <c r="M125" t="s">
        <v>188</v>
      </c>
    </row>
    <row r="126" spans="1:14" x14ac:dyDescent="0.35">
      <c r="A126" s="4">
        <v>44613</v>
      </c>
      <c r="B126">
        <f t="shared" si="6"/>
        <v>1</v>
      </c>
      <c r="C126" t="str">
        <f t="shared" si="10"/>
        <v>LUNES</v>
      </c>
      <c r="D126">
        <f t="shared" si="7"/>
        <v>2</v>
      </c>
      <c r="E126" t="str">
        <f t="shared" si="8"/>
        <v>FEBRERO</v>
      </c>
      <c r="F126">
        <f t="shared" si="9"/>
        <v>2022</v>
      </c>
      <c r="G126">
        <f t="shared" si="11"/>
        <v>9</v>
      </c>
      <c r="H126" t="s">
        <v>379</v>
      </c>
      <c r="I126" s="6"/>
      <c r="J126" t="s">
        <v>380</v>
      </c>
      <c r="M126" t="s">
        <v>188</v>
      </c>
    </row>
    <row r="127" spans="1:14" x14ac:dyDescent="0.35">
      <c r="A127" s="4">
        <v>44613</v>
      </c>
      <c r="B127">
        <f t="shared" si="6"/>
        <v>1</v>
      </c>
      <c r="C127" t="str">
        <f t="shared" si="10"/>
        <v>LUNES</v>
      </c>
      <c r="D127">
        <f t="shared" si="7"/>
        <v>2</v>
      </c>
      <c r="E127" t="str">
        <f t="shared" si="8"/>
        <v>FEBRERO</v>
      </c>
      <c r="F127">
        <f t="shared" si="9"/>
        <v>2022</v>
      </c>
      <c r="G127">
        <f t="shared" si="11"/>
        <v>9</v>
      </c>
      <c r="H127" t="s">
        <v>255</v>
      </c>
      <c r="I127" s="6">
        <v>300</v>
      </c>
      <c r="J127" t="s">
        <v>381</v>
      </c>
      <c r="M127" t="s">
        <v>188</v>
      </c>
    </row>
    <row r="128" spans="1:14" x14ac:dyDescent="0.35">
      <c r="A128" s="4">
        <v>44613</v>
      </c>
      <c r="B128">
        <f t="shared" si="6"/>
        <v>1</v>
      </c>
      <c r="C128" t="str">
        <f t="shared" si="10"/>
        <v>LUNES</v>
      </c>
      <c r="D128">
        <f t="shared" si="7"/>
        <v>2</v>
      </c>
      <c r="E128" t="str">
        <f t="shared" si="8"/>
        <v>FEBRERO</v>
      </c>
      <c r="F128">
        <f t="shared" si="9"/>
        <v>2022</v>
      </c>
      <c r="G128">
        <f t="shared" si="11"/>
        <v>9</v>
      </c>
      <c r="H128" t="s">
        <v>337</v>
      </c>
      <c r="I128" s="6">
        <v>500</v>
      </c>
      <c r="J128" t="s">
        <v>382</v>
      </c>
      <c r="M128" t="s">
        <v>188</v>
      </c>
    </row>
    <row r="129" spans="1:14" x14ac:dyDescent="0.35">
      <c r="A129" s="4">
        <v>44613</v>
      </c>
      <c r="B129">
        <f t="shared" si="6"/>
        <v>1</v>
      </c>
      <c r="C129" t="str">
        <f t="shared" si="10"/>
        <v>LUNES</v>
      </c>
      <c r="D129">
        <f t="shared" si="7"/>
        <v>2</v>
      </c>
      <c r="E129" t="str">
        <f t="shared" si="8"/>
        <v>FEBRERO</v>
      </c>
      <c r="F129">
        <f t="shared" si="9"/>
        <v>2022</v>
      </c>
      <c r="G129">
        <f t="shared" si="11"/>
        <v>9</v>
      </c>
      <c r="H129" t="s">
        <v>383</v>
      </c>
      <c r="I129" s="6">
        <v>150</v>
      </c>
      <c r="J129" t="s">
        <v>384</v>
      </c>
      <c r="M129" t="s">
        <v>191</v>
      </c>
      <c r="N129" t="s">
        <v>195</v>
      </c>
    </row>
    <row r="130" spans="1:14" x14ac:dyDescent="0.35">
      <c r="A130" s="4">
        <v>44614</v>
      </c>
      <c r="B130">
        <f t="shared" ref="B130:B193" si="12">WEEKDAY(A130,2)</f>
        <v>2</v>
      </c>
      <c r="C130" t="str">
        <f t="shared" si="10"/>
        <v>MARTES</v>
      </c>
      <c r="D130">
        <f t="shared" ref="D130:D193" si="13">MONTH(A130)</f>
        <v>2</v>
      </c>
      <c r="E130" t="str">
        <f t="shared" ref="E130:E193" si="14">UPPER(TEXT(A130,"MMMM"))</f>
        <v>FEBRERO</v>
      </c>
      <c r="F130">
        <f t="shared" ref="F130:F193" si="15">YEAR(A130)</f>
        <v>2022</v>
      </c>
      <c r="G130">
        <f t="shared" si="11"/>
        <v>9</v>
      </c>
      <c r="H130" t="s">
        <v>337</v>
      </c>
      <c r="I130" s="6">
        <v>800</v>
      </c>
      <c r="J130" t="s">
        <v>385</v>
      </c>
      <c r="M130" t="s">
        <v>188</v>
      </c>
    </row>
    <row r="131" spans="1:14" x14ac:dyDescent="0.35">
      <c r="A131" s="4">
        <v>44615</v>
      </c>
      <c r="B131">
        <f t="shared" si="12"/>
        <v>3</v>
      </c>
      <c r="C131" t="str">
        <f t="shared" ref="C131:C194" si="16">UPPER(TEXT(A131,"DDDD"))</f>
        <v>MIÉRCOLES</v>
      </c>
      <c r="D131">
        <f t="shared" si="13"/>
        <v>2</v>
      </c>
      <c r="E131" t="str">
        <f t="shared" si="14"/>
        <v>FEBRERO</v>
      </c>
      <c r="F131">
        <f t="shared" si="15"/>
        <v>2022</v>
      </c>
      <c r="G131">
        <f t="shared" ref="G131:G194" si="17">WEEKNUM(A131)</f>
        <v>9</v>
      </c>
      <c r="H131" t="s">
        <v>386</v>
      </c>
      <c r="I131" s="6">
        <v>3000</v>
      </c>
      <c r="J131" t="s">
        <v>387</v>
      </c>
      <c r="M131" t="s">
        <v>191</v>
      </c>
    </row>
    <row r="132" spans="1:14" x14ac:dyDescent="0.35">
      <c r="A132" s="4">
        <v>44615</v>
      </c>
      <c r="B132">
        <f t="shared" si="12"/>
        <v>3</v>
      </c>
      <c r="C132" t="str">
        <f t="shared" si="16"/>
        <v>MIÉRCOLES</v>
      </c>
      <c r="D132">
        <f t="shared" si="13"/>
        <v>2</v>
      </c>
      <c r="E132" t="str">
        <f t="shared" si="14"/>
        <v>FEBRERO</v>
      </c>
      <c r="F132">
        <f t="shared" si="15"/>
        <v>2022</v>
      </c>
      <c r="G132">
        <f t="shared" si="17"/>
        <v>9</v>
      </c>
      <c r="H132" t="s">
        <v>221</v>
      </c>
      <c r="I132" s="6">
        <v>200</v>
      </c>
      <c r="J132" t="s">
        <v>388</v>
      </c>
      <c r="M132" t="s">
        <v>191</v>
      </c>
    </row>
    <row r="133" spans="1:14" x14ac:dyDescent="0.35">
      <c r="A133" s="4">
        <v>44615</v>
      </c>
      <c r="B133">
        <f t="shared" si="12"/>
        <v>3</v>
      </c>
      <c r="C133" t="str">
        <f t="shared" si="16"/>
        <v>MIÉRCOLES</v>
      </c>
      <c r="D133">
        <f t="shared" si="13"/>
        <v>2</v>
      </c>
      <c r="E133" t="str">
        <f t="shared" si="14"/>
        <v>FEBRERO</v>
      </c>
      <c r="F133">
        <f t="shared" si="15"/>
        <v>2022</v>
      </c>
      <c r="G133">
        <f t="shared" si="17"/>
        <v>9</v>
      </c>
      <c r="H133" t="s">
        <v>209</v>
      </c>
      <c r="I133" s="6">
        <v>1000</v>
      </c>
      <c r="J133" t="s">
        <v>389</v>
      </c>
      <c r="M133" t="s">
        <v>191</v>
      </c>
    </row>
    <row r="134" spans="1:14" x14ac:dyDescent="0.35">
      <c r="A134" s="4">
        <v>44615</v>
      </c>
      <c r="B134">
        <f t="shared" si="12"/>
        <v>3</v>
      </c>
      <c r="C134" t="str">
        <f t="shared" si="16"/>
        <v>MIÉRCOLES</v>
      </c>
      <c r="D134">
        <f t="shared" si="13"/>
        <v>2</v>
      </c>
      <c r="E134" t="str">
        <f t="shared" si="14"/>
        <v>FEBRERO</v>
      </c>
      <c r="F134">
        <f t="shared" si="15"/>
        <v>2022</v>
      </c>
      <c r="G134">
        <f t="shared" si="17"/>
        <v>9</v>
      </c>
      <c r="H134" t="s">
        <v>318</v>
      </c>
      <c r="I134" s="6">
        <v>500</v>
      </c>
      <c r="J134" t="s">
        <v>390</v>
      </c>
      <c r="M134" t="s">
        <v>191</v>
      </c>
    </row>
    <row r="135" spans="1:14" x14ac:dyDescent="0.35">
      <c r="A135" s="4">
        <v>44616</v>
      </c>
      <c r="B135">
        <f t="shared" si="12"/>
        <v>4</v>
      </c>
      <c r="C135" t="str">
        <f t="shared" si="16"/>
        <v>JUEVES</v>
      </c>
      <c r="D135">
        <f t="shared" si="13"/>
        <v>2</v>
      </c>
      <c r="E135" t="str">
        <f t="shared" si="14"/>
        <v>FEBRERO</v>
      </c>
      <c r="F135">
        <f t="shared" si="15"/>
        <v>2022</v>
      </c>
      <c r="G135">
        <f t="shared" si="17"/>
        <v>9</v>
      </c>
      <c r="H135" t="s">
        <v>337</v>
      </c>
      <c r="I135" s="6">
        <v>1200</v>
      </c>
      <c r="J135" t="s">
        <v>391</v>
      </c>
      <c r="M135" t="s">
        <v>191</v>
      </c>
    </row>
    <row r="136" spans="1:14" x14ac:dyDescent="0.35">
      <c r="A136" s="4">
        <v>44617</v>
      </c>
      <c r="B136">
        <f t="shared" si="12"/>
        <v>5</v>
      </c>
      <c r="C136" t="str">
        <f t="shared" si="16"/>
        <v>VIERNES</v>
      </c>
      <c r="D136">
        <f t="shared" si="13"/>
        <v>2</v>
      </c>
      <c r="E136" t="str">
        <f t="shared" si="14"/>
        <v>FEBRERO</v>
      </c>
      <c r="F136">
        <f t="shared" si="15"/>
        <v>2022</v>
      </c>
      <c r="G136">
        <f t="shared" si="17"/>
        <v>9</v>
      </c>
      <c r="H136" t="s">
        <v>375</v>
      </c>
      <c r="I136" s="6">
        <v>50</v>
      </c>
      <c r="J136" t="s">
        <v>392</v>
      </c>
      <c r="M136" t="s">
        <v>188</v>
      </c>
    </row>
    <row r="137" spans="1:14" x14ac:dyDescent="0.35">
      <c r="A137" s="4">
        <v>44617</v>
      </c>
      <c r="B137">
        <f t="shared" si="12"/>
        <v>5</v>
      </c>
      <c r="C137" t="str">
        <f t="shared" si="16"/>
        <v>VIERNES</v>
      </c>
      <c r="D137">
        <f t="shared" si="13"/>
        <v>2</v>
      </c>
      <c r="E137" t="str">
        <f t="shared" si="14"/>
        <v>FEBRERO</v>
      </c>
      <c r="F137">
        <f t="shared" si="15"/>
        <v>2022</v>
      </c>
      <c r="G137">
        <f t="shared" si="17"/>
        <v>9</v>
      </c>
      <c r="H137" t="s">
        <v>337</v>
      </c>
      <c r="I137" s="6">
        <v>1200</v>
      </c>
      <c r="J137" t="s">
        <v>393</v>
      </c>
      <c r="M137" t="s">
        <v>188</v>
      </c>
    </row>
    <row r="138" spans="1:14" x14ac:dyDescent="0.35">
      <c r="A138" s="4">
        <v>44619</v>
      </c>
      <c r="B138">
        <f t="shared" si="12"/>
        <v>7</v>
      </c>
      <c r="C138" t="str">
        <f t="shared" si="16"/>
        <v>DOMINGO</v>
      </c>
      <c r="D138">
        <f t="shared" si="13"/>
        <v>2</v>
      </c>
      <c r="E138" t="str">
        <f t="shared" si="14"/>
        <v>FEBRERO</v>
      </c>
      <c r="F138">
        <f t="shared" si="15"/>
        <v>2022</v>
      </c>
      <c r="G138">
        <f t="shared" si="17"/>
        <v>10</v>
      </c>
      <c r="I138" s="6">
        <v>300</v>
      </c>
      <c r="M138" t="s">
        <v>188</v>
      </c>
    </row>
    <row r="139" spans="1:14" x14ac:dyDescent="0.35">
      <c r="A139" s="4">
        <v>44620</v>
      </c>
      <c r="B139">
        <f t="shared" si="12"/>
        <v>1</v>
      </c>
      <c r="C139" t="str">
        <f t="shared" si="16"/>
        <v>LUNES</v>
      </c>
      <c r="D139">
        <f t="shared" si="13"/>
        <v>2</v>
      </c>
      <c r="E139" t="str">
        <f t="shared" si="14"/>
        <v>FEBRERO</v>
      </c>
      <c r="F139">
        <f t="shared" si="15"/>
        <v>2022</v>
      </c>
      <c r="G139">
        <f t="shared" si="17"/>
        <v>10</v>
      </c>
      <c r="H139" t="s">
        <v>394</v>
      </c>
      <c r="I139" s="6">
        <v>50</v>
      </c>
      <c r="J139" t="s">
        <v>395</v>
      </c>
      <c r="M139" t="s">
        <v>191</v>
      </c>
      <c r="N139" t="s">
        <v>204</v>
      </c>
    </row>
    <row r="140" spans="1:14" x14ac:dyDescent="0.35">
      <c r="A140" s="4">
        <v>44620</v>
      </c>
      <c r="B140">
        <f t="shared" si="12"/>
        <v>1</v>
      </c>
      <c r="C140" t="str">
        <f t="shared" si="16"/>
        <v>LUNES</v>
      </c>
      <c r="D140">
        <f t="shared" si="13"/>
        <v>2</v>
      </c>
      <c r="E140" t="str">
        <f t="shared" si="14"/>
        <v>FEBRERO</v>
      </c>
      <c r="F140">
        <f t="shared" si="15"/>
        <v>2022</v>
      </c>
      <c r="G140">
        <f t="shared" si="17"/>
        <v>10</v>
      </c>
      <c r="H140" t="s">
        <v>355</v>
      </c>
      <c r="I140" s="6">
        <v>500</v>
      </c>
      <c r="J140" t="s">
        <v>396</v>
      </c>
      <c r="M140" t="s">
        <v>191</v>
      </c>
      <c r="N140" t="s">
        <v>204</v>
      </c>
    </row>
    <row r="141" spans="1:14" x14ac:dyDescent="0.35">
      <c r="A141" s="4">
        <v>44620</v>
      </c>
      <c r="B141">
        <f t="shared" si="12"/>
        <v>1</v>
      </c>
      <c r="C141" t="str">
        <f t="shared" si="16"/>
        <v>LUNES</v>
      </c>
      <c r="D141">
        <f t="shared" si="13"/>
        <v>2</v>
      </c>
      <c r="E141" t="str">
        <f t="shared" si="14"/>
        <v>FEBRERO</v>
      </c>
      <c r="F141">
        <f t="shared" si="15"/>
        <v>2022</v>
      </c>
      <c r="G141">
        <f t="shared" si="17"/>
        <v>10</v>
      </c>
      <c r="H141" t="s">
        <v>397</v>
      </c>
      <c r="I141" s="6">
        <v>450</v>
      </c>
      <c r="J141" t="s">
        <v>398</v>
      </c>
      <c r="M141" t="s">
        <v>188</v>
      </c>
    </row>
    <row r="142" spans="1:14" x14ac:dyDescent="0.35">
      <c r="A142" s="4">
        <v>44620</v>
      </c>
      <c r="B142">
        <f t="shared" si="12"/>
        <v>1</v>
      </c>
      <c r="C142" t="str">
        <f t="shared" si="16"/>
        <v>LUNES</v>
      </c>
      <c r="D142">
        <f t="shared" si="13"/>
        <v>2</v>
      </c>
      <c r="E142" t="str">
        <f t="shared" si="14"/>
        <v>FEBRERO</v>
      </c>
      <c r="F142">
        <f t="shared" si="15"/>
        <v>2022</v>
      </c>
      <c r="G142">
        <f t="shared" si="17"/>
        <v>10</v>
      </c>
      <c r="H142" t="s">
        <v>337</v>
      </c>
      <c r="I142" s="6">
        <v>5000</v>
      </c>
      <c r="J142" t="s">
        <v>399</v>
      </c>
      <c r="M142" t="s">
        <v>188</v>
      </c>
    </row>
    <row r="143" spans="1:14" x14ac:dyDescent="0.35">
      <c r="A143" s="4">
        <v>44620</v>
      </c>
      <c r="B143">
        <f t="shared" si="12"/>
        <v>1</v>
      </c>
      <c r="C143" t="str">
        <f t="shared" si="16"/>
        <v>LUNES</v>
      </c>
      <c r="D143">
        <f t="shared" si="13"/>
        <v>2</v>
      </c>
      <c r="E143" t="str">
        <f t="shared" si="14"/>
        <v>FEBRERO</v>
      </c>
      <c r="F143">
        <f t="shared" si="15"/>
        <v>2022</v>
      </c>
      <c r="G143">
        <f t="shared" si="17"/>
        <v>10</v>
      </c>
      <c r="H143" t="s">
        <v>400</v>
      </c>
      <c r="I143" s="6">
        <v>400</v>
      </c>
      <c r="J143" t="s">
        <v>401</v>
      </c>
      <c r="M143" t="s">
        <v>188</v>
      </c>
    </row>
    <row r="144" spans="1:14" x14ac:dyDescent="0.35">
      <c r="A144" s="4">
        <v>44620</v>
      </c>
      <c r="B144">
        <f t="shared" si="12"/>
        <v>1</v>
      </c>
      <c r="C144" t="str">
        <f t="shared" si="16"/>
        <v>LUNES</v>
      </c>
      <c r="D144">
        <f t="shared" si="13"/>
        <v>2</v>
      </c>
      <c r="E144" t="str">
        <f t="shared" si="14"/>
        <v>FEBRERO</v>
      </c>
      <c r="F144">
        <f t="shared" si="15"/>
        <v>2022</v>
      </c>
      <c r="G144">
        <f t="shared" si="17"/>
        <v>10</v>
      </c>
      <c r="H144" t="s">
        <v>383</v>
      </c>
      <c r="I144" s="6">
        <v>50</v>
      </c>
      <c r="J144" t="s">
        <v>402</v>
      </c>
      <c r="M144" t="s">
        <v>191</v>
      </c>
      <c r="N144" t="s">
        <v>204</v>
      </c>
    </row>
    <row r="145" spans="1:14" x14ac:dyDescent="0.35">
      <c r="A145" s="4">
        <v>44621</v>
      </c>
      <c r="B145">
        <f t="shared" si="12"/>
        <v>2</v>
      </c>
      <c r="C145" t="str">
        <f t="shared" si="16"/>
        <v>MARTES</v>
      </c>
      <c r="D145">
        <f t="shared" si="13"/>
        <v>3</v>
      </c>
      <c r="E145" t="str">
        <f t="shared" si="14"/>
        <v>MARZO</v>
      </c>
      <c r="F145">
        <f t="shared" si="15"/>
        <v>2022</v>
      </c>
      <c r="G145">
        <f t="shared" si="17"/>
        <v>10</v>
      </c>
      <c r="H145" t="s">
        <v>403</v>
      </c>
      <c r="I145" s="6">
        <v>50</v>
      </c>
      <c r="J145" t="s">
        <v>404</v>
      </c>
      <c r="M145" t="s">
        <v>191</v>
      </c>
      <c r="N145" t="s">
        <v>204</v>
      </c>
    </row>
    <row r="146" spans="1:14" x14ac:dyDescent="0.35">
      <c r="A146" s="4">
        <v>44621</v>
      </c>
      <c r="B146">
        <f t="shared" si="12"/>
        <v>2</v>
      </c>
      <c r="C146" t="str">
        <f t="shared" si="16"/>
        <v>MARTES</v>
      </c>
      <c r="D146">
        <f t="shared" si="13"/>
        <v>3</v>
      </c>
      <c r="E146" t="str">
        <f t="shared" si="14"/>
        <v>MARZO</v>
      </c>
      <c r="F146">
        <f t="shared" si="15"/>
        <v>2022</v>
      </c>
      <c r="G146">
        <f t="shared" si="17"/>
        <v>10</v>
      </c>
      <c r="H146" t="s">
        <v>405</v>
      </c>
      <c r="I146" s="6">
        <v>50</v>
      </c>
      <c r="J146" t="s">
        <v>406</v>
      </c>
      <c r="M146" t="s">
        <v>191</v>
      </c>
      <c r="N146" t="s">
        <v>204</v>
      </c>
    </row>
    <row r="147" spans="1:14" x14ac:dyDescent="0.35">
      <c r="A147" s="4">
        <v>44621</v>
      </c>
      <c r="B147">
        <f t="shared" si="12"/>
        <v>2</v>
      </c>
      <c r="C147" t="str">
        <f t="shared" si="16"/>
        <v>MARTES</v>
      </c>
      <c r="D147">
        <f t="shared" si="13"/>
        <v>3</v>
      </c>
      <c r="E147" t="str">
        <f t="shared" si="14"/>
        <v>MARZO</v>
      </c>
      <c r="F147">
        <f t="shared" si="15"/>
        <v>2022</v>
      </c>
      <c r="G147">
        <f t="shared" si="17"/>
        <v>10</v>
      </c>
      <c r="H147" t="s">
        <v>407</v>
      </c>
      <c r="I147" s="6">
        <v>300</v>
      </c>
      <c r="J147" t="s">
        <v>408</v>
      </c>
      <c r="M147" t="s">
        <v>188</v>
      </c>
    </row>
    <row r="148" spans="1:14" x14ac:dyDescent="0.35">
      <c r="A148" s="4">
        <v>44622</v>
      </c>
      <c r="B148">
        <f t="shared" si="12"/>
        <v>3</v>
      </c>
      <c r="C148" t="str">
        <f t="shared" si="16"/>
        <v>MIÉRCOLES</v>
      </c>
      <c r="D148">
        <f t="shared" si="13"/>
        <v>3</v>
      </c>
      <c r="E148" t="str">
        <f t="shared" si="14"/>
        <v>MARZO</v>
      </c>
      <c r="F148">
        <f t="shared" si="15"/>
        <v>2022</v>
      </c>
      <c r="G148">
        <f t="shared" si="17"/>
        <v>10</v>
      </c>
      <c r="H148" t="s">
        <v>258</v>
      </c>
      <c r="I148" s="6"/>
      <c r="J148" t="s">
        <v>409</v>
      </c>
      <c r="M148" t="s">
        <v>188</v>
      </c>
    </row>
    <row r="149" spans="1:14" x14ac:dyDescent="0.35">
      <c r="A149" s="4">
        <v>44622</v>
      </c>
      <c r="B149">
        <f t="shared" si="12"/>
        <v>3</v>
      </c>
      <c r="C149" t="str">
        <f t="shared" si="16"/>
        <v>MIÉRCOLES</v>
      </c>
      <c r="D149">
        <f t="shared" si="13"/>
        <v>3</v>
      </c>
      <c r="E149" t="str">
        <f t="shared" si="14"/>
        <v>MARZO</v>
      </c>
      <c r="F149">
        <f t="shared" si="15"/>
        <v>2022</v>
      </c>
      <c r="G149">
        <f t="shared" si="17"/>
        <v>10</v>
      </c>
      <c r="H149" t="s">
        <v>246</v>
      </c>
      <c r="I149" s="6">
        <v>1000</v>
      </c>
      <c r="J149" t="s">
        <v>410</v>
      </c>
      <c r="M149" t="s">
        <v>188</v>
      </c>
    </row>
    <row r="150" spans="1:14" x14ac:dyDescent="0.35">
      <c r="A150" s="4">
        <v>44622</v>
      </c>
      <c r="B150">
        <f t="shared" si="12"/>
        <v>3</v>
      </c>
      <c r="C150" t="str">
        <f t="shared" si="16"/>
        <v>MIÉRCOLES</v>
      </c>
      <c r="D150">
        <f t="shared" si="13"/>
        <v>3</v>
      </c>
      <c r="E150" t="str">
        <f t="shared" si="14"/>
        <v>MARZO</v>
      </c>
      <c r="F150">
        <f t="shared" si="15"/>
        <v>2022</v>
      </c>
      <c r="G150">
        <f t="shared" si="17"/>
        <v>10</v>
      </c>
      <c r="H150" t="s">
        <v>221</v>
      </c>
      <c r="I150" s="6">
        <v>200</v>
      </c>
      <c r="J150" t="s">
        <v>411</v>
      </c>
      <c r="M150" t="s">
        <v>188</v>
      </c>
    </row>
    <row r="151" spans="1:14" x14ac:dyDescent="0.35">
      <c r="A151" s="4">
        <v>44622</v>
      </c>
      <c r="B151">
        <f t="shared" si="12"/>
        <v>3</v>
      </c>
      <c r="C151" t="str">
        <f t="shared" si="16"/>
        <v>MIÉRCOLES</v>
      </c>
      <c r="D151">
        <f t="shared" si="13"/>
        <v>3</v>
      </c>
      <c r="E151" t="str">
        <f t="shared" si="14"/>
        <v>MARZO</v>
      </c>
      <c r="F151">
        <f t="shared" si="15"/>
        <v>2022</v>
      </c>
      <c r="G151">
        <f t="shared" si="17"/>
        <v>10</v>
      </c>
      <c r="H151" t="s">
        <v>355</v>
      </c>
      <c r="I151" s="6">
        <v>3000</v>
      </c>
      <c r="J151" t="s">
        <v>412</v>
      </c>
      <c r="M151" t="s">
        <v>188</v>
      </c>
    </row>
    <row r="152" spans="1:14" x14ac:dyDescent="0.35">
      <c r="A152" s="4">
        <v>44622</v>
      </c>
      <c r="B152">
        <f t="shared" si="12"/>
        <v>3</v>
      </c>
      <c r="C152" t="str">
        <f t="shared" si="16"/>
        <v>MIÉRCOLES</v>
      </c>
      <c r="D152">
        <f t="shared" si="13"/>
        <v>3</v>
      </c>
      <c r="E152" t="str">
        <f t="shared" si="14"/>
        <v>MARZO</v>
      </c>
      <c r="F152">
        <f t="shared" si="15"/>
        <v>2022</v>
      </c>
      <c r="G152">
        <f t="shared" si="17"/>
        <v>10</v>
      </c>
      <c r="H152" t="s">
        <v>407</v>
      </c>
      <c r="I152" s="6">
        <v>900</v>
      </c>
      <c r="J152" t="s">
        <v>413</v>
      </c>
      <c r="M152" t="s">
        <v>188</v>
      </c>
    </row>
    <row r="153" spans="1:14" x14ac:dyDescent="0.35">
      <c r="A153" s="4">
        <v>44622</v>
      </c>
      <c r="B153">
        <f t="shared" si="12"/>
        <v>3</v>
      </c>
      <c r="C153" t="str">
        <f t="shared" si="16"/>
        <v>MIÉRCOLES</v>
      </c>
      <c r="D153">
        <f t="shared" si="13"/>
        <v>3</v>
      </c>
      <c r="E153" t="str">
        <f t="shared" si="14"/>
        <v>MARZO</v>
      </c>
      <c r="F153">
        <f t="shared" si="15"/>
        <v>2022</v>
      </c>
      <c r="G153">
        <f t="shared" si="17"/>
        <v>10</v>
      </c>
      <c r="H153" t="s">
        <v>318</v>
      </c>
      <c r="I153" s="6">
        <v>500</v>
      </c>
      <c r="J153" t="s">
        <v>414</v>
      </c>
      <c r="M153" t="s">
        <v>188</v>
      </c>
    </row>
    <row r="154" spans="1:14" x14ac:dyDescent="0.35">
      <c r="A154" s="4">
        <v>44623</v>
      </c>
      <c r="B154">
        <f t="shared" si="12"/>
        <v>4</v>
      </c>
      <c r="C154" t="str">
        <f t="shared" si="16"/>
        <v>JUEVES</v>
      </c>
      <c r="D154">
        <f t="shared" si="13"/>
        <v>3</v>
      </c>
      <c r="E154" t="str">
        <f t="shared" si="14"/>
        <v>MARZO</v>
      </c>
      <c r="F154">
        <f t="shared" si="15"/>
        <v>2022</v>
      </c>
      <c r="G154">
        <f t="shared" si="17"/>
        <v>10</v>
      </c>
      <c r="H154" t="s">
        <v>355</v>
      </c>
      <c r="I154" s="6"/>
      <c r="J154" t="s">
        <v>415</v>
      </c>
      <c r="M154" t="s">
        <v>188</v>
      </c>
    </row>
    <row r="155" spans="1:14" x14ac:dyDescent="0.35">
      <c r="A155" s="4">
        <v>44623</v>
      </c>
      <c r="B155">
        <f t="shared" si="12"/>
        <v>4</v>
      </c>
      <c r="C155" t="str">
        <f t="shared" si="16"/>
        <v>JUEVES</v>
      </c>
      <c r="D155">
        <f t="shared" si="13"/>
        <v>3</v>
      </c>
      <c r="E155" t="str">
        <f t="shared" si="14"/>
        <v>MARZO</v>
      </c>
      <c r="F155">
        <f t="shared" si="15"/>
        <v>2022</v>
      </c>
      <c r="G155">
        <f t="shared" si="17"/>
        <v>10</v>
      </c>
      <c r="H155" t="s">
        <v>416</v>
      </c>
      <c r="I155" s="6">
        <v>50</v>
      </c>
      <c r="J155" t="s">
        <v>404</v>
      </c>
      <c r="M155" t="s">
        <v>191</v>
      </c>
      <c r="N155" t="s">
        <v>204</v>
      </c>
    </row>
    <row r="156" spans="1:14" x14ac:dyDescent="0.35">
      <c r="A156" s="4">
        <v>44623</v>
      </c>
      <c r="B156">
        <f t="shared" si="12"/>
        <v>4</v>
      </c>
      <c r="C156" t="str">
        <f t="shared" si="16"/>
        <v>JUEVES</v>
      </c>
      <c r="D156">
        <f t="shared" si="13"/>
        <v>3</v>
      </c>
      <c r="E156" t="str">
        <f t="shared" si="14"/>
        <v>MARZO</v>
      </c>
      <c r="F156">
        <f t="shared" si="15"/>
        <v>2022</v>
      </c>
      <c r="G156">
        <f t="shared" si="17"/>
        <v>10</v>
      </c>
      <c r="H156" t="s">
        <v>404</v>
      </c>
      <c r="I156" s="6">
        <v>806</v>
      </c>
      <c r="J156" t="s">
        <v>417</v>
      </c>
      <c r="M156" t="s">
        <v>188</v>
      </c>
    </row>
    <row r="157" spans="1:14" x14ac:dyDescent="0.35">
      <c r="A157" s="4">
        <v>44623</v>
      </c>
      <c r="B157">
        <f t="shared" si="12"/>
        <v>4</v>
      </c>
      <c r="C157" t="str">
        <f t="shared" si="16"/>
        <v>JUEVES</v>
      </c>
      <c r="D157">
        <f t="shared" si="13"/>
        <v>3</v>
      </c>
      <c r="E157" t="str">
        <f t="shared" si="14"/>
        <v>MARZO</v>
      </c>
      <c r="F157">
        <f t="shared" si="15"/>
        <v>2022</v>
      </c>
      <c r="G157">
        <f t="shared" si="17"/>
        <v>10</v>
      </c>
      <c r="H157" t="s">
        <v>418</v>
      </c>
      <c r="I157" s="6">
        <v>807</v>
      </c>
      <c r="J157" t="s">
        <v>419</v>
      </c>
      <c r="M157" t="s">
        <v>191</v>
      </c>
      <c r="N157" t="s">
        <v>192</v>
      </c>
    </row>
    <row r="158" spans="1:14" x14ac:dyDescent="0.35">
      <c r="A158" s="4">
        <v>44623</v>
      </c>
      <c r="B158">
        <f t="shared" si="12"/>
        <v>4</v>
      </c>
      <c r="C158" t="str">
        <f t="shared" si="16"/>
        <v>JUEVES</v>
      </c>
      <c r="D158">
        <f t="shared" si="13"/>
        <v>3</v>
      </c>
      <c r="E158" t="str">
        <f t="shared" si="14"/>
        <v>MARZO</v>
      </c>
      <c r="F158">
        <f t="shared" si="15"/>
        <v>2022</v>
      </c>
      <c r="G158">
        <f t="shared" si="17"/>
        <v>10</v>
      </c>
      <c r="H158" t="s">
        <v>397</v>
      </c>
      <c r="I158" s="6">
        <v>400</v>
      </c>
      <c r="J158" t="s">
        <v>397</v>
      </c>
      <c r="M158" t="s">
        <v>188</v>
      </c>
    </row>
    <row r="159" spans="1:14" x14ac:dyDescent="0.35">
      <c r="A159" s="4">
        <v>44623</v>
      </c>
      <c r="B159">
        <f t="shared" si="12"/>
        <v>4</v>
      </c>
      <c r="C159" t="str">
        <f t="shared" si="16"/>
        <v>JUEVES</v>
      </c>
      <c r="D159">
        <f t="shared" si="13"/>
        <v>3</v>
      </c>
      <c r="E159" t="str">
        <f t="shared" si="14"/>
        <v>MARZO</v>
      </c>
      <c r="F159">
        <f t="shared" si="15"/>
        <v>2022</v>
      </c>
      <c r="G159">
        <f t="shared" si="17"/>
        <v>10</v>
      </c>
      <c r="H159" t="s">
        <v>277</v>
      </c>
      <c r="I159" s="6"/>
      <c r="J159" t="s">
        <v>420</v>
      </c>
      <c r="M159" t="s">
        <v>188</v>
      </c>
    </row>
    <row r="160" spans="1:14" x14ac:dyDescent="0.35">
      <c r="A160" s="4">
        <v>44624</v>
      </c>
      <c r="B160">
        <f t="shared" si="12"/>
        <v>5</v>
      </c>
      <c r="C160" t="str">
        <f t="shared" si="16"/>
        <v>VIERNES</v>
      </c>
      <c r="D160">
        <f t="shared" si="13"/>
        <v>3</v>
      </c>
      <c r="E160" t="str">
        <f t="shared" si="14"/>
        <v>MARZO</v>
      </c>
      <c r="F160">
        <f t="shared" si="15"/>
        <v>2022</v>
      </c>
      <c r="G160">
        <f t="shared" si="17"/>
        <v>10</v>
      </c>
      <c r="H160" t="s">
        <v>277</v>
      </c>
      <c r="I160" s="6">
        <v>0</v>
      </c>
      <c r="J160" t="s">
        <v>421</v>
      </c>
      <c r="M160" t="s">
        <v>188</v>
      </c>
    </row>
    <row r="161" spans="1:14" x14ac:dyDescent="0.35">
      <c r="A161" s="4">
        <v>44625</v>
      </c>
      <c r="B161">
        <f t="shared" si="12"/>
        <v>6</v>
      </c>
      <c r="C161" t="str">
        <f t="shared" si="16"/>
        <v>SÁBADO</v>
      </c>
      <c r="D161">
        <f t="shared" si="13"/>
        <v>3</v>
      </c>
      <c r="E161" t="str">
        <f t="shared" si="14"/>
        <v>MARZO</v>
      </c>
      <c r="F161">
        <f t="shared" si="15"/>
        <v>2022</v>
      </c>
      <c r="G161">
        <f t="shared" si="17"/>
        <v>10</v>
      </c>
      <c r="H161" t="s">
        <v>422</v>
      </c>
      <c r="I161" s="6">
        <v>750</v>
      </c>
      <c r="J161" t="s">
        <v>423</v>
      </c>
      <c r="M161" t="s">
        <v>188</v>
      </c>
      <c r="N161" t="s">
        <v>192</v>
      </c>
    </row>
    <row r="162" spans="1:14" x14ac:dyDescent="0.35">
      <c r="A162" s="4">
        <v>44625</v>
      </c>
      <c r="B162">
        <f t="shared" si="12"/>
        <v>6</v>
      </c>
      <c r="C162" t="str">
        <f t="shared" si="16"/>
        <v>SÁBADO</v>
      </c>
      <c r="D162">
        <f t="shared" si="13"/>
        <v>3</v>
      </c>
      <c r="E162" t="str">
        <f t="shared" si="14"/>
        <v>MARZO</v>
      </c>
      <c r="F162">
        <f t="shared" si="15"/>
        <v>2022</v>
      </c>
      <c r="G162">
        <f t="shared" si="17"/>
        <v>10</v>
      </c>
      <c r="H162" t="s">
        <v>375</v>
      </c>
      <c r="I162" s="6">
        <v>200</v>
      </c>
      <c r="J162" t="s">
        <v>424</v>
      </c>
      <c r="M162" t="s">
        <v>188</v>
      </c>
    </row>
    <row r="163" spans="1:14" x14ac:dyDescent="0.35">
      <c r="A163" s="4">
        <v>44625</v>
      </c>
      <c r="B163">
        <f t="shared" si="12"/>
        <v>6</v>
      </c>
      <c r="C163" t="str">
        <f t="shared" si="16"/>
        <v>SÁBADO</v>
      </c>
      <c r="D163">
        <f t="shared" si="13"/>
        <v>3</v>
      </c>
      <c r="E163" t="str">
        <f t="shared" si="14"/>
        <v>MARZO</v>
      </c>
      <c r="F163">
        <f t="shared" si="15"/>
        <v>2022</v>
      </c>
      <c r="G163">
        <f t="shared" si="17"/>
        <v>10</v>
      </c>
      <c r="H163" t="s">
        <v>211</v>
      </c>
      <c r="I163" s="6">
        <v>14000</v>
      </c>
      <c r="J163" t="s">
        <v>425</v>
      </c>
      <c r="M163" t="s">
        <v>188</v>
      </c>
    </row>
    <row r="164" spans="1:14" x14ac:dyDescent="0.35">
      <c r="A164" s="4">
        <v>44625</v>
      </c>
      <c r="B164">
        <f t="shared" si="12"/>
        <v>6</v>
      </c>
      <c r="C164" t="str">
        <f t="shared" si="16"/>
        <v>SÁBADO</v>
      </c>
      <c r="D164">
        <f t="shared" si="13"/>
        <v>3</v>
      </c>
      <c r="E164" t="str">
        <f t="shared" si="14"/>
        <v>MARZO</v>
      </c>
      <c r="F164">
        <f t="shared" si="15"/>
        <v>2022</v>
      </c>
      <c r="G164">
        <f t="shared" si="17"/>
        <v>10</v>
      </c>
      <c r="H164" t="s">
        <v>426</v>
      </c>
      <c r="I164" s="6">
        <v>200</v>
      </c>
      <c r="M164" t="s">
        <v>191</v>
      </c>
    </row>
    <row r="165" spans="1:14" x14ac:dyDescent="0.35">
      <c r="A165" s="4">
        <v>44627</v>
      </c>
      <c r="B165">
        <f t="shared" si="12"/>
        <v>1</v>
      </c>
      <c r="C165" t="str">
        <f t="shared" si="16"/>
        <v>LUNES</v>
      </c>
      <c r="D165">
        <f t="shared" si="13"/>
        <v>3</v>
      </c>
      <c r="E165" t="str">
        <f t="shared" si="14"/>
        <v>MARZO</v>
      </c>
      <c r="F165">
        <f t="shared" si="15"/>
        <v>2022</v>
      </c>
      <c r="G165">
        <f t="shared" si="17"/>
        <v>11</v>
      </c>
      <c r="H165" t="s">
        <v>427</v>
      </c>
      <c r="I165" s="6">
        <v>450</v>
      </c>
      <c r="J165" t="s">
        <v>428</v>
      </c>
      <c r="M165" t="s">
        <v>191</v>
      </c>
      <c r="N165" t="s">
        <v>204</v>
      </c>
    </row>
    <row r="166" spans="1:14" x14ac:dyDescent="0.35">
      <c r="A166" s="4">
        <v>44627</v>
      </c>
      <c r="B166">
        <f t="shared" si="12"/>
        <v>1</v>
      </c>
      <c r="C166" t="str">
        <f t="shared" si="16"/>
        <v>LUNES</v>
      </c>
      <c r="D166">
        <f t="shared" si="13"/>
        <v>3</v>
      </c>
      <c r="E166" t="str">
        <f t="shared" si="14"/>
        <v>MARZO</v>
      </c>
      <c r="F166">
        <f t="shared" si="15"/>
        <v>2022</v>
      </c>
      <c r="G166">
        <f t="shared" si="17"/>
        <v>11</v>
      </c>
      <c r="H166" t="s">
        <v>429</v>
      </c>
      <c r="I166" s="6">
        <v>500</v>
      </c>
      <c r="J166" t="s">
        <v>430</v>
      </c>
      <c r="M166" t="s">
        <v>188</v>
      </c>
    </row>
    <row r="167" spans="1:14" x14ac:dyDescent="0.35">
      <c r="A167" s="4">
        <v>44627</v>
      </c>
      <c r="B167">
        <f t="shared" si="12"/>
        <v>1</v>
      </c>
      <c r="C167" t="str">
        <f t="shared" si="16"/>
        <v>LUNES</v>
      </c>
      <c r="D167">
        <f t="shared" si="13"/>
        <v>3</v>
      </c>
      <c r="E167" t="str">
        <f t="shared" si="14"/>
        <v>MARZO</v>
      </c>
      <c r="F167">
        <f t="shared" si="15"/>
        <v>2022</v>
      </c>
      <c r="G167">
        <f t="shared" si="17"/>
        <v>11</v>
      </c>
      <c r="H167" t="s">
        <v>431</v>
      </c>
      <c r="I167" s="6">
        <v>50</v>
      </c>
      <c r="J167" t="s">
        <v>432</v>
      </c>
      <c r="M167" t="s">
        <v>191</v>
      </c>
      <c r="N167" t="s">
        <v>204</v>
      </c>
    </row>
    <row r="168" spans="1:14" x14ac:dyDescent="0.35">
      <c r="A168" s="4">
        <v>44627</v>
      </c>
      <c r="B168">
        <f t="shared" si="12"/>
        <v>1</v>
      </c>
      <c r="C168" t="str">
        <f t="shared" si="16"/>
        <v>LUNES</v>
      </c>
      <c r="D168">
        <f t="shared" si="13"/>
        <v>3</v>
      </c>
      <c r="E168" t="str">
        <f t="shared" si="14"/>
        <v>MARZO</v>
      </c>
      <c r="F168">
        <f t="shared" si="15"/>
        <v>2022</v>
      </c>
      <c r="G168">
        <f t="shared" si="17"/>
        <v>11</v>
      </c>
      <c r="H168" t="s">
        <v>433</v>
      </c>
      <c r="I168" s="6">
        <v>375</v>
      </c>
      <c r="J168" t="s">
        <v>434</v>
      </c>
      <c r="M168" t="s">
        <v>188</v>
      </c>
    </row>
    <row r="169" spans="1:14" x14ac:dyDescent="0.35">
      <c r="A169" s="4">
        <v>44628</v>
      </c>
      <c r="B169">
        <f t="shared" si="12"/>
        <v>2</v>
      </c>
      <c r="C169" t="str">
        <f t="shared" si="16"/>
        <v>MARTES</v>
      </c>
      <c r="D169">
        <f t="shared" si="13"/>
        <v>3</v>
      </c>
      <c r="E169" t="str">
        <f t="shared" si="14"/>
        <v>MARZO</v>
      </c>
      <c r="F169">
        <f t="shared" si="15"/>
        <v>2022</v>
      </c>
      <c r="G169">
        <f t="shared" si="17"/>
        <v>11</v>
      </c>
      <c r="H169" t="s">
        <v>435</v>
      </c>
      <c r="I169" s="6">
        <v>300</v>
      </c>
      <c r="J169" t="s">
        <v>436</v>
      </c>
      <c r="M169" t="s">
        <v>191</v>
      </c>
      <c r="N169" t="s">
        <v>204</v>
      </c>
    </row>
    <row r="170" spans="1:14" x14ac:dyDescent="0.35">
      <c r="A170" s="4">
        <v>44628</v>
      </c>
      <c r="B170">
        <f t="shared" si="12"/>
        <v>2</v>
      </c>
      <c r="C170" t="str">
        <f t="shared" si="16"/>
        <v>MARTES</v>
      </c>
      <c r="D170">
        <f t="shared" si="13"/>
        <v>3</v>
      </c>
      <c r="E170" t="str">
        <f t="shared" si="14"/>
        <v>MARZO</v>
      </c>
      <c r="F170">
        <f t="shared" si="15"/>
        <v>2022</v>
      </c>
      <c r="G170">
        <f t="shared" si="17"/>
        <v>11</v>
      </c>
      <c r="H170" t="s">
        <v>437</v>
      </c>
      <c r="I170" s="6">
        <v>50</v>
      </c>
      <c r="J170" t="s">
        <v>432</v>
      </c>
      <c r="M170" t="s">
        <v>191</v>
      </c>
      <c r="N170" t="s">
        <v>204</v>
      </c>
    </row>
    <row r="171" spans="1:14" x14ac:dyDescent="0.35">
      <c r="A171" s="4">
        <v>44629</v>
      </c>
      <c r="B171">
        <f t="shared" si="12"/>
        <v>3</v>
      </c>
      <c r="C171" t="str">
        <f t="shared" si="16"/>
        <v>MIÉRCOLES</v>
      </c>
      <c r="D171">
        <f t="shared" si="13"/>
        <v>3</v>
      </c>
      <c r="E171" t="str">
        <f t="shared" si="14"/>
        <v>MARZO</v>
      </c>
      <c r="F171">
        <f t="shared" si="15"/>
        <v>2022</v>
      </c>
      <c r="G171">
        <f t="shared" si="17"/>
        <v>11</v>
      </c>
      <c r="H171" t="s">
        <v>221</v>
      </c>
      <c r="I171" s="6">
        <v>0</v>
      </c>
      <c r="J171" t="s">
        <v>438</v>
      </c>
      <c r="M171" t="s">
        <v>188</v>
      </c>
    </row>
    <row r="172" spans="1:14" x14ac:dyDescent="0.35">
      <c r="A172" s="4">
        <v>44629</v>
      </c>
      <c r="B172">
        <f t="shared" si="12"/>
        <v>3</v>
      </c>
      <c r="C172" t="str">
        <f t="shared" si="16"/>
        <v>MIÉRCOLES</v>
      </c>
      <c r="D172">
        <f t="shared" si="13"/>
        <v>3</v>
      </c>
      <c r="E172" t="str">
        <f t="shared" si="14"/>
        <v>MARZO</v>
      </c>
      <c r="F172">
        <f t="shared" si="15"/>
        <v>2022</v>
      </c>
      <c r="G172">
        <f t="shared" si="17"/>
        <v>11</v>
      </c>
      <c r="H172" t="s">
        <v>209</v>
      </c>
      <c r="I172" s="6">
        <v>1000</v>
      </c>
      <c r="J172" t="s">
        <v>439</v>
      </c>
      <c r="M172" t="s">
        <v>188</v>
      </c>
    </row>
    <row r="173" spans="1:14" x14ac:dyDescent="0.35">
      <c r="A173" s="4">
        <v>44629</v>
      </c>
      <c r="B173">
        <f t="shared" si="12"/>
        <v>3</v>
      </c>
      <c r="C173" t="str">
        <f t="shared" si="16"/>
        <v>MIÉRCOLES</v>
      </c>
      <c r="D173">
        <f t="shared" si="13"/>
        <v>3</v>
      </c>
      <c r="E173" t="str">
        <f t="shared" si="14"/>
        <v>MARZO</v>
      </c>
      <c r="F173">
        <f t="shared" si="15"/>
        <v>2022</v>
      </c>
      <c r="G173">
        <f t="shared" si="17"/>
        <v>11</v>
      </c>
      <c r="H173" t="s">
        <v>355</v>
      </c>
      <c r="I173" s="6">
        <v>50</v>
      </c>
      <c r="J173" t="s">
        <v>440</v>
      </c>
      <c r="M173" t="s">
        <v>188</v>
      </c>
    </row>
    <row r="174" spans="1:14" x14ac:dyDescent="0.35">
      <c r="A174" s="4">
        <v>44629</v>
      </c>
      <c r="B174">
        <f t="shared" si="12"/>
        <v>3</v>
      </c>
      <c r="C174" t="str">
        <f t="shared" si="16"/>
        <v>MIÉRCOLES</v>
      </c>
      <c r="D174">
        <f t="shared" si="13"/>
        <v>3</v>
      </c>
      <c r="E174" t="str">
        <f t="shared" si="14"/>
        <v>MARZO</v>
      </c>
      <c r="F174">
        <f t="shared" si="15"/>
        <v>2022</v>
      </c>
      <c r="G174">
        <f t="shared" si="17"/>
        <v>11</v>
      </c>
      <c r="H174" t="s">
        <v>318</v>
      </c>
      <c r="I174" s="6">
        <v>800</v>
      </c>
      <c r="J174" t="s">
        <v>441</v>
      </c>
      <c r="M174" t="s">
        <v>188</v>
      </c>
    </row>
    <row r="175" spans="1:14" x14ac:dyDescent="0.35">
      <c r="A175" s="4">
        <v>44630</v>
      </c>
      <c r="B175">
        <f t="shared" si="12"/>
        <v>4</v>
      </c>
      <c r="C175" t="str">
        <f t="shared" si="16"/>
        <v>JUEVES</v>
      </c>
      <c r="D175">
        <f t="shared" si="13"/>
        <v>3</v>
      </c>
      <c r="E175" t="str">
        <f t="shared" si="14"/>
        <v>MARZO</v>
      </c>
      <c r="F175">
        <f t="shared" si="15"/>
        <v>2022</v>
      </c>
      <c r="G175">
        <f t="shared" si="17"/>
        <v>11</v>
      </c>
      <c r="H175" t="s">
        <v>277</v>
      </c>
      <c r="I175" s="6">
        <v>0</v>
      </c>
      <c r="J175" t="s">
        <v>171</v>
      </c>
      <c r="M175" t="s">
        <v>188</v>
      </c>
    </row>
    <row r="176" spans="1:14" x14ac:dyDescent="0.35">
      <c r="A176" s="4">
        <v>44630</v>
      </c>
      <c r="B176">
        <f t="shared" si="12"/>
        <v>4</v>
      </c>
      <c r="C176" t="str">
        <f t="shared" si="16"/>
        <v>JUEVES</v>
      </c>
      <c r="D176">
        <f t="shared" si="13"/>
        <v>3</v>
      </c>
      <c r="E176" t="str">
        <f t="shared" si="14"/>
        <v>MARZO</v>
      </c>
      <c r="F176">
        <f t="shared" si="15"/>
        <v>2022</v>
      </c>
      <c r="G176">
        <f t="shared" si="17"/>
        <v>11</v>
      </c>
      <c r="H176" t="s">
        <v>375</v>
      </c>
      <c r="I176" s="6">
        <v>50</v>
      </c>
      <c r="J176" t="s">
        <v>442</v>
      </c>
      <c r="M176" t="s">
        <v>188</v>
      </c>
    </row>
    <row r="177" spans="1:14" x14ac:dyDescent="0.35">
      <c r="A177" s="4">
        <v>44630</v>
      </c>
      <c r="B177">
        <f t="shared" si="12"/>
        <v>4</v>
      </c>
      <c r="C177" t="str">
        <f t="shared" si="16"/>
        <v>JUEVES</v>
      </c>
      <c r="D177">
        <f t="shared" si="13"/>
        <v>3</v>
      </c>
      <c r="E177" t="str">
        <f t="shared" si="14"/>
        <v>MARZO</v>
      </c>
      <c r="F177">
        <f t="shared" si="15"/>
        <v>2022</v>
      </c>
      <c r="G177">
        <f t="shared" si="17"/>
        <v>11</v>
      </c>
      <c r="H177" t="s">
        <v>443</v>
      </c>
      <c r="I177" s="6">
        <v>3000</v>
      </c>
      <c r="J177" t="s">
        <v>444</v>
      </c>
      <c r="M177" t="s">
        <v>188</v>
      </c>
    </row>
    <row r="178" spans="1:14" x14ac:dyDescent="0.35">
      <c r="A178" s="4">
        <v>44630</v>
      </c>
      <c r="B178">
        <f t="shared" si="12"/>
        <v>4</v>
      </c>
      <c r="C178" t="str">
        <f t="shared" si="16"/>
        <v>JUEVES</v>
      </c>
      <c r="D178">
        <f t="shared" si="13"/>
        <v>3</v>
      </c>
      <c r="E178" t="str">
        <f t="shared" si="14"/>
        <v>MARZO</v>
      </c>
      <c r="F178">
        <f t="shared" si="15"/>
        <v>2022</v>
      </c>
      <c r="G178">
        <f t="shared" si="17"/>
        <v>11</v>
      </c>
      <c r="H178" t="s">
        <v>445</v>
      </c>
      <c r="I178" s="6">
        <v>300</v>
      </c>
      <c r="J178" t="s">
        <v>446</v>
      </c>
      <c r="M178" t="s">
        <v>191</v>
      </c>
      <c r="N178" t="s">
        <v>204</v>
      </c>
    </row>
    <row r="179" spans="1:14" x14ac:dyDescent="0.35">
      <c r="A179" s="4">
        <v>44630</v>
      </c>
      <c r="B179">
        <f t="shared" si="12"/>
        <v>4</v>
      </c>
      <c r="C179" t="str">
        <f t="shared" si="16"/>
        <v>JUEVES</v>
      </c>
      <c r="D179">
        <f t="shared" si="13"/>
        <v>3</v>
      </c>
      <c r="E179" t="str">
        <f t="shared" si="14"/>
        <v>MARZO</v>
      </c>
      <c r="F179">
        <f t="shared" si="15"/>
        <v>2022</v>
      </c>
      <c r="G179">
        <f t="shared" si="17"/>
        <v>11</v>
      </c>
      <c r="H179" t="s">
        <v>447</v>
      </c>
      <c r="I179" s="6">
        <v>450</v>
      </c>
      <c r="J179" t="s">
        <v>448</v>
      </c>
      <c r="M179" t="s">
        <v>191</v>
      </c>
      <c r="N179" t="s">
        <v>204</v>
      </c>
    </row>
    <row r="180" spans="1:14" x14ac:dyDescent="0.35">
      <c r="A180" s="4">
        <v>44632</v>
      </c>
      <c r="B180">
        <f t="shared" si="12"/>
        <v>6</v>
      </c>
      <c r="C180" t="str">
        <f t="shared" si="16"/>
        <v>SÁBADO</v>
      </c>
      <c r="D180">
        <f t="shared" si="13"/>
        <v>3</v>
      </c>
      <c r="E180" t="str">
        <f t="shared" si="14"/>
        <v>MARZO</v>
      </c>
      <c r="F180">
        <f t="shared" si="15"/>
        <v>2022</v>
      </c>
      <c r="G180">
        <f t="shared" si="17"/>
        <v>11</v>
      </c>
      <c r="H180" t="s">
        <v>221</v>
      </c>
      <c r="I180" s="6">
        <v>0</v>
      </c>
      <c r="J180" t="s">
        <v>449</v>
      </c>
      <c r="M180" t="s">
        <v>188</v>
      </c>
    </row>
    <row r="181" spans="1:14" x14ac:dyDescent="0.35">
      <c r="A181" s="4">
        <v>44632</v>
      </c>
      <c r="B181">
        <f t="shared" si="12"/>
        <v>6</v>
      </c>
      <c r="C181" t="str">
        <f t="shared" si="16"/>
        <v>SÁBADO</v>
      </c>
      <c r="D181">
        <f t="shared" si="13"/>
        <v>3</v>
      </c>
      <c r="E181" t="str">
        <f t="shared" si="14"/>
        <v>MARZO</v>
      </c>
      <c r="F181">
        <f t="shared" si="15"/>
        <v>2022</v>
      </c>
      <c r="G181">
        <f t="shared" si="17"/>
        <v>11</v>
      </c>
      <c r="H181" t="s">
        <v>394</v>
      </c>
      <c r="I181" s="6">
        <v>3000</v>
      </c>
      <c r="J181" t="s">
        <v>450</v>
      </c>
      <c r="M181" t="s">
        <v>188</v>
      </c>
    </row>
    <row r="182" spans="1:14" x14ac:dyDescent="0.35">
      <c r="A182" s="4">
        <v>44632</v>
      </c>
      <c r="B182">
        <f t="shared" si="12"/>
        <v>6</v>
      </c>
      <c r="C182" t="str">
        <f t="shared" si="16"/>
        <v>SÁBADO</v>
      </c>
      <c r="D182">
        <f t="shared" si="13"/>
        <v>3</v>
      </c>
      <c r="E182" t="str">
        <f t="shared" si="14"/>
        <v>MARZO</v>
      </c>
      <c r="F182">
        <f t="shared" si="15"/>
        <v>2022</v>
      </c>
      <c r="G182">
        <f t="shared" si="17"/>
        <v>11</v>
      </c>
      <c r="H182" t="s">
        <v>451</v>
      </c>
      <c r="I182" s="6">
        <v>750</v>
      </c>
      <c r="J182" t="s">
        <v>452</v>
      </c>
      <c r="M182" t="s">
        <v>188</v>
      </c>
    </row>
    <row r="183" spans="1:14" x14ac:dyDescent="0.35">
      <c r="A183" s="4">
        <v>44634</v>
      </c>
      <c r="B183">
        <f t="shared" si="12"/>
        <v>1</v>
      </c>
      <c r="C183" t="str">
        <f t="shared" si="16"/>
        <v>LUNES</v>
      </c>
      <c r="D183">
        <f t="shared" si="13"/>
        <v>3</v>
      </c>
      <c r="E183" t="str">
        <f t="shared" si="14"/>
        <v>MARZO</v>
      </c>
      <c r="F183">
        <f t="shared" si="15"/>
        <v>2022</v>
      </c>
      <c r="G183">
        <f t="shared" si="17"/>
        <v>12</v>
      </c>
      <c r="H183" t="s">
        <v>453</v>
      </c>
      <c r="I183" s="6">
        <v>1000</v>
      </c>
      <c r="J183" t="s">
        <v>454</v>
      </c>
      <c r="M183" t="s">
        <v>188</v>
      </c>
    </row>
    <row r="184" spans="1:14" x14ac:dyDescent="0.35">
      <c r="A184" s="4">
        <v>44634</v>
      </c>
      <c r="B184">
        <f t="shared" si="12"/>
        <v>1</v>
      </c>
      <c r="C184" t="str">
        <f t="shared" si="16"/>
        <v>LUNES</v>
      </c>
      <c r="D184">
        <f t="shared" si="13"/>
        <v>3</v>
      </c>
      <c r="E184" t="str">
        <f t="shared" si="14"/>
        <v>MARZO</v>
      </c>
      <c r="F184">
        <f t="shared" si="15"/>
        <v>2022</v>
      </c>
      <c r="G184">
        <f t="shared" si="17"/>
        <v>12</v>
      </c>
      <c r="H184" t="s">
        <v>455</v>
      </c>
      <c r="I184" s="6">
        <v>5000</v>
      </c>
      <c r="J184" t="s">
        <v>456</v>
      </c>
      <c r="M184" t="s">
        <v>188</v>
      </c>
    </row>
    <row r="185" spans="1:14" x14ac:dyDescent="0.35">
      <c r="A185" s="4">
        <v>44634</v>
      </c>
      <c r="B185">
        <f t="shared" si="12"/>
        <v>1</v>
      </c>
      <c r="C185" t="str">
        <f t="shared" si="16"/>
        <v>LUNES</v>
      </c>
      <c r="D185">
        <f t="shared" si="13"/>
        <v>3</v>
      </c>
      <c r="E185" t="str">
        <f t="shared" si="14"/>
        <v>MARZO</v>
      </c>
      <c r="F185">
        <f t="shared" si="15"/>
        <v>2022</v>
      </c>
      <c r="G185">
        <f t="shared" si="17"/>
        <v>12</v>
      </c>
      <c r="H185" t="s">
        <v>355</v>
      </c>
      <c r="I185" s="6">
        <v>0</v>
      </c>
      <c r="J185" t="s">
        <v>457</v>
      </c>
      <c r="M185" t="s">
        <v>188</v>
      </c>
    </row>
    <row r="186" spans="1:14" x14ac:dyDescent="0.35">
      <c r="A186" s="4">
        <v>44635</v>
      </c>
      <c r="B186">
        <f t="shared" si="12"/>
        <v>2</v>
      </c>
      <c r="C186" t="str">
        <f t="shared" si="16"/>
        <v>MARTES</v>
      </c>
      <c r="D186">
        <f t="shared" si="13"/>
        <v>3</v>
      </c>
      <c r="E186" t="str">
        <f t="shared" si="14"/>
        <v>MARZO</v>
      </c>
      <c r="F186">
        <f t="shared" si="15"/>
        <v>2022</v>
      </c>
      <c r="G186">
        <f t="shared" si="17"/>
        <v>12</v>
      </c>
      <c r="H186" t="s">
        <v>458</v>
      </c>
      <c r="I186" s="6">
        <v>50</v>
      </c>
      <c r="J186" t="s">
        <v>459</v>
      </c>
      <c r="M186" t="s">
        <v>191</v>
      </c>
      <c r="N186" t="s">
        <v>204</v>
      </c>
    </row>
    <row r="187" spans="1:14" x14ac:dyDescent="0.35">
      <c r="A187" s="4">
        <v>44636</v>
      </c>
      <c r="B187">
        <f t="shared" si="12"/>
        <v>3</v>
      </c>
      <c r="C187" t="str">
        <f t="shared" si="16"/>
        <v>MIÉRCOLES</v>
      </c>
      <c r="D187">
        <f t="shared" si="13"/>
        <v>3</v>
      </c>
      <c r="E187" t="str">
        <f t="shared" si="14"/>
        <v>MARZO</v>
      </c>
      <c r="F187">
        <f t="shared" si="15"/>
        <v>2022</v>
      </c>
      <c r="G187">
        <f t="shared" si="17"/>
        <v>12</v>
      </c>
      <c r="H187" t="s">
        <v>209</v>
      </c>
      <c r="I187" s="6">
        <v>700</v>
      </c>
      <c r="J187" t="s">
        <v>460</v>
      </c>
      <c r="M187" t="s">
        <v>188</v>
      </c>
    </row>
    <row r="188" spans="1:14" x14ac:dyDescent="0.35">
      <c r="A188" s="4">
        <v>44636</v>
      </c>
      <c r="B188">
        <f t="shared" si="12"/>
        <v>3</v>
      </c>
      <c r="C188" t="str">
        <f t="shared" si="16"/>
        <v>MIÉRCOLES</v>
      </c>
      <c r="D188">
        <f t="shared" si="13"/>
        <v>3</v>
      </c>
      <c r="E188" t="str">
        <f t="shared" si="14"/>
        <v>MARZO</v>
      </c>
      <c r="F188">
        <f t="shared" si="15"/>
        <v>2022</v>
      </c>
      <c r="G188">
        <f t="shared" si="17"/>
        <v>12</v>
      </c>
      <c r="H188" t="s">
        <v>461</v>
      </c>
      <c r="I188" s="6">
        <v>806</v>
      </c>
      <c r="J188" t="s">
        <v>462</v>
      </c>
      <c r="M188" t="s">
        <v>188</v>
      </c>
    </row>
    <row r="189" spans="1:14" x14ac:dyDescent="0.35">
      <c r="A189" s="4">
        <v>44636</v>
      </c>
      <c r="B189">
        <f t="shared" si="12"/>
        <v>3</v>
      </c>
      <c r="C189" t="str">
        <f t="shared" si="16"/>
        <v>MIÉRCOLES</v>
      </c>
      <c r="D189">
        <f t="shared" si="13"/>
        <v>3</v>
      </c>
      <c r="E189" t="str">
        <f t="shared" si="14"/>
        <v>MARZO</v>
      </c>
      <c r="F189">
        <f t="shared" si="15"/>
        <v>2022</v>
      </c>
      <c r="G189">
        <f t="shared" si="17"/>
        <v>12</v>
      </c>
      <c r="H189" t="s">
        <v>418</v>
      </c>
      <c r="I189" s="6">
        <v>807</v>
      </c>
      <c r="J189" t="s">
        <v>463</v>
      </c>
      <c r="M189" t="s">
        <v>188</v>
      </c>
    </row>
    <row r="190" spans="1:14" x14ac:dyDescent="0.35">
      <c r="A190" s="4">
        <v>44636</v>
      </c>
      <c r="B190">
        <f t="shared" si="12"/>
        <v>3</v>
      </c>
      <c r="C190" t="str">
        <f t="shared" si="16"/>
        <v>MIÉRCOLES</v>
      </c>
      <c r="D190">
        <f t="shared" si="13"/>
        <v>3</v>
      </c>
      <c r="E190" t="str">
        <f t="shared" si="14"/>
        <v>MARZO</v>
      </c>
      <c r="F190">
        <f t="shared" si="15"/>
        <v>2022</v>
      </c>
      <c r="G190">
        <f t="shared" si="17"/>
        <v>12</v>
      </c>
      <c r="H190" t="s">
        <v>318</v>
      </c>
      <c r="I190" s="6">
        <v>400</v>
      </c>
      <c r="J190" t="s">
        <v>464</v>
      </c>
      <c r="M190" t="s">
        <v>188</v>
      </c>
    </row>
    <row r="191" spans="1:14" x14ac:dyDescent="0.35">
      <c r="A191" s="4">
        <v>44637</v>
      </c>
      <c r="B191">
        <f t="shared" si="12"/>
        <v>4</v>
      </c>
      <c r="C191" t="str">
        <f t="shared" si="16"/>
        <v>JUEVES</v>
      </c>
      <c r="D191">
        <f t="shared" si="13"/>
        <v>3</v>
      </c>
      <c r="E191" t="str">
        <f t="shared" si="14"/>
        <v>MARZO</v>
      </c>
      <c r="F191">
        <f t="shared" si="15"/>
        <v>2022</v>
      </c>
      <c r="G191">
        <f t="shared" si="17"/>
        <v>12</v>
      </c>
      <c r="H191" t="s">
        <v>465</v>
      </c>
      <c r="I191" s="6">
        <v>0</v>
      </c>
      <c r="J191" t="s">
        <v>466</v>
      </c>
      <c r="M191" t="s">
        <v>191</v>
      </c>
    </row>
    <row r="192" spans="1:14" x14ac:dyDescent="0.35">
      <c r="A192" s="4">
        <v>44637</v>
      </c>
      <c r="B192">
        <f t="shared" si="12"/>
        <v>4</v>
      </c>
      <c r="C192" t="str">
        <f t="shared" si="16"/>
        <v>JUEVES</v>
      </c>
      <c r="D192">
        <f t="shared" si="13"/>
        <v>3</v>
      </c>
      <c r="E192" t="str">
        <f t="shared" si="14"/>
        <v>MARZO</v>
      </c>
      <c r="F192">
        <f t="shared" si="15"/>
        <v>2022</v>
      </c>
      <c r="G192">
        <f t="shared" si="17"/>
        <v>12</v>
      </c>
      <c r="H192" t="s">
        <v>447</v>
      </c>
      <c r="I192" s="6">
        <v>400</v>
      </c>
      <c r="J192" t="s">
        <v>467</v>
      </c>
      <c r="M192" t="s">
        <v>191</v>
      </c>
    </row>
    <row r="193" spans="1:14" x14ac:dyDescent="0.35">
      <c r="A193" s="4">
        <v>44637</v>
      </c>
      <c r="B193">
        <f t="shared" si="12"/>
        <v>4</v>
      </c>
      <c r="C193" t="str">
        <f t="shared" si="16"/>
        <v>JUEVES</v>
      </c>
      <c r="D193">
        <f t="shared" si="13"/>
        <v>3</v>
      </c>
      <c r="E193" t="str">
        <f t="shared" si="14"/>
        <v>MARZO</v>
      </c>
      <c r="F193">
        <f t="shared" si="15"/>
        <v>2022</v>
      </c>
      <c r="G193">
        <f t="shared" si="17"/>
        <v>12</v>
      </c>
      <c r="H193" t="s">
        <v>443</v>
      </c>
      <c r="I193" s="6">
        <v>3000</v>
      </c>
      <c r="J193" t="s">
        <v>468</v>
      </c>
      <c r="M193" t="s">
        <v>191</v>
      </c>
    </row>
    <row r="194" spans="1:14" x14ac:dyDescent="0.35">
      <c r="A194" s="4">
        <v>44638</v>
      </c>
      <c r="B194">
        <f t="shared" ref="B194:B257" si="18">WEEKDAY(A194,2)</f>
        <v>5</v>
      </c>
      <c r="C194" t="str">
        <f t="shared" si="16"/>
        <v>VIERNES</v>
      </c>
      <c r="D194">
        <f t="shared" ref="D194:D257" si="19">MONTH(A194)</f>
        <v>3</v>
      </c>
      <c r="E194" t="str">
        <f t="shared" ref="E194:E257" si="20">UPPER(TEXT(A194,"MMMM"))</f>
        <v>MARZO</v>
      </c>
      <c r="F194">
        <f t="shared" ref="F194:F257" si="21">YEAR(A194)</f>
        <v>2022</v>
      </c>
      <c r="G194">
        <f t="shared" si="17"/>
        <v>12</v>
      </c>
      <c r="H194" t="s">
        <v>223</v>
      </c>
      <c r="I194" s="6">
        <v>0</v>
      </c>
      <c r="J194" t="s">
        <v>469</v>
      </c>
      <c r="M194" t="s">
        <v>191</v>
      </c>
    </row>
    <row r="195" spans="1:14" x14ac:dyDescent="0.35">
      <c r="A195" s="4">
        <v>44639</v>
      </c>
      <c r="B195">
        <f t="shared" si="18"/>
        <v>6</v>
      </c>
      <c r="C195" t="str">
        <f t="shared" ref="C195:C258" si="22">UPPER(TEXT(A195,"DDDD"))</f>
        <v>SÁBADO</v>
      </c>
      <c r="D195">
        <f t="shared" si="19"/>
        <v>3</v>
      </c>
      <c r="E195" t="str">
        <f t="shared" si="20"/>
        <v>MARZO</v>
      </c>
      <c r="F195">
        <f t="shared" si="21"/>
        <v>2022</v>
      </c>
      <c r="G195">
        <f t="shared" ref="G195:G258" si="23">WEEKNUM(A195)</f>
        <v>12</v>
      </c>
      <c r="H195" t="s">
        <v>373</v>
      </c>
      <c r="I195" s="6">
        <v>0</v>
      </c>
      <c r="J195" t="s">
        <v>470</v>
      </c>
      <c r="M195" t="s">
        <v>188</v>
      </c>
    </row>
    <row r="196" spans="1:14" x14ac:dyDescent="0.35">
      <c r="A196" s="4">
        <v>44639</v>
      </c>
      <c r="B196">
        <f t="shared" si="18"/>
        <v>6</v>
      </c>
      <c r="C196" t="str">
        <f t="shared" si="22"/>
        <v>SÁBADO</v>
      </c>
      <c r="D196">
        <f t="shared" si="19"/>
        <v>3</v>
      </c>
      <c r="E196" t="str">
        <f t="shared" si="20"/>
        <v>MARZO</v>
      </c>
      <c r="F196">
        <f t="shared" si="21"/>
        <v>2022</v>
      </c>
      <c r="G196">
        <f t="shared" si="23"/>
        <v>12</v>
      </c>
      <c r="H196" t="s">
        <v>277</v>
      </c>
      <c r="I196" s="6">
        <v>0</v>
      </c>
      <c r="J196" t="s">
        <v>471</v>
      </c>
      <c r="M196" t="s">
        <v>188</v>
      </c>
    </row>
    <row r="197" spans="1:14" x14ac:dyDescent="0.35">
      <c r="A197" s="4">
        <v>44639</v>
      </c>
      <c r="B197">
        <f t="shared" si="18"/>
        <v>6</v>
      </c>
      <c r="C197" t="str">
        <f t="shared" si="22"/>
        <v>SÁBADO</v>
      </c>
      <c r="D197">
        <f t="shared" si="19"/>
        <v>3</v>
      </c>
      <c r="E197" t="str">
        <f t="shared" si="20"/>
        <v>MARZO</v>
      </c>
      <c r="F197">
        <f t="shared" si="21"/>
        <v>2022</v>
      </c>
      <c r="G197">
        <f t="shared" si="23"/>
        <v>12</v>
      </c>
      <c r="H197" t="s">
        <v>472</v>
      </c>
      <c r="I197" s="6">
        <v>450</v>
      </c>
      <c r="J197" t="s">
        <v>473</v>
      </c>
      <c r="M197" t="s">
        <v>191</v>
      </c>
      <c r="N197" t="s">
        <v>195</v>
      </c>
    </row>
    <row r="198" spans="1:14" x14ac:dyDescent="0.35">
      <c r="A198" s="4">
        <v>44639</v>
      </c>
      <c r="B198">
        <f t="shared" si="18"/>
        <v>6</v>
      </c>
      <c r="C198" t="str">
        <f t="shared" si="22"/>
        <v>SÁBADO</v>
      </c>
      <c r="D198">
        <f t="shared" si="19"/>
        <v>3</v>
      </c>
      <c r="E198" t="str">
        <f t="shared" si="20"/>
        <v>MARZO</v>
      </c>
      <c r="F198">
        <f t="shared" si="21"/>
        <v>2022</v>
      </c>
      <c r="G198">
        <f t="shared" si="23"/>
        <v>12</v>
      </c>
      <c r="H198" t="s">
        <v>451</v>
      </c>
      <c r="I198" s="6">
        <v>750</v>
      </c>
      <c r="J198" t="s">
        <v>474</v>
      </c>
      <c r="M198" t="s">
        <v>188</v>
      </c>
    </row>
    <row r="199" spans="1:14" x14ac:dyDescent="0.35">
      <c r="A199" s="4">
        <v>44639</v>
      </c>
      <c r="B199">
        <f t="shared" si="18"/>
        <v>6</v>
      </c>
      <c r="C199" t="str">
        <f t="shared" si="22"/>
        <v>SÁBADO</v>
      </c>
      <c r="D199">
        <f t="shared" si="19"/>
        <v>3</v>
      </c>
      <c r="E199" t="str">
        <f t="shared" si="20"/>
        <v>MARZO</v>
      </c>
      <c r="F199">
        <f t="shared" si="21"/>
        <v>2022</v>
      </c>
      <c r="G199">
        <f t="shared" si="23"/>
        <v>12</v>
      </c>
      <c r="H199" t="s">
        <v>394</v>
      </c>
      <c r="I199" s="6">
        <v>800</v>
      </c>
      <c r="J199" t="s">
        <v>475</v>
      </c>
      <c r="M199" t="s">
        <v>188</v>
      </c>
    </row>
    <row r="200" spans="1:14" x14ac:dyDescent="0.35">
      <c r="A200" s="4">
        <v>44641</v>
      </c>
      <c r="B200">
        <f t="shared" si="18"/>
        <v>1</v>
      </c>
      <c r="C200" t="str">
        <f t="shared" si="22"/>
        <v>LUNES</v>
      </c>
      <c r="D200">
        <f t="shared" si="19"/>
        <v>3</v>
      </c>
      <c r="E200" t="str">
        <f t="shared" si="20"/>
        <v>MARZO</v>
      </c>
      <c r="F200">
        <f t="shared" si="21"/>
        <v>2022</v>
      </c>
      <c r="G200">
        <f t="shared" si="23"/>
        <v>13</v>
      </c>
      <c r="H200" t="s">
        <v>476</v>
      </c>
      <c r="I200" s="6">
        <v>50</v>
      </c>
      <c r="J200" t="s">
        <v>477</v>
      </c>
      <c r="M200" t="s">
        <v>191</v>
      </c>
    </row>
    <row r="201" spans="1:14" x14ac:dyDescent="0.35">
      <c r="A201" s="4">
        <v>44641</v>
      </c>
      <c r="B201">
        <f t="shared" si="18"/>
        <v>1</v>
      </c>
      <c r="C201" t="str">
        <f t="shared" si="22"/>
        <v>LUNES</v>
      </c>
      <c r="D201">
        <f t="shared" si="19"/>
        <v>3</v>
      </c>
      <c r="E201" t="str">
        <f t="shared" si="20"/>
        <v>MARZO</v>
      </c>
      <c r="F201">
        <f t="shared" si="21"/>
        <v>2022</v>
      </c>
      <c r="G201">
        <f t="shared" si="23"/>
        <v>13</v>
      </c>
      <c r="H201" t="s">
        <v>453</v>
      </c>
      <c r="I201" s="6">
        <v>500</v>
      </c>
      <c r="J201" t="s">
        <v>478</v>
      </c>
      <c r="M201" t="s">
        <v>188</v>
      </c>
    </row>
    <row r="202" spans="1:14" x14ac:dyDescent="0.35">
      <c r="A202" s="4">
        <v>44641</v>
      </c>
      <c r="B202">
        <f t="shared" si="18"/>
        <v>1</v>
      </c>
      <c r="C202" t="str">
        <f t="shared" si="22"/>
        <v>LUNES</v>
      </c>
      <c r="D202">
        <f t="shared" si="19"/>
        <v>3</v>
      </c>
      <c r="E202" t="str">
        <f t="shared" si="20"/>
        <v>MARZO</v>
      </c>
      <c r="F202">
        <f t="shared" si="21"/>
        <v>2022</v>
      </c>
      <c r="G202">
        <f t="shared" si="23"/>
        <v>13</v>
      </c>
      <c r="H202" t="s">
        <v>479</v>
      </c>
      <c r="I202" s="6">
        <v>800</v>
      </c>
      <c r="J202" t="s">
        <v>480</v>
      </c>
      <c r="M202" t="s">
        <v>188</v>
      </c>
    </row>
    <row r="203" spans="1:14" x14ac:dyDescent="0.35">
      <c r="A203" s="4">
        <v>44642</v>
      </c>
      <c r="B203">
        <f t="shared" si="18"/>
        <v>2</v>
      </c>
      <c r="C203" t="str">
        <f t="shared" si="22"/>
        <v>MARTES</v>
      </c>
      <c r="D203">
        <f t="shared" si="19"/>
        <v>3</v>
      </c>
      <c r="E203" t="str">
        <f t="shared" si="20"/>
        <v>MARZO</v>
      </c>
      <c r="F203">
        <f t="shared" si="21"/>
        <v>2022</v>
      </c>
      <c r="G203">
        <f t="shared" si="23"/>
        <v>13</v>
      </c>
      <c r="H203" t="s">
        <v>458</v>
      </c>
      <c r="I203" s="6">
        <v>1100</v>
      </c>
      <c r="J203" t="s">
        <v>481</v>
      </c>
      <c r="M203" t="s">
        <v>188</v>
      </c>
    </row>
    <row r="204" spans="1:14" x14ac:dyDescent="0.35">
      <c r="A204" s="4">
        <v>44642</v>
      </c>
      <c r="B204">
        <f t="shared" si="18"/>
        <v>2</v>
      </c>
      <c r="C204" t="str">
        <f t="shared" si="22"/>
        <v>MARTES</v>
      </c>
      <c r="D204">
        <f t="shared" si="19"/>
        <v>3</v>
      </c>
      <c r="E204" t="str">
        <f t="shared" si="20"/>
        <v>MARZO</v>
      </c>
      <c r="F204">
        <f t="shared" si="21"/>
        <v>2022</v>
      </c>
      <c r="G204">
        <f t="shared" si="23"/>
        <v>13</v>
      </c>
      <c r="H204" t="s">
        <v>303</v>
      </c>
      <c r="I204" s="6">
        <v>1000</v>
      </c>
      <c r="J204" t="s">
        <v>482</v>
      </c>
      <c r="M204" t="s">
        <v>188</v>
      </c>
    </row>
    <row r="205" spans="1:14" x14ac:dyDescent="0.35">
      <c r="A205" s="4">
        <v>44643</v>
      </c>
      <c r="B205">
        <f t="shared" si="18"/>
        <v>3</v>
      </c>
      <c r="C205" t="str">
        <f t="shared" si="22"/>
        <v>MIÉRCOLES</v>
      </c>
      <c r="D205">
        <f t="shared" si="19"/>
        <v>3</v>
      </c>
      <c r="E205" t="str">
        <f t="shared" si="20"/>
        <v>MARZO</v>
      </c>
      <c r="F205">
        <f t="shared" si="21"/>
        <v>2022</v>
      </c>
      <c r="G205">
        <f t="shared" si="23"/>
        <v>13</v>
      </c>
      <c r="H205" t="s">
        <v>407</v>
      </c>
      <c r="I205" s="6">
        <v>1000</v>
      </c>
      <c r="J205" t="s">
        <v>483</v>
      </c>
      <c r="M205" t="s">
        <v>188</v>
      </c>
    </row>
    <row r="206" spans="1:14" x14ac:dyDescent="0.35">
      <c r="A206" s="4">
        <v>44644</v>
      </c>
      <c r="B206">
        <f t="shared" si="18"/>
        <v>4</v>
      </c>
      <c r="C206" t="str">
        <f t="shared" si="22"/>
        <v>JUEVES</v>
      </c>
      <c r="D206">
        <f t="shared" si="19"/>
        <v>3</v>
      </c>
      <c r="E206" t="str">
        <f t="shared" si="20"/>
        <v>MARZO</v>
      </c>
      <c r="F206">
        <f t="shared" si="21"/>
        <v>2022</v>
      </c>
      <c r="G206">
        <f t="shared" si="23"/>
        <v>13</v>
      </c>
      <c r="H206" t="s">
        <v>221</v>
      </c>
      <c r="I206" s="6">
        <v>0</v>
      </c>
      <c r="J206" t="s">
        <v>484</v>
      </c>
      <c r="M206" t="s">
        <v>188</v>
      </c>
    </row>
    <row r="207" spans="1:14" x14ac:dyDescent="0.35">
      <c r="A207" s="4">
        <v>44644</v>
      </c>
      <c r="B207">
        <f t="shared" si="18"/>
        <v>4</v>
      </c>
      <c r="C207" t="str">
        <f t="shared" si="22"/>
        <v>JUEVES</v>
      </c>
      <c r="D207">
        <f t="shared" si="19"/>
        <v>3</v>
      </c>
      <c r="E207" t="str">
        <f t="shared" si="20"/>
        <v>MARZO</v>
      </c>
      <c r="F207">
        <f t="shared" si="21"/>
        <v>2022</v>
      </c>
      <c r="G207">
        <f t="shared" si="23"/>
        <v>13</v>
      </c>
      <c r="H207" t="s">
        <v>277</v>
      </c>
      <c r="I207" s="6">
        <v>0</v>
      </c>
      <c r="J207" t="s">
        <v>485</v>
      </c>
      <c r="M207" t="s">
        <v>188</v>
      </c>
    </row>
    <row r="208" spans="1:14" x14ac:dyDescent="0.35">
      <c r="A208" s="4">
        <v>44644</v>
      </c>
      <c r="B208">
        <f t="shared" si="18"/>
        <v>4</v>
      </c>
      <c r="C208" t="str">
        <f t="shared" si="22"/>
        <v>JUEVES</v>
      </c>
      <c r="D208">
        <f t="shared" si="19"/>
        <v>3</v>
      </c>
      <c r="E208" t="str">
        <f t="shared" si="20"/>
        <v>MARZO</v>
      </c>
      <c r="F208">
        <f t="shared" si="21"/>
        <v>2022</v>
      </c>
      <c r="G208">
        <f t="shared" si="23"/>
        <v>13</v>
      </c>
      <c r="H208" t="s">
        <v>486</v>
      </c>
      <c r="I208" s="6">
        <v>1050</v>
      </c>
      <c r="J208" t="s">
        <v>487</v>
      </c>
      <c r="M208" t="s">
        <v>188</v>
      </c>
    </row>
    <row r="209" spans="1:14" x14ac:dyDescent="0.35">
      <c r="A209" s="4">
        <v>44644</v>
      </c>
      <c r="B209">
        <f t="shared" si="18"/>
        <v>4</v>
      </c>
      <c r="C209" t="str">
        <f t="shared" si="22"/>
        <v>JUEVES</v>
      </c>
      <c r="D209">
        <f t="shared" si="19"/>
        <v>3</v>
      </c>
      <c r="E209" t="str">
        <f t="shared" si="20"/>
        <v>MARZO</v>
      </c>
      <c r="F209">
        <f t="shared" si="21"/>
        <v>2022</v>
      </c>
      <c r="G209">
        <f t="shared" si="23"/>
        <v>13</v>
      </c>
      <c r="H209" t="s">
        <v>355</v>
      </c>
      <c r="I209" s="6">
        <v>0</v>
      </c>
      <c r="J209" t="s">
        <v>488</v>
      </c>
      <c r="M209" t="s">
        <v>188</v>
      </c>
    </row>
    <row r="210" spans="1:14" x14ac:dyDescent="0.35">
      <c r="A210" s="4">
        <v>44645</v>
      </c>
      <c r="B210">
        <f t="shared" si="18"/>
        <v>5</v>
      </c>
      <c r="C210" t="str">
        <f t="shared" si="22"/>
        <v>VIERNES</v>
      </c>
      <c r="D210">
        <f t="shared" si="19"/>
        <v>3</v>
      </c>
      <c r="E210" t="str">
        <f t="shared" si="20"/>
        <v>MARZO</v>
      </c>
      <c r="F210">
        <f t="shared" si="21"/>
        <v>2022</v>
      </c>
      <c r="G210">
        <f t="shared" si="23"/>
        <v>13</v>
      </c>
      <c r="H210" t="s">
        <v>489</v>
      </c>
      <c r="I210" s="6">
        <v>0</v>
      </c>
      <c r="J210" t="s">
        <v>490</v>
      </c>
      <c r="M210" t="s">
        <v>188</v>
      </c>
    </row>
    <row r="211" spans="1:14" x14ac:dyDescent="0.35">
      <c r="A211" s="4">
        <v>44645</v>
      </c>
      <c r="B211">
        <f t="shared" si="18"/>
        <v>5</v>
      </c>
      <c r="C211" t="str">
        <f t="shared" si="22"/>
        <v>VIERNES</v>
      </c>
      <c r="D211">
        <f t="shared" si="19"/>
        <v>3</v>
      </c>
      <c r="E211" t="str">
        <f t="shared" si="20"/>
        <v>MARZO</v>
      </c>
      <c r="F211">
        <f t="shared" si="21"/>
        <v>2022</v>
      </c>
      <c r="G211">
        <f t="shared" si="23"/>
        <v>13</v>
      </c>
      <c r="H211" t="s">
        <v>491</v>
      </c>
      <c r="I211" s="6">
        <v>450</v>
      </c>
      <c r="J211" t="s">
        <v>492</v>
      </c>
      <c r="M211" t="s">
        <v>191</v>
      </c>
      <c r="N211" t="s">
        <v>195</v>
      </c>
    </row>
    <row r="212" spans="1:14" x14ac:dyDescent="0.35">
      <c r="A212" s="4">
        <v>44645</v>
      </c>
      <c r="B212">
        <f t="shared" si="18"/>
        <v>5</v>
      </c>
      <c r="C212" t="str">
        <f t="shared" si="22"/>
        <v>VIERNES</v>
      </c>
      <c r="D212">
        <f t="shared" si="19"/>
        <v>3</v>
      </c>
      <c r="E212" t="str">
        <f t="shared" si="20"/>
        <v>MARZO</v>
      </c>
      <c r="F212">
        <f t="shared" si="21"/>
        <v>2022</v>
      </c>
      <c r="G212">
        <f t="shared" si="23"/>
        <v>13</v>
      </c>
      <c r="H212" t="s">
        <v>493</v>
      </c>
      <c r="I212" s="6">
        <v>50</v>
      </c>
      <c r="J212" t="s">
        <v>494</v>
      </c>
      <c r="M212" t="s">
        <v>191</v>
      </c>
      <c r="N212" t="s">
        <v>204</v>
      </c>
    </row>
    <row r="213" spans="1:14" x14ac:dyDescent="0.35">
      <c r="A213" s="4">
        <v>44648</v>
      </c>
      <c r="B213">
        <f t="shared" si="18"/>
        <v>1</v>
      </c>
      <c r="C213" t="str">
        <f t="shared" si="22"/>
        <v>LUNES</v>
      </c>
      <c r="D213">
        <f t="shared" si="19"/>
        <v>3</v>
      </c>
      <c r="E213" t="str">
        <f t="shared" si="20"/>
        <v>MARZO</v>
      </c>
      <c r="F213">
        <f t="shared" si="21"/>
        <v>2022</v>
      </c>
      <c r="G213">
        <f t="shared" si="23"/>
        <v>14</v>
      </c>
      <c r="H213" t="s">
        <v>451</v>
      </c>
      <c r="I213" s="6">
        <v>750</v>
      </c>
      <c r="J213" t="s">
        <v>495</v>
      </c>
      <c r="M213" t="s">
        <v>188</v>
      </c>
    </row>
    <row r="214" spans="1:14" x14ac:dyDescent="0.35">
      <c r="A214" s="4">
        <v>44648</v>
      </c>
      <c r="B214">
        <f t="shared" si="18"/>
        <v>1</v>
      </c>
      <c r="C214" t="str">
        <f t="shared" si="22"/>
        <v>LUNES</v>
      </c>
      <c r="D214">
        <f t="shared" si="19"/>
        <v>3</v>
      </c>
      <c r="E214" t="str">
        <f t="shared" si="20"/>
        <v>MARZO</v>
      </c>
      <c r="F214">
        <f t="shared" si="21"/>
        <v>2022</v>
      </c>
      <c r="G214">
        <f t="shared" si="23"/>
        <v>14</v>
      </c>
      <c r="H214" t="s">
        <v>493</v>
      </c>
      <c r="I214" s="6">
        <v>790</v>
      </c>
      <c r="J214" t="s">
        <v>496</v>
      </c>
      <c r="M214" t="s">
        <v>188</v>
      </c>
    </row>
    <row r="215" spans="1:14" x14ac:dyDescent="0.35">
      <c r="A215" s="4">
        <v>44648</v>
      </c>
      <c r="B215">
        <f t="shared" si="18"/>
        <v>1</v>
      </c>
      <c r="C215" t="str">
        <f t="shared" si="22"/>
        <v>LUNES</v>
      </c>
      <c r="D215">
        <f t="shared" si="19"/>
        <v>3</v>
      </c>
      <c r="E215" t="str">
        <f t="shared" si="20"/>
        <v>MARZO</v>
      </c>
      <c r="F215">
        <f t="shared" si="21"/>
        <v>2022</v>
      </c>
      <c r="G215">
        <f t="shared" si="23"/>
        <v>14</v>
      </c>
      <c r="H215" t="s">
        <v>221</v>
      </c>
      <c r="I215" s="6">
        <v>0</v>
      </c>
      <c r="J215" t="s">
        <v>497</v>
      </c>
      <c r="M215" t="s">
        <v>188</v>
      </c>
    </row>
    <row r="216" spans="1:14" x14ac:dyDescent="0.35">
      <c r="A216" s="4">
        <v>44648</v>
      </c>
      <c r="B216">
        <f t="shared" si="18"/>
        <v>1</v>
      </c>
      <c r="C216" t="str">
        <f t="shared" si="22"/>
        <v>LUNES</v>
      </c>
      <c r="D216">
        <f t="shared" si="19"/>
        <v>3</v>
      </c>
      <c r="E216" t="str">
        <f t="shared" si="20"/>
        <v>MARZO</v>
      </c>
      <c r="F216">
        <f t="shared" si="21"/>
        <v>2022</v>
      </c>
      <c r="G216">
        <f t="shared" si="23"/>
        <v>14</v>
      </c>
      <c r="H216" t="s">
        <v>498</v>
      </c>
      <c r="I216" s="6">
        <v>50</v>
      </c>
      <c r="J216" t="s">
        <v>499</v>
      </c>
      <c r="M216" t="s">
        <v>191</v>
      </c>
      <c r="N216" t="s">
        <v>204</v>
      </c>
    </row>
    <row r="217" spans="1:14" x14ac:dyDescent="0.35">
      <c r="A217" s="4">
        <v>44648</v>
      </c>
      <c r="B217">
        <f t="shared" si="18"/>
        <v>1</v>
      </c>
      <c r="C217" t="str">
        <f t="shared" si="22"/>
        <v>LUNES</v>
      </c>
      <c r="D217">
        <f t="shared" si="19"/>
        <v>3</v>
      </c>
      <c r="E217" t="str">
        <f t="shared" si="20"/>
        <v>MARZO</v>
      </c>
      <c r="F217">
        <f t="shared" si="21"/>
        <v>2022</v>
      </c>
      <c r="G217">
        <f t="shared" si="23"/>
        <v>14</v>
      </c>
      <c r="H217" t="s">
        <v>500</v>
      </c>
      <c r="I217" s="6">
        <v>450</v>
      </c>
      <c r="J217" t="s">
        <v>501</v>
      </c>
      <c r="M217" t="s">
        <v>188</v>
      </c>
    </row>
    <row r="218" spans="1:14" x14ac:dyDescent="0.35">
      <c r="A218" s="4">
        <v>44648</v>
      </c>
      <c r="B218">
        <f t="shared" si="18"/>
        <v>1</v>
      </c>
      <c r="C218" t="str">
        <f t="shared" si="22"/>
        <v>LUNES</v>
      </c>
      <c r="D218">
        <f t="shared" si="19"/>
        <v>3</v>
      </c>
      <c r="E218" t="str">
        <f t="shared" si="20"/>
        <v>MARZO</v>
      </c>
      <c r="F218">
        <f t="shared" si="21"/>
        <v>2022</v>
      </c>
      <c r="G218">
        <f t="shared" si="23"/>
        <v>14</v>
      </c>
      <c r="H218" t="s">
        <v>502</v>
      </c>
      <c r="I218" s="6">
        <v>325</v>
      </c>
      <c r="M218" t="s">
        <v>191</v>
      </c>
    </row>
    <row r="219" spans="1:14" x14ac:dyDescent="0.35">
      <c r="A219" s="4">
        <v>44649</v>
      </c>
      <c r="B219">
        <f t="shared" si="18"/>
        <v>2</v>
      </c>
      <c r="C219" t="str">
        <f t="shared" si="22"/>
        <v>MARTES</v>
      </c>
      <c r="D219">
        <f t="shared" si="19"/>
        <v>3</v>
      </c>
      <c r="E219" t="str">
        <f t="shared" si="20"/>
        <v>MARZO</v>
      </c>
      <c r="F219">
        <f t="shared" si="21"/>
        <v>2022</v>
      </c>
      <c r="G219">
        <f t="shared" si="23"/>
        <v>14</v>
      </c>
      <c r="H219" t="s">
        <v>503</v>
      </c>
      <c r="I219" s="6">
        <v>450</v>
      </c>
      <c r="J219" t="s">
        <v>504</v>
      </c>
      <c r="M219" t="s">
        <v>191</v>
      </c>
      <c r="N219" t="s">
        <v>204</v>
      </c>
    </row>
    <row r="220" spans="1:14" x14ac:dyDescent="0.35">
      <c r="A220" s="4">
        <v>44650</v>
      </c>
      <c r="B220">
        <f t="shared" si="18"/>
        <v>3</v>
      </c>
      <c r="C220" t="str">
        <f t="shared" si="22"/>
        <v>MIÉRCOLES</v>
      </c>
      <c r="D220">
        <f t="shared" si="19"/>
        <v>3</v>
      </c>
      <c r="E220" t="str">
        <f t="shared" si="20"/>
        <v>MARZO</v>
      </c>
      <c r="F220">
        <f t="shared" si="21"/>
        <v>2022</v>
      </c>
      <c r="G220">
        <f t="shared" si="23"/>
        <v>14</v>
      </c>
      <c r="H220" t="s">
        <v>505</v>
      </c>
      <c r="I220" s="6">
        <v>806</v>
      </c>
      <c r="J220" t="s">
        <v>506</v>
      </c>
      <c r="M220" t="s">
        <v>188</v>
      </c>
    </row>
    <row r="221" spans="1:14" x14ac:dyDescent="0.35">
      <c r="A221" s="4">
        <v>44650</v>
      </c>
      <c r="B221">
        <f t="shared" si="18"/>
        <v>3</v>
      </c>
      <c r="C221" t="str">
        <f t="shared" si="22"/>
        <v>MIÉRCOLES</v>
      </c>
      <c r="D221">
        <f t="shared" si="19"/>
        <v>3</v>
      </c>
      <c r="E221" t="str">
        <f t="shared" si="20"/>
        <v>MARZO</v>
      </c>
      <c r="F221">
        <f t="shared" si="21"/>
        <v>2022</v>
      </c>
      <c r="G221">
        <f t="shared" si="23"/>
        <v>14</v>
      </c>
      <c r="H221" t="s">
        <v>418</v>
      </c>
      <c r="I221" s="6">
        <v>807</v>
      </c>
      <c r="J221" t="s">
        <v>507</v>
      </c>
      <c r="M221" t="s">
        <v>188</v>
      </c>
    </row>
    <row r="222" spans="1:14" x14ac:dyDescent="0.35">
      <c r="A222" s="4">
        <v>44650</v>
      </c>
      <c r="B222">
        <f t="shared" si="18"/>
        <v>3</v>
      </c>
      <c r="C222" t="str">
        <f t="shared" si="22"/>
        <v>MIÉRCOLES</v>
      </c>
      <c r="D222">
        <f t="shared" si="19"/>
        <v>3</v>
      </c>
      <c r="E222" t="str">
        <f t="shared" si="20"/>
        <v>MARZO</v>
      </c>
      <c r="F222">
        <f t="shared" si="21"/>
        <v>2022</v>
      </c>
      <c r="G222">
        <f t="shared" si="23"/>
        <v>14</v>
      </c>
      <c r="H222" t="s">
        <v>209</v>
      </c>
      <c r="I222" s="6">
        <v>500</v>
      </c>
      <c r="J222" t="s">
        <v>508</v>
      </c>
      <c r="M222" t="s">
        <v>188</v>
      </c>
    </row>
    <row r="223" spans="1:14" x14ac:dyDescent="0.35">
      <c r="A223" s="4">
        <v>44650</v>
      </c>
      <c r="B223">
        <f t="shared" si="18"/>
        <v>3</v>
      </c>
      <c r="C223" t="str">
        <f t="shared" si="22"/>
        <v>MIÉRCOLES</v>
      </c>
      <c r="D223">
        <f t="shared" si="19"/>
        <v>3</v>
      </c>
      <c r="E223" t="str">
        <f t="shared" si="20"/>
        <v>MARZO</v>
      </c>
      <c r="F223">
        <f t="shared" si="21"/>
        <v>2022</v>
      </c>
      <c r="G223">
        <f t="shared" si="23"/>
        <v>14</v>
      </c>
      <c r="H223" t="s">
        <v>394</v>
      </c>
      <c r="I223" s="6">
        <v>750</v>
      </c>
      <c r="J223" t="s">
        <v>509</v>
      </c>
      <c r="M223" t="s">
        <v>188</v>
      </c>
    </row>
    <row r="224" spans="1:14" x14ac:dyDescent="0.35">
      <c r="A224" s="4">
        <v>44650</v>
      </c>
      <c r="B224">
        <f t="shared" si="18"/>
        <v>3</v>
      </c>
      <c r="C224" t="str">
        <f t="shared" si="22"/>
        <v>MIÉRCOLES</v>
      </c>
      <c r="D224">
        <f t="shared" si="19"/>
        <v>3</v>
      </c>
      <c r="E224" t="str">
        <f t="shared" si="20"/>
        <v>MARZO</v>
      </c>
      <c r="F224">
        <f t="shared" si="21"/>
        <v>2022</v>
      </c>
      <c r="G224">
        <f t="shared" si="23"/>
        <v>14</v>
      </c>
      <c r="H224" t="s">
        <v>318</v>
      </c>
      <c r="I224" s="6">
        <v>800</v>
      </c>
      <c r="J224" t="s">
        <v>510</v>
      </c>
      <c r="M224" t="s">
        <v>188</v>
      </c>
    </row>
    <row r="225" spans="1:14" x14ac:dyDescent="0.35">
      <c r="A225" s="4">
        <v>44651</v>
      </c>
      <c r="B225">
        <f t="shared" si="18"/>
        <v>4</v>
      </c>
      <c r="C225" t="str">
        <f t="shared" si="22"/>
        <v>JUEVES</v>
      </c>
      <c r="D225">
        <f t="shared" si="19"/>
        <v>3</v>
      </c>
      <c r="E225" t="str">
        <f t="shared" si="20"/>
        <v>MARZO</v>
      </c>
      <c r="F225">
        <f t="shared" si="21"/>
        <v>2022</v>
      </c>
      <c r="G225">
        <f t="shared" si="23"/>
        <v>14</v>
      </c>
      <c r="H225" t="s">
        <v>221</v>
      </c>
      <c r="I225" s="6">
        <v>0</v>
      </c>
      <c r="J225" t="s">
        <v>511</v>
      </c>
      <c r="M225" t="s">
        <v>188</v>
      </c>
    </row>
    <row r="226" spans="1:14" x14ac:dyDescent="0.35">
      <c r="A226" s="4">
        <v>44651</v>
      </c>
      <c r="B226">
        <f t="shared" si="18"/>
        <v>4</v>
      </c>
      <c r="C226" t="str">
        <f t="shared" si="22"/>
        <v>JUEVES</v>
      </c>
      <c r="D226">
        <f t="shared" si="19"/>
        <v>3</v>
      </c>
      <c r="E226" t="str">
        <f t="shared" si="20"/>
        <v>MARZO</v>
      </c>
      <c r="F226">
        <f t="shared" si="21"/>
        <v>2022</v>
      </c>
      <c r="G226">
        <f t="shared" si="23"/>
        <v>14</v>
      </c>
      <c r="H226" t="s">
        <v>277</v>
      </c>
      <c r="I226" s="6">
        <v>0</v>
      </c>
      <c r="J226" t="s">
        <v>512</v>
      </c>
      <c r="M226" t="s">
        <v>188</v>
      </c>
    </row>
    <row r="227" spans="1:14" x14ac:dyDescent="0.35">
      <c r="A227" s="4">
        <v>44651</v>
      </c>
      <c r="B227">
        <f t="shared" si="18"/>
        <v>4</v>
      </c>
      <c r="C227" t="str">
        <f t="shared" si="22"/>
        <v>JUEVES</v>
      </c>
      <c r="D227">
        <f t="shared" si="19"/>
        <v>3</v>
      </c>
      <c r="E227" t="str">
        <f t="shared" si="20"/>
        <v>MARZO</v>
      </c>
      <c r="F227">
        <f t="shared" si="21"/>
        <v>2022</v>
      </c>
      <c r="G227">
        <f t="shared" si="23"/>
        <v>14</v>
      </c>
      <c r="H227" t="s">
        <v>486</v>
      </c>
      <c r="I227" s="6">
        <v>800</v>
      </c>
      <c r="J227" t="s">
        <v>513</v>
      </c>
      <c r="M227" t="s">
        <v>188</v>
      </c>
    </row>
    <row r="228" spans="1:14" x14ac:dyDescent="0.35">
      <c r="A228" s="4">
        <v>44651</v>
      </c>
      <c r="B228">
        <f t="shared" si="18"/>
        <v>4</v>
      </c>
      <c r="C228" t="str">
        <f t="shared" si="22"/>
        <v>JUEVES</v>
      </c>
      <c r="D228">
        <f t="shared" si="19"/>
        <v>3</v>
      </c>
      <c r="E228" t="str">
        <f t="shared" si="20"/>
        <v>MARZO</v>
      </c>
      <c r="F228">
        <f t="shared" si="21"/>
        <v>2022</v>
      </c>
      <c r="G228">
        <f t="shared" si="23"/>
        <v>14</v>
      </c>
      <c r="H228" t="s">
        <v>514</v>
      </c>
      <c r="I228" s="6">
        <v>100</v>
      </c>
      <c r="J228" t="s">
        <v>515</v>
      </c>
      <c r="M228" t="s">
        <v>191</v>
      </c>
      <c r="N228" t="s">
        <v>204</v>
      </c>
    </row>
    <row r="229" spans="1:14" x14ac:dyDescent="0.35">
      <c r="A229" s="4">
        <v>44651</v>
      </c>
      <c r="B229">
        <f t="shared" si="18"/>
        <v>4</v>
      </c>
      <c r="C229" t="str">
        <f t="shared" si="22"/>
        <v>JUEVES</v>
      </c>
      <c r="D229">
        <f t="shared" si="19"/>
        <v>3</v>
      </c>
      <c r="E229" t="str">
        <f t="shared" si="20"/>
        <v>MARZO</v>
      </c>
      <c r="F229">
        <f t="shared" si="21"/>
        <v>2022</v>
      </c>
      <c r="G229">
        <f t="shared" si="23"/>
        <v>14</v>
      </c>
      <c r="H229" t="s">
        <v>447</v>
      </c>
      <c r="I229" s="6">
        <v>400</v>
      </c>
      <c r="J229" t="s">
        <v>516</v>
      </c>
      <c r="M229" t="s">
        <v>188</v>
      </c>
    </row>
    <row r="230" spans="1:14" x14ac:dyDescent="0.35">
      <c r="A230" s="4">
        <v>44652</v>
      </c>
      <c r="B230">
        <f t="shared" si="18"/>
        <v>5</v>
      </c>
      <c r="C230" t="str">
        <f t="shared" si="22"/>
        <v>VIERNES</v>
      </c>
      <c r="D230">
        <f t="shared" si="19"/>
        <v>4</v>
      </c>
      <c r="E230" t="str">
        <f t="shared" si="20"/>
        <v>ABRIL</v>
      </c>
      <c r="F230">
        <f t="shared" si="21"/>
        <v>2022</v>
      </c>
      <c r="G230">
        <f t="shared" si="23"/>
        <v>14</v>
      </c>
      <c r="H230" t="s">
        <v>517</v>
      </c>
      <c r="I230" s="6">
        <v>50</v>
      </c>
      <c r="J230" t="s">
        <v>518</v>
      </c>
      <c r="M230" t="s">
        <v>191</v>
      </c>
      <c r="N230" t="s">
        <v>204</v>
      </c>
    </row>
    <row r="231" spans="1:14" x14ac:dyDescent="0.35">
      <c r="A231" s="4">
        <v>44652</v>
      </c>
      <c r="B231">
        <f t="shared" si="18"/>
        <v>5</v>
      </c>
      <c r="C231" t="str">
        <f t="shared" si="22"/>
        <v>VIERNES</v>
      </c>
      <c r="D231">
        <f t="shared" si="19"/>
        <v>4</v>
      </c>
      <c r="E231" t="str">
        <f t="shared" si="20"/>
        <v>ABRIL</v>
      </c>
      <c r="F231">
        <f t="shared" si="21"/>
        <v>2022</v>
      </c>
      <c r="G231">
        <f t="shared" si="23"/>
        <v>14</v>
      </c>
      <c r="H231" t="s">
        <v>443</v>
      </c>
      <c r="I231" s="6">
        <v>3000</v>
      </c>
      <c r="J231" t="s">
        <v>519</v>
      </c>
      <c r="M231" t="s">
        <v>191</v>
      </c>
    </row>
    <row r="232" spans="1:14" x14ac:dyDescent="0.35">
      <c r="A232" s="4">
        <v>44653</v>
      </c>
      <c r="B232">
        <f t="shared" si="18"/>
        <v>6</v>
      </c>
      <c r="C232" t="str">
        <f t="shared" si="22"/>
        <v>SÁBADO</v>
      </c>
      <c r="D232">
        <f t="shared" si="19"/>
        <v>4</v>
      </c>
      <c r="E232" t="str">
        <f t="shared" si="20"/>
        <v>ABRIL</v>
      </c>
      <c r="F232">
        <f t="shared" si="21"/>
        <v>2022</v>
      </c>
      <c r="G232">
        <f t="shared" si="23"/>
        <v>14</v>
      </c>
      <c r="H232" t="s">
        <v>107</v>
      </c>
      <c r="I232" s="6">
        <v>800</v>
      </c>
      <c r="J232" t="s">
        <v>520</v>
      </c>
      <c r="M232" t="s">
        <v>188</v>
      </c>
    </row>
    <row r="233" spans="1:14" x14ac:dyDescent="0.35">
      <c r="A233" s="4">
        <v>44653</v>
      </c>
      <c r="B233">
        <f t="shared" si="18"/>
        <v>6</v>
      </c>
      <c r="C233" t="str">
        <f t="shared" si="22"/>
        <v>SÁBADO</v>
      </c>
      <c r="D233">
        <f t="shared" si="19"/>
        <v>4</v>
      </c>
      <c r="E233" t="str">
        <f t="shared" si="20"/>
        <v>ABRIL</v>
      </c>
      <c r="F233">
        <f t="shared" si="21"/>
        <v>2022</v>
      </c>
      <c r="G233">
        <f t="shared" si="23"/>
        <v>14</v>
      </c>
      <c r="H233" t="s">
        <v>458</v>
      </c>
      <c r="I233" s="6">
        <v>2000</v>
      </c>
      <c r="J233" t="s">
        <v>521</v>
      </c>
      <c r="M233" t="s">
        <v>188</v>
      </c>
    </row>
    <row r="234" spans="1:14" x14ac:dyDescent="0.35">
      <c r="A234" s="4">
        <v>44653</v>
      </c>
      <c r="B234">
        <f t="shared" si="18"/>
        <v>6</v>
      </c>
      <c r="C234" t="str">
        <f t="shared" si="22"/>
        <v>SÁBADO</v>
      </c>
      <c r="D234">
        <f t="shared" si="19"/>
        <v>4</v>
      </c>
      <c r="E234" t="str">
        <f t="shared" si="20"/>
        <v>ABRIL</v>
      </c>
      <c r="F234">
        <f t="shared" si="21"/>
        <v>2022</v>
      </c>
      <c r="G234">
        <f t="shared" si="23"/>
        <v>14</v>
      </c>
      <c r="H234" t="s">
        <v>522</v>
      </c>
      <c r="I234" s="6">
        <v>3000</v>
      </c>
      <c r="J234" t="s">
        <v>523</v>
      </c>
      <c r="M234" t="s">
        <v>188</v>
      </c>
    </row>
    <row r="235" spans="1:14" x14ac:dyDescent="0.35">
      <c r="A235" s="4">
        <v>44653</v>
      </c>
      <c r="B235">
        <f t="shared" si="18"/>
        <v>6</v>
      </c>
      <c r="C235" t="str">
        <f t="shared" si="22"/>
        <v>SÁBADO</v>
      </c>
      <c r="D235">
        <f t="shared" si="19"/>
        <v>4</v>
      </c>
      <c r="E235" t="str">
        <f t="shared" si="20"/>
        <v>ABRIL</v>
      </c>
      <c r="F235">
        <f t="shared" si="21"/>
        <v>2022</v>
      </c>
      <c r="G235">
        <f t="shared" si="23"/>
        <v>14</v>
      </c>
      <c r="H235" t="s">
        <v>451</v>
      </c>
      <c r="I235" s="6">
        <v>750</v>
      </c>
      <c r="J235" t="s">
        <v>524</v>
      </c>
      <c r="M235" t="s">
        <v>188</v>
      </c>
    </row>
    <row r="236" spans="1:14" x14ac:dyDescent="0.35">
      <c r="A236" s="4">
        <v>44655</v>
      </c>
      <c r="B236">
        <f t="shared" si="18"/>
        <v>1</v>
      </c>
      <c r="C236" t="str">
        <f t="shared" si="22"/>
        <v>LUNES</v>
      </c>
      <c r="D236">
        <f t="shared" si="19"/>
        <v>4</v>
      </c>
      <c r="E236" t="str">
        <f t="shared" si="20"/>
        <v>ABRIL</v>
      </c>
      <c r="F236">
        <f t="shared" si="21"/>
        <v>2022</v>
      </c>
      <c r="G236">
        <f t="shared" si="23"/>
        <v>15</v>
      </c>
      <c r="H236" t="s">
        <v>493</v>
      </c>
      <c r="I236" s="6">
        <v>800</v>
      </c>
      <c r="J236" t="s">
        <v>525</v>
      </c>
      <c r="M236" t="s">
        <v>188</v>
      </c>
    </row>
    <row r="237" spans="1:14" x14ac:dyDescent="0.35">
      <c r="A237" s="4">
        <v>44655</v>
      </c>
      <c r="B237">
        <f t="shared" si="18"/>
        <v>1</v>
      </c>
      <c r="C237" t="str">
        <f t="shared" si="22"/>
        <v>LUNES</v>
      </c>
      <c r="D237">
        <f t="shared" si="19"/>
        <v>4</v>
      </c>
      <c r="E237" t="str">
        <f t="shared" si="20"/>
        <v>ABRIL</v>
      </c>
      <c r="F237">
        <f t="shared" si="21"/>
        <v>2022</v>
      </c>
      <c r="G237">
        <f t="shared" si="23"/>
        <v>15</v>
      </c>
      <c r="H237" t="s">
        <v>443</v>
      </c>
      <c r="I237" s="6">
        <v>0</v>
      </c>
      <c r="J237" t="s">
        <v>526</v>
      </c>
      <c r="M237" t="s">
        <v>188</v>
      </c>
    </row>
    <row r="238" spans="1:14" x14ac:dyDescent="0.35">
      <c r="A238" s="4">
        <v>44655</v>
      </c>
      <c r="B238">
        <f t="shared" si="18"/>
        <v>1</v>
      </c>
      <c r="C238" t="str">
        <f t="shared" si="22"/>
        <v>LUNES</v>
      </c>
      <c r="D238">
        <f t="shared" si="19"/>
        <v>4</v>
      </c>
      <c r="E238" t="str">
        <f t="shared" si="20"/>
        <v>ABRIL</v>
      </c>
      <c r="F238">
        <f t="shared" si="21"/>
        <v>2022</v>
      </c>
      <c r="G238">
        <f t="shared" si="23"/>
        <v>15</v>
      </c>
      <c r="H238" t="s">
        <v>522</v>
      </c>
      <c r="I238" s="6">
        <v>0</v>
      </c>
      <c r="J238" t="s">
        <v>527</v>
      </c>
      <c r="M238" t="s">
        <v>188</v>
      </c>
    </row>
    <row r="239" spans="1:14" x14ac:dyDescent="0.35">
      <c r="A239" s="4">
        <v>44656</v>
      </c>
      <c r="B239">
        <f t="shared" si="18"/>
        <v>2</v>
      </c>
      <c r="C239" t="str">
        <f t="shared" si="22"/>
        <v>MARTES</v>
      </c>
      <c r="D239">
        <f t="shared" si="19"/>
        <v>4</v>
      </c>
      <c r="E239" t="str">
        <f t="shared" si="20"/>
        <v>ABRIL</v>
      </c>
      <c r="F239">
        <f t="shared" si="21"/>
        <v>2022</v>
      </c>
      <c r="G239">
        <f t="shared" si="23"/>
        <v>15</v>
      </c>
      <c r="H239" t="s">
        <v>528</v>
      </c>
      <c r="I239" s="6">
        <v>50</v>
      </c>
      <c r="J239" t="s">
        <v>529</v>
      </c>
      <c r="M239" t="s">
        <v>191</v>
      </c>
      <c r="N239" t="s">
        <v>192</v>
      </c>
    </row>
    <row r="240" spans="1:14" x14ac:dyDescent="0.35">
      <c r="A240" s="4">
        <v>44656</v>
      </c>
      <c r="B240">
        <f t="shared" si="18"/>
        <v>2</v>
      </c>
      <c r="C240" t="str">
        <f t="shared" si="22"/>
        <v>MARTES</v>
      </c>
      <c r="D240">
        <f t="shared" si="19"/>
        <v>4</v>
      </c>
      <c r="E240" t="str">
        <f t="shared" si="20"/>
        <v>ABRIL</v>
      </c>
      <c r="F240">
        <f t="shared" si="21"/>
        <v>2022</v>
      </c>
      <c r="G240">
        <f t="shared" si="23"/>
        <v>15</v>
      </c>
      <c r="H240" t="s">
        <v>530</v>
      </c>
      <c r="I240" s="6">
        <v>2000</v>
      </c>
      <c r="J240" t="s">
        <v>531</v>
      </c>
      <c r="M240" t="s">
        <v>188</v>
      </c>
    </row>
    <row r="241" spans="1:14" x14ac:dyDescent="0.35">
      <c r="A241" s="4">
        <v>44656</v>
      </c>
      <c r="B241">
        <f t="shared" si="18"/>
        <v>2</v>
      </c>
      <c r="C241" t="str">
        <f t="shared" si="22"/>
        <v>MARTES</v>
      </c>
      <c r="D241">
        <f t="shared" si="19"/>
        <v>4</v>
      </c>
      <c r="E241" t="str">
        <f t="shared" si="20"/>
        <v>ABRIL</v>
      </c>
      <c r="F241">
        <f t="shared" si="21"/>
        <v>2022</v>
      </c>
      <c r="G241">
        <f t="shared" si="23"/>
        <v>15</v>
      </c>
      <c r="H241" t="s">
        <v>532</v>
      </c>
      <c r="I241" s="6">
        <v>300</v>
      </c>
      <c r="J241" t="s">
        <v>533</v>
      </c>
      <c r="M241" t="s">
        <v>188</v>
      </c>
    </row>
    <row r="242" spans="1:14" x14ac:dyDescent="0.35">
      <c r="A242" s="4">
        <v>44657</v>
      </c>
      <c r="B242">
        <f t="shared" si="18"/>
        <v>3</v>
      </c>
      <c r="C242" t="str">
        <f t="shared" si="22"/>
        <v>MIÉRCOLES</v>
      </c>
      <c r="D242">
        <f t="shared" si="19"/>
        <v>4</v>
      </c>
      <c r="E242" t="str">
        <f t="shared" si="20"/>
        <v>ABRIL</v>
      </c>
      <c r="F242">
        <f t="shared" si="21"/>
        <v>2022</v>
      </c>
      <c r="G242">
        <f t="shared" si="23"/>
        <v>15</v>
      </c>
      <c r="H242" t="s">
        <v>534</v>
      </c>
      <c r="I242" s="6">
        <v>2000</v>
      </c>
      <c r="J242" t="s">
        <v>535</v>
      </c>
      <c r="M242" t="s">
        <v>188</v>
      </c>
    </row>
    <row r="243" spans="1:14" x14ac:dyDescent="0.35">
      <c r="A243" s="4">
        <v>44657</v>
      </c>
      <c r="B243">
        <f t="shared" si="18"/>
        <v>3</v>
      </c>
      <c r="C243" t="str">
        <f t="shared" si="22"/>
        <v>MIÉRCOLES</v>
      </c>
      <c r="D243">
        <f t="shared" si="19"/>
        <v>4</v>
      </c>
      <c r="E243" t="str">
        <f t="shared" si="20"/>
        <v>ABRIL</v>
      </c>
      <c r="F243">
        <f t="shared" si="21"/>
        <v>2022</v>
      </c>
      <c r="G243">
        <f t="shared" si="23"/>
        <v>15</v>
      </c>
      <c r="H243" t="s">
        <v>536</v>
      </c>
      <c r="I243" s="6">
        <v>250</v>
      </c>
      <c r="J243" t="s">
        <v>537</v>
      </c>
      <c r="M243" t="s">
        <v>188</v>
      </c>
    </row>
    <row r="244" spans="1:14" x14ac:dyDescent="0.35">
      <c r="A244" s="4">
        <v>44657</v>
      </c>
      <c r="B244">
        <f t="shared" si="18"/>
        <v>3</v>
      </c>
      <c r="C244" t="str">
        <f t="shared" si="22"/>
        <v>MIÉRCOLES</v>
      </c>
      <c r="D244">
        <f t="shared" si="19"/>
        <v>4</v>
      </c>
      <c r="E244" t="str">
        <f t="shared" si="20"/>
        <v>ABRIL</v>
      </c>
      <c r="F244">
        <f t="shared" si="21"/>
        <v>2022</v>
      </c>
      <c r="G244">
        <f t="shared" si="23"/>
        <v>15</v>
      </c>
      <c r="H244" t="s">
        <v>538</v>
      </c>
      <c r="I244" s="6">
        <v>50</v>
      </c>
      <c r="J244" t="s">
        <v>539</v>
      </c>
      <c r="M244" t="s">
        <v>188</v>
      </c>
    </row>
    <row r="245" spans="1:14" x14ac:dyDescent="0.35">
      <c r="A245" s="4">
        <v>44657</v>
      </c>
      <c r="B245">
        <f t="shared" si="18"/>
        <v>3</v>
      </c>
      <c r="C245" t="str">
        <f t="shared" si="22"/>
        <v>MIÉRCOLES</v>
      </c>
      <c r="D245">
        <f t="shared" si="19"/>
        <v>4</v>
      </c>
      <c r="E245" t="str">
        <f t="shared" si="20"/>
        <v>ABRIL</v>
      </c>
      <c r="F245">
        <f t="shared" si="21"/>
        <v>2022</v>
      </c>
      <c r="G245">
        <f t="shared" si="23"/>
        <v>15</v>
      </c>
      <c r="H245" t="s">
        <v>318</v>
      </c>
      <c r="I245" s="6">
        <v>500</v>
      </c>
      <c r="J245" t="s">
        <v>540</v>
      </c>
      <c r="M245" t="s">
        <v>188</v>
      </c>
    </row>
    <row r="246" spans="1:14" x14ac:dyDescent="0.35">
      <c r="A246" s="4">
        <v>44658</v>
      </c>
      <c r="B246">
        <f t="shared" si="18"/>
        <v>4</v>
      </c>
      <c r="C246" t="str">
        <f t="shared" si="22"/>
        <v>JUEVES</v>
      </c>
      <c r="D246">
        <f t="shared" si="19"/>
        <v>4</v>
      </c>
      <c r="E246" t="str">
        <f t="shared" si="20"/>
        <v>ABRIL</v>
      </c>
      <c r="F246">
        <f t="shared" si="21"/>
        <v>2022</v>
      </c>
      <c r="G246">
        <f t="shared" si="23"/>
        <v>15</v>
      </c>
      <c r="H246" t="s">
        <v>447</v>
      </c>
      <c r="I246" s="6">
        <v>400</v>
      </c>
      <c r="J246" t="s">
        <v>541</v>
      </c>
      <c r="M246" t="s">
        <v>188</v>
      </c>
    </row>
    <row r="247" spans="1:14" x14ac:dyDescent="0.35">
      <c r="A247" s="4">
        <v>44658</v>
      </c>
      <c r="B247">
        <f t="shared" si="18"/>
        <v>4</v>
      </c>
      <c r="C247" t="str">
        <f t="shared" si="22"/>
        <v>JUEVES</v>
      </c>
      <c r="D247">
        <f t="shared" si="19"/>
        <v>4</v>
      </c>
      <c r="E247" t="str">
        <f t="shared" si="20"/>
        <v>ABRIL</v>
      </c>
      <c r="F247">
        <f t="shared" si="21"/>
        <v>2022</v>
      </c>
      <c r="G247">
        <f t="shared" si="23"/>
        <v>15</v>
      </c>
      <c r="H247" t="s">
        <v>542</v>
      </c>
      <c r="I247" s="6">
        <v>50</v>
      </c>
      <c r="J247" t="s">
        <v>543</v>
      </c>
      <c r="M247" t="s">
        <v>191</v>
      </c>
      <c r="N247" t="s">
        <v>204</v>
      </c>
    </row>
    <row r="248" spans="1:14" x14ac:dyDescent="0.35">
      <c r="A248" s="4">
        <v>44659</v>
      </c>
      <c r="B248">
        <f t="shared" si="18"/>
        <v>5</v>
      </c>
      <c r="C248" t="str">
        <f t="shared" si="22"/>
        <v>VIERNES</v>
      </c>
      <c r="D248">
        <f t="shared" si="19"/>
        <v>4</v>
      </c>
      <c r="E248" t="str">
        <f t="shared" si="20"/>
        <v>ABRIL</v>
      </c>
      <c r="F248">
        <f t="shared" si="21"/>
        <v>2022</v>
      </c>
      <c r="G248">
        <f t="shared" si="23"/>
        <v>15</v>
      </c>
      <c r="H248" t="s">
        <v>493</v>
      </c>
      <c r="I248" s="6">
        <v>0</v>
      </c>
      <c r="J248" t="s">
        <v>232</v>
      </c>
      <c r="M248" t="s">
        <v>188</v>
      </c>
    </row>
    <row r="249" spans="1:14" x14ac:dyDescent="0.35">
      <c r="A249" s="4">
        <v>44659</v>
      </c>
      <c r="B249">
        <f t="shared" si="18"/>
        <v>5</v>
      </c>
      <c r="C249" t="str">
        <f t="shared" si="22"/>
        <v>VIERNES</v>
      </c>
      <c r="D249">
        <f t="shared" si="19"/>
        <v>4</v>
      </c>
      <c r="E249" t="str">
        <f t="shared" si="20"/>
        <v>ABRIL</v>
      </c>
      <c r="F249">
        <f t="shared" si="21"/>
        <v>2022</v>
      </c>
      <c r="G249">
        <f t="shared" si="23"/>
        <v>15</v>
      </c>
      <c r="H249" t="s">
        <v>443</v>
      </c>
      <c r="I249" s="6">
        <v>0</v>
      </c>
      <c r="J249" t="s">
        <v>544</v>
      </c>
      <c r="M249" t="s">
        <v>188</v>
      </c>
    </row>
    <row r="250" spans="1:14" x14ac:dyDescent="0.35">
      <c r="A250" s="4">
        <v>44660</v>
      </c>
      <c r="B250">
        <f t="shared" si="18"/>
        <v>6</v>
      </c>
      <c r="C250" t="str">
        <f t="shared" si="22"/>
        <v>SÁBADO</v>
      </c>
      <c r="D250">
        <f t="shared" si="19"/>
        <v>4</v>
      </c>
      <c r="E250" t="str">
        <f t="shared" si="20"/>
        <v>ABRIL</v>
      </c>
      <c r="F250">
        <f t="shared" si="21"/>
        <v>2022</v>
      </c>
      <c r="G250">
        <f t="shared" si="23"/>
        <v>15</v>
      </c>
      <c r="H250" t="s">
        <v>458</v>
      </c>
      <c r="I250" s="6">
        <v>500</v>
      </c>
      <c r="J250" t="s">
        <v>545</v>
      </c>
      <c r="M250" t="s">
        <v>188</v>
      </c>
    </row>
    <row r="251" spans="1:14" x14ac:dyDescent="0.35">
      <c r="A251" s="4">
        <v>44660</v>
      </c>
      <c r="B251">
        <f t="shared" si="18"/>
        <v>6</v>
      </c>
      <c r="C251" t="str">
        <f t="shared" si="22"/>
        <v>SÁBADO</v>
      </c>
      <c r="D251">
        <f t="shared" si="19"/>
        <v>4</v>
      </c>
      <c r="E251" t="str">
        <f t="shared" si="20"/>
        <v>ABRIL</v>
      </c>
      <c r="F251">
        <f t="shared" si="21"/>
        <v>2022</v>
      </c>
      <c r="G251">
        <f t="shared" si="23"/>
        <v>15</v>
      </c>
      <c r="H251" t="s">
        <v>546</v>
      </c>
      <c r="I251" s="6">
        <v>750</v>
      </c>
      <c r="J251" t="s">
        <v>547</v>
      </c>
      <c r="M251" t="s">
        <v>188</v>
      </c>
    </row>
    <row r="252" spans="1:14" x14ac:dyDescent="0.35">
      <c r="A252" s="4">
        <v>44660</v>
      </c>
      <c r="B252">
        <f t="shared" si="18"/>
        <v>6</v>
      </c>
      <c r="C252" t="str">
        <f t="shared" si="22"/>
        <v>SÁBADO</v>
      </c>
      <c r="D252">
        <f t="shared" si="19"/>
        <v>4</v>
      </c>
      <c r="E252" t="str">
        <f t="shared" si="20"/>
        <v>ABRIL</v>
      </c>
      <c r="F252">
        <f t="shared" si="21"/>
        <v>2022</v>
      </c>
      <c r="G252">
        <f t="shared" si="23"/>
        <v>15</v>
      </c>
      <c r="H252" t="s">
        <v>107</v>
      </c>
      <c r="I252" s="6">
        <v>1200</v>
      </c>
      <c r="J252" t="s">
        <v>548</v>
      </c>
      <c r="M252" t="s">
        <v>188</v>
      </c>
    </row>
    <row r="253" spans="1:14" x14ac:dyDescent="0.35">
      <c r="A253" s="4">
        <v>44662</v>
      </c>
      <c r="B253">
        <f t="shared" si="18"/>
        <v>1</v>
      </c>
      <c r="C253" t="str">
        <f t="shared" si="22"/>
        <v>LUNES</v>
      </c>
      <c r="D253">
        <f t="shared" si="19"/>
        <v>4</v>
      </c>
      <c r="E253" t="str">
        <f t="shared" si="20"/>
        <v>ABRIL</v>
      </c>
      <c r="F253">
        <f t="shared" si="21"/>
        <v>2022</v>
      </c>
      <c r="G253">
        <f t="shared" si="23"/>
        <v>16</v>
      </c>
      <c r="H253" t="s">
        <v>549</v>
      </c>
      <c r="I253" s="6">
        <v>350</v>
      </c>
      <c r="J253" t="s">
        <v>550</v>
      </c>
      <c r="M253" t="s">
        <v>191</v>
      </c>
      <c r="N253" t="s">
        <v>204</v>
      </c>
    </row>
    <row r="254" spans="1:14" x14ac:dyDescent="0.35">
      <c r="A254" s="4">
        <v>44662</v>
      </c>
      <c r="B254">
        <f t="shared" si="18"/>
        <v>1</v>
      </c>
      <c r="C254" t="str">
        <f t="shared" si="22"/>
        <v>LUNES</v>
      </c>
      <c r="D254">
        <f t="shared" si="19"/>
        <v>4</v>
      </c>
      <c r="E254" t="str">
        <f t="shared" si="20"/>
        <v>ABRIL</v>
      </c>
      <c r="F254">
        <f t="shared" si="21"/>
        <v>2022</v>
      </c>
      <c r="G254">
        <f t="shared" si="23"/>
        <v>16</v>
      </c>
      <c r="H254" t="s">
        <v>551</v>
      </c>
      <c r="I254" s="6">
        <v>280</v>
      </c>
      <c r="J254" t="s">
        <v>552</v>
      </c>
      <c r="M254" t="s">
        <v>191</v>
      </c>
      <c r="N254" t="s">
        <v>204</v>
      </c>
    </row>
    <row r="255" spans="1:14" x14ac:dyDescent="0.35">
      <c r="A255" s="4">
        <v>44662</v>
      </c>
      <c r="B255">
        <f t="shared" si="18"/>
        <v>1</v>
      </c>
      <c r="C255" t="str">
        <f t="shared" si="22"/>
        <v>LUNES</v>
      </c>
      <c r="D255">
        <f t="shared" si="19"/>
        <v>4</v>
      </c>
      <c r="E255" t="str">
        <f t="shared" si="20"/>
        <v>ABRIL</v>
      </c>
      <c r="F255">
        <f t="shared" si="21"/>
        <v>2022</v>
      </c>
      <c r="G255">
        <f t="shared" si="23"/>
        <v>16</v>
      </c>
      <c r="H255" t="s">
        <v>553</v>
      </c>
      <c r="I255" s="6">
        <v>350</v>
      </c>
      <c r="J255" t="s">
        <v>554</v>
      </c>
      <c r="M255" t="s">
        <v>191</v>
      </c>
      <c r="N255" t="s">
        <v>204</v>
      </c>
    </row>
    <row r="256" spans="1:14" x14ac:dyDescent="0.35">
      <c r="A256" s="4">
        <v>44662</v>
      </c>
      <c r="B256">
        <f t="shared" si="18"/>
        <v>1</v>
      </c>
      <c r="C256" t="str">
        <f t="shared" si="22"/>
        <v>LUNES</v>
      </c>
      <c r="D256">
        <f t="shared" si="19"/>
        <v>4</v>
      </c>
      <c r="E256" t="str">
        <f t="shared" si="20"/>
        <v>ABRIL</v>
      </c>
      <c r="F256">
        <f t="shared" si="21"/>
        <v>2022</v>
      </c>
      <c r="G256">
        <f t="shared" si="23"/>
        <v>16</v>
      </c>
      <c r="H256" t="s">
        <v>394</v>
      </c>
      <c r="I256" s="6">
        <v>0</v>
      </c>
      <c r="J256" t="s">
        <v>555</v>
      </c>
      <c r="M256" t="s">
        <v>188</v>
      </c>
    </row>
    <row r="257" spans="1:14" x14ac:dyDescent="0.35">
      <c r="A257" s="4">
        <v>44663</v>
      </c>
      <c r="B257">
        <f t="shared" si="18"/>
        <v>2</v>
      </c>
      <c r="C257" t="str">
        <f t="shared" si="22"/>
        <v>MARTES</v>
      </c>
      <c r="D257">
        <f t="shared" si="19"/>
        <v>4</v>
      </c>
      <c r="E257" t="str">
        <f t="shared" si="20"/>
        <v>ABRIL</v>
      </c>
      <c r="F257">
        <f t="shared" si="21"/>
        <v>2022</v>
      </c>
      <c r="G257">
        <f t="shared" si="23"/>
        <v>16</v>
      </c>
      <c r="H257" t="s">
        <v>498</v>
      </c>
      <c r="I257" s="6">
        <v>0</v>
      </c>
      <c r="J257" t="s">
        <v>556</v>
      </c>
      <c r="M257" t="s">
        <v>188</v>
      </c>
    </row>
    <row r="258" spans="1:14" x14ac:dyDescent="0.35">
      <c r="A258" s="4">
        <v>44663</v>
      </c>
      <c r="B258">
        <f t="shared" ref="B258:B321" si="24">WEEKDAY(A258,2)</f>
        <v>2</v>
      </c>
      <c r="C258" t="str">
        <f t="shared" si="22"/>
        <v>MARTES</v>
      </c>
      <c r="D258">
        <f t="shared" ref="D258:D321" si="25">MONTH(A258)</f>
        <v>4</v>
      </c>
      <c r="E258" t="str">
        <f t="shared" ref="E258:E321" si="26">UPPER(TEXT(A258,"MMMM"))</f>
        <v>ABRIL</v>
      </c>
      <c r="F258">
        <f t="shared" ref="F258:F321" si="27">YEAR(A258)</f>
        <v>2022</v>
      </c>
      <c r="G258">
        <f t="shared" si="23"/>
        <v>16</v>
      </c>
      <c r="H258" t="s">
        <v>493</v>
      </c>
      <c r="I258" s="6">
        <v>700</v>
      </c>
      <c r="J258" t="s">
        <v>467</v>
      </c>
      <c r="M258" t="s">
        <v>188</v>
      </c>
    </row>
    <row r="259" spans="1:14" x14ac:dyDescent="0.35">
      <c r="A259" s="4">
        <v>44663</v>
      </c>
      <c r="B259">
        <f t="shared" si="24"/>
        <v>2</v>
      </c>
      <c r="C259" t="str">
        <f t="shared" ref="C259:C322" si="28">UPPER(TEXT(A259,"DDDD"))</f>
        <v>MARTES</v>
      </c>
      <c r="D259">
        <f t="shared" si="25"/>
        <v>4</v>
      </c>
      <c r="E259" t="str">
        <f t="shared" si="26"/>
        <v>ABRIL</v>
      </c>
      <c r="F259">
        <f t="shared" si="27"/>
        <v>2022</v>
      </c>
      <c r="G259">
        <f t="shared" ref="G259:G322" si="29">WEEKNUM(A259)</f>
        <v>16</v>
      </c>
      <c r="H259" t="s">
        <v>209</v>
      </c>
      <c r="I259" s="6">
        <v>500</v>
      </c>
      <c r="J259" t="s">
        <v>557</v>
      </c>
      <c r="M259" t="s">
        <v>188</v>
      </c>
    </row>
    <row r="260" spans="1:14" x14ac:dyDescent="0.35">
      <c r="A260" s="4">
        <v>44663</v>
      </c>
      <c r="B260">
        <f t="shared" si="24"/>
        <v>2</v>
      </c>
      <c r="C260" t="str">
        <f t="shared" si="28"/>
        <v>MARTES</v>
      </c>
      <c r="D260">
        <f t="shared" si="25"/>
        <v>4</v>
      </c>
      <c r="E260" t="str">
        <f t="shared" si="26"/>
        <v>ABRIL</v>
      </c>
      <c r="F260">
        <f t="shared" si="27"/>
        <v>2022</v>
      </c>
      <c r="G260">
        <f t="shared" si="29"/>
        <v>16</v>
      </c>
      <c r="H260" t="s">
        <v>558</v>
      </c>
      <c r="I260" s="6">
        <v>50</v>
      </c>
      <c r="J260" t="s">
        <v>559</v>
      </c>
      <c r="M260" t="s">
        <v>191</v>
      </c>
      <c r="N260" t="s">
        <v>204</v>
      </c>
    </row>
    <row r="261" spans="1:14" x14ac:dyDescent="0.35">
      <c r="A261" s="4">
        <v>44663</v>
      </c>
      <c r="B261">
        <f t="shared" si="24"/>
        <v>2</v>
      </c>
      <c r="C261" t="str">
        <f t="shared" si="28"/>
        <v>MARTES</v>
      </c>
      <c r="D261">
        <f t="shared" si="25"/>
        <v>4</v>
      </c>
      <c r="E261" t="str">
        <f t="shared" si="26"/>
        <v>ABRIL</v>
      </c>
      <c r="F261">
        <f t="shared" si="27"/>
        <v>2022</v>
      </c>
      <c r="G261">
        <f t="shared" si="29"/>
        <v>16</v>
      </c>
      <c r="H261" t="s">
        <v>560</v>
      </c>
      <c r="I261" s="6">
        <v>350</v>
      </c>
      <c r="J261" t="s">
        <v>561</v>
      </c>
      <c r="M261" t="s">
        <v>188</v>
      </c>
    </row>
    <row r="262" spans="1:14" x14ac:dyDescent="0.35">
      <c r="A262" s="4">
        <v>44664</v>
      </c>
      <c r="B262">
        <f t="shared" si="24"/>
        <v>3</v>
      </c>
      <c r="C262" t="str">
        <f t="shared" si="28"/>
        <v>MIÉRCOLES</v>
      </c>
      <c r="D262">
        <f t="shared" si="25"/>
        <v>4</v>
      </c>
      <c r="E262" t="str">
        <f t="shared" si="26"/>
        <v>ABRIL</v>
      </c>
      <c r="F262">
        <f t="shared" si="27"/>
        <v>2022</v>
      </c>
      <c r="G262">
        <f t="shared" si="29"/>
        <v>16</v>
      </c>
      <c r="H262" t="s">
        <v>418</v>
      </c>
      <c r="I262" s="6">
        <v>806</v>
      </c>
      <c r="J262" t="s">
        <v>562</v>
      </c>
      <c r="M262" t="s">
        <v>188</v>
      </c>
    </row>
    <row r="263" spans="1:14" x14ac:dyDescent="0.35">
      <c r="A263" s="4">
        <v>44664</v>
      </c>
      <c r="B263">
        <f t="shared" si="24"/>
        <v>3</v>
      </c>
      <c r="C263" t="str">
        <f t="shared" si="28"/>
        <v>MIÉRCOLES</v>
      </c>
      <c r="D263">
        <f t="shared" si="25"/>
        <v>4</v>
      </c>
      <c r="E263" t="str">
        <f t="shared" si="26"/>
        <v>ABRIL</v>
      </c>
      <c r="F263">
        <f t="shared" si="27"/>
        <v>2022</v>
      </c>
      <c r="G263">
        <f t="shared" si="29"/>
        <v>16</v>
      </c>
      <c r="H263" t="s">
        <v>563</v>
      </c>
      <c r="I263" s="6">
        <v>807</v>
      </c>
      <c r="J263" t="s">
        <v>507</v>
      </c>
      <c r="M263" t="s">
        <v>188</v>
      </c>
    </row>
    <row r="264" spans="1:14" x14ac:dyDescent="0.35">
      <c r="A264" s="4">
        <v>44664</v>
      </c>
      <c r="B264">
        <f t="shared" si="24"/>
        <v>3</v>
      </c>
      <c r="C264" t="str">
        <f t="shared" si="28"/>
        <v>MIÉRCOLES</v>
      </c>
      <c r="D264">
        <f t="shared" si="25"/>
        <v>4</v>
      </c>
      <c r="E264" t="str">
        <f t="shared" si="26"/>
        <v>ABRIL</v>
      </c>
      <c r="F264">
        <f t="shared" si="27"/>
        <v>2022</v>
      </c>
      <c r="G264">
        <f t="shared" si="29"/>
        <v>16</v>
      </c>
      <c r="H264" t="s">
        <v>221</v>
      </c>
      <c r="I264" s="6">
        <v>0</v>
      </c>
      <c r="J264" t="s">
        <v>564</v>
      </c>
      <c r="M264" t="s">
        <v>188</v>
      </c>
    </row>
    <row r="265" spans="1:14" x14ac:dyDescent="0.35">
      <c r="A265" s="4">
        <v>44664</v>
      </c>
      <c r="B265">
        <f t="shared" si="24"/>
        <v>3</v>
      </c>
      <c r="C265" t="str">
        <f t="shared" si="28"/>
        <v>MIÉRCOLES</v>
      </c>
      <c r="D265">
        <f t="shared" si="25"/>
        <v>4</v>
      </c>
      <c r="E265" t="str">
        <f t="shared" si="26"/>
        <v>ABRIL</v>
      </c>
      <c r="F265">
        <f t="shared" si="27"/>
        <v>2022</v>
      </c>
      <c r="G265">
        <f t="shared" si="29"/>
        <v>16</v>
      </c>
      <c r="H265" t="s">
        <v>303</v>
      </c>
      <c r="I265" s="6">
        <v>0</v>
      </c>
      <c r="J265" t="s">
        <v>565</v>
      </c>
      <c r="M265" t="s">
        <v>188</v>
      </c>
    </row>
    <row r="266" spans="1:14" x14ac:dyDescent="0.35">
      <c r="A266" s="4">
        <v>44665</v>
      </c>
      <c r="B266">
        <f t="shared" si="24"/>
        <v>4</v>
      </c>
      <c r="C266" t="str">
        <f t="shared" si="28"/>
        <v>JUEVES</v>
      </c>
      <c r="D266">
        <f t="shared" si="25"/>
        <v>4</v>
      </c>
      <c r="E266" t="str">
        <f t="shared" si="26"/>
        <v>ABRIL</v>
      </c>
      <c r="F266">
        <f t="shared" si="27"/>
        <v>2022</v>
      </c>
      <c r="G266">
        <f t="shared" si="29"/>
        <v>16</v>
      </c>
      <c r="H266" t="s">
        <v>566</v>
      </c>
      <c r="I266" s="6">
        <v>600</v>
      </c>
      <c r="J266" t="s">
        <v>567</v>
      </c>
      <c r="M266" t="s">
        <v>188</v>
      </c>
    </row>
    <row r="267" spans="1:14" x14ac:dyDescent="0.35">
      <c r="A267" s="4">
        <v>44665</v>
      </c>
      <c r="B267">
        <f t="shared" si="24"/>
        <v>4</v>
      </c>
      <c r="C267" t="str">
        <f t="shared" si="28"/>
        <v>JUEVES</v>
      </c>
      <c r="D267">
        <f t="shared" si="25"/>
        <v>4</v>
      </c>
      <c r="E267" t="str">
        <f t="shared" si="26"/>
        <v>ABRIL</v>
      </c>
      <c r="F267">
        <f t="shared" si="27"/>
        <v>2022</v>
      </c>
      <c r="G267">
        <f t="shared" si="29"/>
        <v>16</v>
      </c>
      <c r="H267" t="s">
        <v>568</v>
      </c>
      <c r="I267" s="6">
        <v>150</v>
      </c>
      <c r="J267" t="s">
        <v>569</v>
      </c>
      <c r="M267" t="s">
        <v>188</v>
      </c>
      <c r="N267" t="s">
        <v>192</v>
      </c>
    </row>
    <row r="268" spans="1:14" x14ac:dyDescent="0.35">
      <c r="A268" s="4">
        <v>44670</v>
      </c>
      <c r="B268">
        <f t="shared" si="24"/>
        <v>2</v>
      </c>
      <c r="C268" t="str">
        <f t="shared" si="28"/>
        <v>MARTES</v>
      </c>
      <c r="D268">
        <f t="shared" si="25"/>
        <v>4</v>
      </c>
      <c r="E268" t="str">
        <f t="shared" si="26"/>
        <v>ABRIL</v>
      </c>
      <c r="F268">
        <f t="shared" si="27"/>
        <v>2022</v>
      </c>
      <c r="G268">
        <f t="shared" si="29"/>
        <v>17</v>
      </c>
      <c r="H268" t="s">
        <v>566</v>
      </c>
      <c r="I268" s="6">
        <v>1400</v>
      </c>
      <c r="J268" t="s">
        <v>570</v>
      </c>
      <c r="M268" t="s">
        <v>188</v>
      </c>
    </row>
    <row r="269" spans="1:14" x14ac:dyDescent="0.35">
      <c r="A269" s="4">
        <v>44670</v>
      </c>
      <c r="B269">
        <f t="shared" si="24"/>
        <v>2</v>
      </c>
      <c r="C269" t="str">
        <f t="shared" si="28"/>
        <v>MARTES</v>
      </c>
      <c r="D269">
        <f t="shared" si="25"/>
        <v>4</v>
      </c>
      <c r="E269" t="str">
        <f t="shared" si="26"/>
        <v>ABRIL</v>
      </c>
      <c r="F269">
        <f t="shared" si="27"/>
        <v>2022</v>
      </c>
      <c r="G269">
        <f t="shared" si="29"/>
        <v>17</v>
      </c>
      <c r="H269" t="s">
        <v>493</v>
      </c>
      <c r="I269" s="6">
        <v>800</v>
      </c>
      <c r="J269" t="s">
        <v>571</v>
      </c>
      <c r="M269" t="s">
        <v>188</v>
      </c>
    </row>
    <row r="270" spans="1:14" x14ac:dyDescent="0.35">
      <c r="A270" s="4">
        <v>44670</v>
      </c>
      <c r="B270">
        <f t="shared" si="24"/>
        <v>2</v>
      </c>
      <c r="C270" t="str">
        <f t="shared" si="28"/>
        <v>MARTES</v>
      </c>
      <c r="D270">
        <f t="shared" si="25"/>
        <v>4</v>
      </c>
      <c r="E270" t="str">
        <f t="shared" si="26"/>
        <v>ABRIL</v>
      </c>
      <c r="F270">
        <f t="shared" si="27"/>
        <v>2022</v>
      </c>
      <c r="G270">
        <f t="shared" si="29"/>
        <v>17</v>
      </c>
      <c r="H270" t="s">
        <v>498</v>
      </c>
      <c r="I270" s="6">
        <v>50</v>
      </c>
      <c r="J270" t="s">
        <v>572</v>
      </c>
      <c r="M270" t="s">
        <v>188</v>
      </c>
    </row>
    <row r="271" spans="1:14" x14ac:dyDescent="0.35">
      <c r="A271" s="4">
        <v>44670</v>
      </c>
      <c r="B271">
        <f t="shared" si="24"/>
        <v>2</v>
      </c>
      <c r="C271" t="str">
        <f t="shared" si="28"/>
        <v>MARTES</v>
      </c>
      <c r="D271">
        <f t="shared" si="25"/>
        <v>4</v>
      </c>
      <c r="E271" t="str">
        <f t="shared" si="26"/>
        <v>ABRIL</v>
      </c>
      <c r="F271">
        <f t="shared" si="27"/>
        <v>2022</v>
      </c>
      <c r="G271">
        <f t="shared" si="29"/>
        <v>17</v>
      </c>
      <c r="H271" t="s">
        <v>443</v>
      </c>
      <c r="I271" s="6">
        <v>0</v>
      </c>
      <c r="J271" t="s">
        <v>573</v>
      </c>
      <c r="M271" t="s">
        <v>188</v>
      </c>
    </row>
    <row r="272" spans="1:14" x14ac:dyDescent="0.35">
      <c r="A272" s="4">
        <v>44671</v>
      </c>
      <c r="B272">
        <f t="shared" si="24"/>
        <v>3</v>
      </c>
      <c r="C272" t="str">
        <f t="shared" si="28"/>
        <v>MIÉRCOLES</v>
      </c>
      <c r="D272">
        <f t="shared" si="25"/>
        <v>4</v>
      </c>
      <c r="E272" t="str">
        <f t="shared" si="26"/>
        <v>ABRIL</v>
      </c>
      <c r="F272">
        <f t="shared" si="27"/>
        <v>2022</v>
      </c>
      <c r="G272">
        <f t="shared" si="29"/>
        <v>17</v>
      </c>
      <c r="H272" t="s">
        <v>574</v>
      </c>
      <c r="I272" s="6">
        <v>60000</v>
      </c>
      <c r="J272" t="s">
        <v>575</v>
      </c>
      <c r="M272" t="s">
        <v>191</v>
      </c>
    </row>
    <row r="273" spans="1:14" x14ac:dyDescent="0.35">
      <c r="A273" s="4">
        <v>44671</v>
      </c>
      <c r="B273">
        <f t="shared" si="24"/>
        <v>3</v>
      </c>
      <c r="C273" t="str">
        <f t="shared" si="28"/>
        <v>MIÉRCOLES</v>
      </c>
      <c r="D273">
        <f t="shared" si="25"/>
        <v>4</v>
      </c>
      <c r="E273" t="str">
        <f t="shared" si="26"/>
        <v>ABRIL</v>
      </c>
      <c r="F273">
        <f t="shared" si="27"/>
        <v>2022</v>
      </c>
      <c r="G273">
        <f t="shared" si="29"/>
        <v>17</v>
      </c>
      <c r="H273" t="s">
        <v>263</v>
      </c>
      <c r="I273" s="6">
        <v>1000</v>
      </c>
      <c r="J273" t="s">
        <v>576</v>
      </c>
      <c r="M273" t="s">
        <v>188</v>
      </c>
    </row>
    <row r="274" spans="1:14" x14ac:dyDescent="0.35">
      <c r="A274" s="4">
        <v>44671</v>
      </c>
      <c r="B274">
        <f t="shared" si="24"/>
        <v>3</v>
      </c>
      <c r="C274" t="str">
        <f t="shared" si="28"/>
        <v>MIÉRCOLES</v>
      </c>
      <c r="D274">
        <f t="shared" si="25"/>
        <v>4</v>
      </c>
      <c r="E274" t="str">
        <f t="shared" si="26"/>
        <v>ABRIL</v>
      </c>
      <c r="F274">
        <f t="shared" si="27"/>
        <v>2022</v>
      </c>
      <c r="G274">
        <f t="shared" si="29"/>
        <v>17</v>
      </c>
      <c r="H274" t="s">
        <v>318</v>
      </c>
      <c r="I274" s="6">
        <v>500</v>
      </c>
      <c r="J274" t="s">
        <v>577</v>
      </c>
      <c r="M274" t="s">
        <v>188</v>
      </c>
    </row>
    <row r="275" spans="1:14" x14ac:dyDescent="0.35">
      <c r="A275" s="4">
        <v>44672</v>
      </c>
      <c r="B275">
        <f t="shared" si="24"/>
        <v>4</v>
      </c>
      <c r="C275" t="str">
        <f t="shared" si="28"/>
        <v>JUEVES</v>
      </c>
      <c r="D275">
        <f t="shared" si="25"/>
        <v>4</v>
      </c>
      <c r="E275" t="str">
        <f t="shared" si="26"/>
        <v>ABRIL</v>
      </c>
      <c r="F275">
        <f t="shared" si="27"/>
        <v>2022</v>
      </c>
      <c r="G275">
        <f t="shared" si="29"/>
        <v>17</v>
      </c>
      <c r="H275" t="s">
        <v>566</v>
      </c>
      <c r="I275" s="6">
        <v>700</v>
      </c>
      <c r="J275" t="s">
        <v>578</v>
      </c>
      <c r="M275" t="s">
        <v>188</v>
      </c>
    </row>
    <row r="276" spans="1:14" x14ac:dyDescent="0.35">
      <c r="A276" s="4">
        <v>44672</v>
      </c>
      <c r="B276">
        <f t="shared" si="24"/>
        <v>4</v>
      </c>
      <c r="C276" t="str">
        <f t="shared" si="28"/>
        <v>JUEVES</v>
      </c>
      <c r="D276">
        <f t="shared" si="25"/>
        <v>4</v>
      </c>
      <c r="E276" t="str">
        <f t="shared" si="26"/>
        <v>ABRIL</v>
      </c>
      <c r="F276">
        <f t="shared" si="27"/>
        <v>2022</v>
      </c>
      <c r="G276">
        <f t="shared" si="29"/>
        <v>17</v>
      </c>
      <c r="H276" t="s">
        <v>579</v>
      </c>
      <c r="I276" s="6">
        <v>350</v>
      </c>
      <c r="J276" t="s">
        <v>580</v>
      </c>
      <c r="M276" t="s">
        <v>191</v>
      </c>
      <c r="N276" t="s">
        <v>204</v>
      </c>
    </row>
    <row r="277" spans="1:14" x14ac:dyDescent="0.35">
      <c r="A277" s="4">
        <v>44672</v>
      </c>
      <c r="B277">
        <f t="shared" si="24"/>
        <v>4</v>
      </c>
      <c r="C277" t="str">
        <f t="shared" si="28"/>
        <v>JUEVES</v>
      </c>
      <c r="D277">
        <f t="shared" si="25"/>
        <v>4</v>
      </c>
      <c r="E277" t="str">
        <f t="shared" si="26"/>
        <v>ABRIL</v>
      </c>
      <c r="F277">
        <f t="shared" si="27"/>
        <v>2022</v>
      </c>
      <c r="G277">
        <f t="shared" si="29"/>
        <v>17</v>
      </c>
      <c r="H277" t="s">
        <v>581</v>
      </c>
      <c r="I277" s="6">
        <v>300</v>
      </c>
      <c r="J277" t="s">
        <v>582</v>
      </c>
      <c r="M277" t="s">
        <v>188</v>
      </c>
    </row>
    <row r="278" spans="1:14" x14ac:dyDescent="0.35">
      <c r="A278" s="4">
        <v>44673</v>
      </c>
      <c r="B278">
        <f t="shared" si="24"/>
        <v>5</v>
      </c>
      <c r="C278" t="str">
        <f t="shared" si="28"/>
        <v>VIERNES</v>
      </c>
      <c r="D278">
        <f t="shared" si="25"/>
        <v>4</v>
      </c>
      <c r="E278" t="str">
        <f t="shared" si="26"/>
        <v>ABRIL</v>
      </c>
      <c r="F278">
        <f t="shared" si="27"/>
        <v>2022</v>
      </c>
      <c r="G278">
        <f t="shared" si="29"/>
        <v>17</v>
      </c>
      <c r="H278" t="s">
        <v>277</v>
      </c>
      <c r="I278" s="6">
        <v>0</v>
      </c>
      <c r="J278" t="s">
        <v>583</v>
      </c>
      <c r="M278" t="s">
        <v>188</v>
      </c>
    </row>
    <row r="279" spans="1:14" x14ac:dyDescent="0.35">
      <c r="A279" s="4">
        <v>44673</v>
      </c>
      <c r="B279">
        <f t="shared" si="24"/>
        <v>5</v>
      </c>
      <c r="C279" t="str">
        <f t="shared" si="28"/>
        <v>VIERNES</v>
      </c>
      <c r="D279">
        <f t="shared" si="25"/>
        <v>4</v>
      </c>
      <c r="E279" t="str">
        <f t="shared" si="26"/>
        <v>ABRIL</v>
      </c>
      <c r="F279">
        <f t="shared" si="27"/>
        <v>2022</v>
      </c>
      <c r="G279">
        <f t="shared" si="29"/>
        <v>17</v>
      </c>
      <c r="H279" t="s">
        <v>303</v>
      </c>
      <c r="I279" s="6">
        <v>0</v>
      </c>
      <c r="J279" t="s">
        <v>584</v>
      </c>
      <c r="M279" t="s">
        <v>188</v>
      </c>
    </row>
    <row r="280" spans="1:14" x14ac:dyDescent="0.35">
      <c r="A280" s="4">
        <v>44674</v>
      </c>
      <c r="B280">
        <f t="shared" si="24"/>
        <v>6</v>
      </c>
      <c r="C280" t="str">
        <f t="shared" si="28"/>
        <v>SÁBADO</v>
      </c>
      <c r="D280">
        <f t="shared" si="25"/>
        <v>4</v>
      </c>
      <c r="E280" t="str">
        <f t="shared" si="26"/>
        <v>ABRIL</v>
      </c>
      <c r="F280">
        <f t="shared" si="27"/>
        <v>2022</v>
      </c>
      <c r="G280">
        <f t="shared" si="29"/>
        <v>17</v>
      </c>
      <c r="H280" t="s">
        <v>585</v>
      </c>
      <c r="I280" s="6">
        <v>150</v>
      </c>
      <c r="J280" t="s">
        <v>586</v>
      </c>
      <c r="M280" t="s">
        <v>188</v>
      </c>
    </row>
    <row r="281" spans="1:14" x14ac:dyDescent="0.35">
      <c r="A281" s="4">
        <v>44674</v>
      </c>
      <c r="B281">
        <f t="shared" si="24"/>
        <v>6</v>
      </c>
      <c r="C281" t="str">
        <f t="shared" si="28"/>
        <v>SÁBADO</v>
      </c>
      <c r="D281">
        <f t="shared" si="25"/>
        <v>4</v>
      </c>
      <c r="E281" t="str">
        <f t="shared" si="26"/>
        <v>ABRIL</v>
      </c>
      <c r="F281">
        <f t="shared" si="27"/>
        <v>2022</v>
      </c>
      <c r="G281">
        <f t="shared" si="29"/>
        <v>17</v>
      </c>
      <c r="H281" t="s">
        <v>451</v>
      </c>
      <c r="I281" s="6">
        <v>750</v>
      </c>
      <c r="J281" t="s">
        <v>587</v>
      </c>
      <c r="M281" t="s">
        <v>188</v>
      </c>
    </row>
    <row r="282" spans="1:14" x14ac:dyDescent="0.35">
      <c r="A282" s="4">
        <v>44676</v>
      </c>
      <c r="B282">
        <f t="shared" si="24"/>
        <v>1</v>
      </c>
      <c r="C282" t="str">
        <f t="shared" si="28"/>
        <v>LUNES</v>
      </c>
      <c r="D282">
        <f t="shared" si="25"/>
        <v>4</v>
      </c>
      <c r="E282" t="str">
        <f t="shared" si="26"/>
        <v>ABRIL</v>
      </c>
      <c r="F282">
        <f t="shared" si="27"/>
        <v>2022</v>
      </c>
      <c r="G282">
        <f t="shared" si="29"/>
        <v>18</v>
      </c>
      <c r="H282" t="s">
        <v>588</v>
      </c>
      <c r="I282" s="6">
        <v>50</v>
      </c>
      <c r="J282" t="s">
        <v>589</v>
      </c>
      <c r="M282" t="s">
        <v>191</v>
      </c>
      <c r="N282" t="s">
        <v>204</v>
      </c>
    </row>
    <row r="283" spans="1:14" x14ac:dyDescent="0.35">
      <c r="A283" s="4">
        <v>44676</v>
      </c>
      <c r="B283">
        <f t="shared" si="24"/>
        <v>1</v>
      </c>
      <c r="C283" t="str">
        <f t="shared" si="28"/>
        <v>LUNES</v>
      </c>
      <c r="D283">
        <f t="shared" si="25"/>
        <v>4</v>
      </c>
      <c r="E283" t="str">
        <f t="shared" si="26"/>
        <v>ABRIL</v>
      </c>
      <c r="F283">
        <f t="shared" si="27"/>
        <v>2022</v>
      </c>
      <c r="G283">
        <f t="shared" si="29"/>
        <v>18</v>
      </c>
      <c r="H283" t="s">
        <v>493</v>
      </c>
      <c r="I283" s="6">
        <v>500</v>
      </c>
      <c r="J283" t="s">
        <v>590</v>
      </c>
      <c r="M283" t="s">
        <v>188</v>
      </c>
    </row>
    <row r="284" spans="1:14" x14ac:dyDescent="0.35">
      <c r="A284" s="4">
        <v>44677</v>
      </c>
      <c r="B284">
        <f t="shared" si="24"/>
        <v>2</v>
      </c>
      <c r="C284" t="str">
        <f t="shared" si="28"/>
        <v>MARTES</v>
      </c>
      <c r="D284">
        <f t="shared" si="25"/>
        <v>4</v>
      </c>
      <c r="E284" t="str">
        <f t="shared" si="26"/>
        <v>ABRIL</v>
      </c>
      <c r="F284">
        <f t="shared" si="27"/>
        <v>2022</v>
      </c>
      <c r="G284">
        <f t="shared" si="29"/>
        <v>18</v>
      </c>
      <c r="H284" t="s">
        <v>277</v>
      </c>
      <c r="I284" s="6">
        <v>0</v>
      </c>
      <c r="J284" t="s">
        <v>591</v>
      </c>
      <c r="M284" t="s">
        <v>188</v>
      </c>
    </row>
    <row r="285" spans="1:14" x14ac:dyDescent="0.35">
      <c r="A285" s="4">
        <v>44678</v>
      </c>
      <c r="B285">
        <f t="shared" si="24"/>
        <v>3</v>
      </c>
      <c r="C285" t="str">
        <f t="shared" si="28"/>
        <v>MIÉRCOLES</v>
      </c>
      <c r="D285">
        <f t="shared" si="25"/>
        <v>4</v>
      </c>
      <c r="E285" t="str">
        <f t="shared" si="26"/>
        <v>ABRIL</v>
      </c>
      <c r="F285">
        <f t="shared" si="27"/>
        <v>2022</v>
      </c>
      <c r="G285">
        <f t="shared" si="29"/>
        <v>18</v>
      </c>
      <c r="H285" t="s">
        <v>592</v>
      </c>
      <c r="I285" s="6">
        <v>0</v>
      </c>
      <c r="J285" t="s">
        <v>593</v>
      </c>
      <c r="M285" t="s">
        <v>188</v>
      </c>
    </row>
    <row r="286" spans="1:14" x14ac:dyDescent="0.35">
      <c r="A286" s="4">
        <v>44678</v>
      </c>
      <c r="B286">
        <f t="shared" si="24"/>
        <v>3</v>
      </c>
      <c r="C286" t="str">
        <f t="shared" si="28"/>
        <v>MIÉRCOLES</v>
      </c>
      <c r="D286">
        <f t="shared" si="25"/>
        <v>4</v>
      </c>
      <c r="E286" t="str">
        <f t="shared" si="26"/>
        <v>ABRIL</v>
      </c>
      <c r="F286">
        <f t="shared" si="27"/>
        <v>2022</v>
      </c>
      <c r="G286">
        <f t="shared" si="29"/>
        <v>18</v>
      </c>
      <c r="H286" t="s">
        <v>318</v>
      </c>
      <c r="I286" s="6">
        <v>500</v>
      </c>
      <c r="J286" t="s">
        <v>594</v>
      </c>
      <c r="M286" t="s">
        <v>188</v>
      </c>
    </row>
    <row r="287" spans="1:14" x14ac:dyDescent="0.35">
      <c r="A287" s="4">
        <v>44679</v>
      </c>
      <c r="B287">
        <f t="shared" si="24"/>
        <v>4</v>
      </c>
      <c r="C287" t="str">
        <f t="shared" si="28"/>
        <v>JUEVES</v>
      </c>
      <c r="D287">
        <f t="shared" si="25"/>
        <v>4</v>
      </c>
      <c r="E287" t="str">
        <f t="shared" si="26"/>
        <v>ABRIL</v>
      </c>
      <c r="F287">
        <f t="shared" si="27"/>
        <v>2022</v>
      </c>
      <c r="G287">
        <f t="shared" si="29"/>
        <v>18</v>
      </c>
      <c r="H287" t="s">
        <v>209</v>
      </c>
      <c r="I287" s="6">
        <v>500</v>
      </c>
      <c r="J287" t="s">
        <v>595</v>
      </c>
      <c r="M287" t="s">
        <v>188</v>
      </c>
    </row>
    <row r="288" spans="1:14" x14ac:dyDescent="0.35">
      <c r="A288" s="4">
        <v>44679</v>
      </c>
      <c r="B288">
        <f t="shared" si="24"/>
        <v>4</v>
      </c>
      <c r="C288" t="str">
        <f t="shared" si="28"/>
        <v>JUEVES</v>
      </c>
      <c r="D288">
        <f t="shared" si="25"/>
        <v>4</v>
      </c>
      <c r="E288" t="str">
        <f t="shared" si="26"/>
        <v>ABRIL</v>
      </c>
      <c r="F288">
        <f t="shared" si="27"/>
        <v>2022</v>
      </c>
      <c r="G288">
        <f t="shared" si="29"/>
        <v>18</v>
      </c>
      <c r="H288" t="s">
        <v>596</v>
      </c>
      <c r="I288" s="6">
        <v>806</v>
      </c>
      <c r="J288" t="s">
        <v>597</v>
      </c>
      <c r="M288" t="s">
        <v>188</v>
      </c>
    </row>
    <row r="289" spans="1:14" x14ac:dyDescent="0.35">
      <c r="A289" s="4">
        <v>44679</v>
      </c>
      <c r="B289">
        <f t="shared" si="24"/>
        <v>4</v>
      </c>
      <c r="C289" t="str">
        <f t="shared" si="28"/>
        <v>JUEVES</v>
      </c>
      <c r="D289">
        <f t="shared" si="25"/>
        <v>4</v>
      </c>
      <c r="E289" t="str">
        <f t="shared" si="26"/>
        <v>ABRIL</v>
      </c>
      <c r="F289">
        <f t="shared" si="27"/>
        <v>2022</v>
      </c>
      <c r="G289">
        <f t="shared" si="29"/>
        <v>18</v>
      </c>
      <c r="H289" t="s">
        <v>418</v>
      </c>
      <c r="I289" s="6">
        <v>807</v>
      </c>
      <c r="J289" t="s">
        <v>598</v>
      </c>
      <c r="M289" t="s">
        <v>188</v>
      </c>
    </row>
    <row r="290" spans="1:14" x14ac:dyDescent="0.35">
      <c r="A290" s="4">
        <v>44679</v>
      </c>
      <c r="B290">
        <f t="shared" si="24"/>
        <v>4</v>
      </c>
      <c r="C290" t="str">
        <f t="shared" si="28"/>
        <v>JUEVES</v>
      </c>
      <c r="D290">
        <f t="shared" si="25"/>
        <v>4</v>
      </c>
      <c r="E290" t="str">
        <f t="shared" si="26"/>
        <v>ABRIL</v>
      </c>
      <c r="F290">
        <f t="shared" si="27"/>
        <v>2022</v>
      </c>
      <c r="G290">
        <f t="shared" si="29"/>
        <v>18</v>
      </c>
      <c r="H290" t="s">
        <v>258</v>
      </c>
      <c r="I290" s="6">
        <v>0</v>
      </c>
      <c r="J290" t="s">
        <v>599</v>
      </c>
      <c r="M290" t="s">
        <v>188</v>
      </c>
    </row>
    <row r="291" spans="1:14" x14ac:dyDescent="0.35">
      <c r="A291" s="4">
        <v>44679</v>
      </c>
      <c r="B291">
        <f t="shared" si="24"/>
        <v>4</v>
      </c>
      <c r="C291" t="str">
        <f t="shared" si="28"/>
        <v>JUEVES</v>
      </c>
      <c r="D291">
        <f t="shared" si="25"/>
        <v>4</v>
      </c>
      <c r="E291" t="str">
        <f t="shared" si="26"/>
        <v>ABRIL</v>
      </c>
      <c r="F291">
        <f t="shared" si="27"/>
        <v>2022</v>
      </c>
      <c r="G291">
        <f t="shared" si="29"/>
        <v>18</v>
      </c>
      <c r="H291" t="s">
        <v>600</v>
      </c>
      <c r="I291" s="6">
        <v>750</v>
      </c>
      <c r="J291" t="s">
        <v>601</v>
      </c>
      <c r="M291" t="s">
        <v>188</v>
      </c>
    </row>
    <row r="292" spans="1:14" x14ac:dyDescent="0.35">
      <c r="A292" s="4">
        <v>44679</v>
      </c>
      <c r="B292">
        <f t="shared" si="24"/>
        <v>4</v>
      </c>
      <c r="C292" t="str">
        <f t="shared" si="28"/>
        <v>JUEVES</v>
      </c>
      <c r="D292">
        <f t="shared" si="25"/>
        <v>4</v>
      </c>
      <c r="E292" t="str">
        <f t="shared" si="26"/>
        <v>ABRIL</v>
      </c>
      <c r="F292">
        <f t="shared" si="27"/>
        <v>2022</v>
      </c>
      <c r="G292">
        <f t="shared" si="29"/>
        <v>18</v>
      </c>
      <c r="H292" t="s">
        <v>602</v>
      </c>
      <c r="I292" s="6">
        <v>0</v>
      </c>
      <c r="J292" t="s">
        <v>603</v>
      </c>
      <c r="M292" t="s">
        <v>188</v>
      </c>
    </row>
    <row r="293" spans="1:14" x14ac:dyDescent="0.35">
      <c r="A293" s="4">
        <v>44680</v>
      </c>
      <c r="B293">
        <f t="shared" si="24"/>
        <v>5</v>
      </c>
      <c r="C293" t="str">
        <f t="shared" si="28"/>
        <v>VIERNES</v>
      </c>
      <c r="D293">
        <f t="shared" si="25"/>
        <v>4</v>
      </c>
      <c r="E293" t="str">
        <f t="shared" si="26"/>
        <v>ABRIL</v>
      </c>
      <c r="F293">
        <f t="shared" si="27"/>
        <v>2022</v>
      </c>
      <c r="G293">
        <f t="shared" si="29"/>
        <v>18</v>
      </c>
      <c r="H293" t="s">
        <v>604</v>
      </c>
      <c r="I293" s="6">
        <v>200</v>
      </c>
      <c r="J293" t="s">
        <v>605</v>
      </c>
      <c r="M293" t="s">
        <v>191</v>
      </c>
      <c r="N293" t="s">
        <v>204</v>
      </c>
    </row>
    <row r="294" spans="1:14" x14ac:dyDescent="0.35">
      <c r="A294" s="4">
        <v>44680</v>
      </c>
      <c r="B294">
        <f t="shared" si="24"/>
        <v>5</v>
      </c>
      <c r="C294" t="str">
        <f t="shared" si="28"/>
        <v>VIERNES</v>
      </c>
      <c r="D294">
        <f t="shared" si="25"/>
        <v>4</v>
      </c>
      <c r="E294" t="str">
        <f t="shared" si="26"/>
        <v>ABRIL</v>
      </c>
      <c r="F294">
        <f t="shared" si="27"/>
        <v>2022</v>
      </c>
      <c r="G294">
        <f t="shared" si="29"/>
        <v>18</v>
      </c>
      <c r="H294" t="s">
        <v>277</v>
      </c>
      <c r="I294" s="6">
        <v>0</v>
      </c>
      <c r="J294" t="s">
        <v>606</v>
      </c>
      <c r="M294" t="s">
        <v>188</v>
      </c>
    </row>
    <row r="295" spans="1:14" x14ac:dyDescent="0.35">
      <c r="A295" s="4">
        <v>44680</v>
      </c>
      <c r="B295">
        <f t="shared" si="24"/>
        <v>5</v>
      </c>
      <c r="C295" t="str">
        <f t="shared" si="28"/>
        <v>VIERNES</v>
      </c>
      <c r="D295">
        <f t="shared" si="25"/>
        <v>4</v>
      </c>
      <c r="E295" t="str">
        <f t="shared" si="26"/>
        <v>ABRIL</v>
      </c>
      <c r="F295">
        <f t="shared" si="27"/>
        <v>2022</v>
      </c>
      <c r="G295">
        <f t="shared" si="29"/>
        <v>18</v>
      </c>
      <c r="H295" t="s">
        <v>534</v>
      </c>
      <c r="I295" s="6">
        <v>0</v>
      </c>
      <c r="J295" t="s">
        <v>607</v>
      </c>
      <c r="M295" t="s">
        <v>188</v>
      </c>
    </row>
    <row r="296" spans="1:14" x14ac:dyDescent="0.35">
      <c r="A296" s="4">
        <v>44680</v>
      </c>
      <c r="B296">
        <f t="shared" si="24"/>
        <v>5</v>
      </c>
      <c r="C296" t="str">
        <f t="shared" si="28"/>
        <v>VIERNES</v>
      </c>
      <c r="D296">
        <f t="shared" si="25"/>
        <v>4</v>
      </c>
      <c r="E296" t="str">
        <f t="shared" si="26"/>
        <v>ABRIL</v>
      </c>
      <c r="F296">
        <f t="shared" si="27"/>
        <v>2022</v>
      </c>
      <c r="G296">
        <f t="shared" si="29"/>
        <v>18</v>
      </c>
      <c r="H296" t="s">
        <v>608</v>
      </c>
      <c r="I296" s="6">
        <v>350</v>
      </c>
      <c r="J296" t="s">
        <v>609</v>
      </c>
      <c r="M296" t="s">
        <v>191</v>
      </c>
      <c r="N296" t="s">
        <v>36</v>
      </c>
    </row>
    <row r="297" spans="1:14" x14ac:dyDescent="0.35">
      <c r="A297" s="4">
        <v>44680</v>
      </c>
      <c r="B297">
        <f t="shared" si="24"/>
        <v>5</v>
      </c>
      <c r="C297" t="str">
        <f t="shared" si="28"/>
        <v>VIERNES</v>
      </c>
      <c r="D297">
        <f t="shared" si="25"/>
        <v>4</v>
      </c>
      <c r="E297" t="str">
        <f t="shared" si="26"/>
        <v>ABRIL</v>
      </c>
      <c r="F297">
        <f t="shared" si="27"/>
        <v>2022</v>
      </c>
      <c r="G297">
        <f t="shared" si="29"/>
        <v>18</v>
      </c>
      <c r="H297" t="s">
        <v>610</v>
      </c>
      <c r="I297" s="6">
        <v>50</v>
      </c>
      <c r="J297" t="s">
        <v>611</v>
      </c>
      <c r="M297" t="s">
        <v>191</v>
      </c>
      <c r="N297" t="s">
        <v>204</v>
      </c>
    </row>
    <row r="298" spans="1:14" x14ac:dyDescent="0.35">
      <c r="A298" s="4">
        <v>44680</v>
      </c>
      <c r="B298">
        <f t="shared" si="24"/>
        <v>5</v>
      </c>
      <c r="C298" t="str">
        <f t="shared" si="28"/>
        <v>VIERNES</v>
      </c>
      <c r="D298">
        <f t="shared" si="25"/>
        <v>4</v>
      </c>
      <c r="E298" t="str">
        <f t="shared" si="26"/>
        <v>ABRIL</v>
      </c>
      <c r="F298">
        <f t="shared" si="27"/>
        <v>2022</v>
      </c>
      <c r="G298">
        <f t="shared" si="29"/>
        <v>18</v>
      </c>
      <c r="H298" t="s">
        <v>612</v>
      </c>
      <c r="I298" s="6">
        <v>1000</v>
      </c>
      <c r="J298" t="s">
        <v>613</v>
      </c>
      <c r="M298" t="s">
        <v>188</v>
      </c>
    </row>
    <row r="299" spans="1:14" x14ac:dyDescent="0.35">
      <c r="A299" s="4">
        <v>44681</v>
      </c>
      <c r="B299">
        <f t="shared" si="24"/>
        <v>6</v>
      </c>
      <c r="C299" t="str">
        <f t="shared" si="28"/>
        <v>SÁBADO</v>
      </c>
      <c r="D299">
        <f t="shared" si="25"/>
        <v>4</v>
      </c>
      <c r="E299" t="str">
        <f t="shared" si="26"/>
        <v>ABRIL</v>
      </c>
      <c r="F299">
        <f t="shared" si="27"/>
        <v>2022</v>
      </c>
      <c r="G299">
        <f t="shared" si="29"/>
        <v>18</v>
      </c>
      <c r="H299" t="s">
        <v>614</v>
      </c>
      <c r="I299" s="6">
        <v>500</v>
      </c>
      <c r="J299" t="s">
        <v>615</v>
      </c>
      <c r="M299" t="s">
        <v>191</v>
      </c>
      <c r="N299" t="s">
        <v>192</v>
      </c>
    </row>
    <row r="300" spans="1:14" x14ac:dyDescent="0.35">
      <c r="A300" s="4">
        <v>44681</v>
      </c>
      <c r="B300">
        <f t="shared" si="24"/>
        <v>6</v>
      </c>
      <c r="C300" t="str">
        <f t="shared" si="28"/>
        <v>SÁBADO</v>
      </c>
      <c r="D300">
        <f t="shared" si="25"/>
        <v>4</v>
      </c>
      <c r="E300" t="str">
        <f t="shared" si="26"/>
        <v>ABRIL</v>
      </c>
      <c r="F300">
        <f t="shared" si="27"/>
        <v>2022</v>
      </c>
      <c r="G300">
        <f t="shared" si="29"/>
        <v>18</v>
      </c>
      <c r="H300" t="s">
        <v>458</v>
      </c>
      <c r="I300" s="6">
        <v>2500</v>
      </c>
      <c r="J300" t="s">
        <v>616</v>
      </c>
      <c r="M300" t="s">
        <v>188</v>
      </c>
    </row>
    <row r="301" spans="1:14" x14ac:dyDescent="0.35">
      <c r="A301" s="4">
        <v>44681</v>
      </c>
      <c r="B301">
        <f t="shared" si="24"/>
        <v>6</v>
      </c>
      <c r="C301" t="str">
        <f t="shared" si="28"/>
        <v>SÁBADO</v>
      </c>
      <c r="D301">
        <f t="shared" si="25"/>
        <v>4</v>
      </c>
      <c r="E301" t="str">
        <f t="shared" si="26"/>
        <v>ABRIL</v>
      </c>
      <c r="F301">
        <f t="shared" si="27"/>
        <v>2022</v>
      </c>
      <c r="G301">
        <f t="shared" si="29"/>
        <v>18</v>
      </c>
      <c r="H301" t="s">
        <v>451</v>
      </c>
      <c r="I301" s="6">
        <v>0</v>
      </c>
      <c r="J301" t="s">
        <v>617</v>
      </c>
      <c r="M301" t="s">
        <v>188</v>
      </c>
    </row>
    <row r="302" spans="1:14" x14ac:dyDescent="0.35">
      <c r="A302" s="4">
        <v>44681</v>
      </c>
      <c r="B302">
        <f t="shared" si="24"/>
        <v>6</v>
      </c>
      <c r="C302" t="str">
        <f t="shared" si="28"/>
        <v>SÁBADO</v>
      </c>
      <c r="D302">
        <f t="shared" si="25"/>
        <v>4</v>
      </c>
      <c r="E302" t="str">
        <f t="shared" si="26"/>
        <v>ABRIL</v>
      </c>
      <c r="F302">
        <f t="shared" si="27"/>
        <v>2022</v>
      </c>
      <c r="G302">
        <f t="shared" si="29"/>
        <v>18</v>
      </c>
      <c r="H302" t="s">
        <v>271</v>
      </c>
      <c r="I302" s="6">
        <v>0</v>
      </c>
      <c r="J302" t="s">
        <v>618</v>
      </c>
      <c r="M302" t="s">
        <v>188</v>
      </c>
    </row>
    <row r="303" spans="1:14" x14ac:dyDescent="0.35">
      <c r="A303" s="4">
        <v>44681</v>
      </c>
      <c r="B303">
        <f t="shared" si="24"/>
        <v>6</v>
      </c>
      <c r="C303" t="str">
        <f t="shared" si="28"/>
        <v>SÁBADO</v>
      </c>
      <c r="D303">
        <f t="shared" si="25"/>
        <v>4</v>
      </c>
      <c r="E303" t="str">
        <f t="shared" si="26"/>
        <v>ABRIL</v>
      </c>
      <c r="F303">
        <f t="shared" si="27"/>
        <v>2022</v>
      </c>
      <c r="G303">
        <f t="shared" si="29"/>
        <v>18</v>
      </c>
      <c r="H303" t="s">
        <v>619</v>
      </c>
      <c r="I303" s="6">
        <v>600</v>
      </c>
      <c r="J303" t="s">
        <v>620</v>
      </c>
      <c r="M303" t="s">
        <v>191</v>
      </c>
      <c r="N303" t="s">
        <v>204</v>
      </c>
    </row>
    <row r="304" spans="1:14" x14ac:dyDescent="0.35">
      <c r="A304" s="4">
        <v>44683</v>
      </c>
      <c r="B304">
        <f t="shared" si="24"/>
        <v>1</v>
      </c>
      <c r="C304" t="str">
        <f t="shared" si="28"/>
        <v>LUNES</v>
      </c>
      <c r="D304">
        <f t="shared" si="25"/>
        <v>5</v>
      </c>
      <c r="E304" t="str">
        <f t="shared" si="26"/>
        <v>MAYO</v>
      </c>
      <c r="F304">
        <f t="shared" si="27"/>
        <v>2022</v>
      </c>
      <c r="G304">
        <f t="shared" si="29"/>
        <v>19</v>
      </c>
      <c r="H304" t="s">
        <v>221</v>
      </c>
      <c r="I304" s="6" t="s">
        <v>621</v>
      </c>
      <c r="J304" t="s">
        <v>622</v>
      </c>
      <c r="M304" t="s">
        <v>188</v>
      </c>
    </row>
    <row r="305" spans="1:14" x14ac:dyDescent="0.35">
      <c r="A305" s="4">
        <v>44683</v>
      </c>
      <c r="B305">
        <f t="shared" si="24"/>
        <v>1</v>
      </c>
      <c r="C305" t="str">
        <f t="shared" si="28"/>
        <v>LUNES</v>
      </c>
      <c r="D305">
        <f t="shared" si="25"/>
        <v>5</v>
      </c>
      <c r="E305" t="str">
        <f t="shared" si="26"/>
        <v>MAYO</v>
      </c>
      <c r="F305">
        <f t="shared" si="27"/>
        <v>2022</v>
      </c>
      <c r="G305">
        <f t="shared" si="29"/>
        <v>19</v>
      </c>
      <c r="H305" t="s">
        <v>610</v>
      </c>
      <c r="I305" s="6">
        <v>400</v>
      </c>
      <c r="J305" t="s">
        <v>623</v>
      </c>
      <c r="M305" t="s">
        <v>188</v>
      </c>
    </row>
    <row r="306" spans="1:14" x14ac:dyDescent="0.35">
      <c r="A306" s="4">
        <v>44683</v>
      </c>
      <c r="B306">
        <f t="shared" si="24"/>
        <v>1</v>
      </c>
      <c r="C306" t="str">
        <f t="shared" si="28"/>
        <v>LUNES</v>
      </c>
      <c r="D306">
        <f t="shared" si="25"/>
        <v>5</v>
      </c>
      <c r="E306" t="str">
        <f t="shared" si="26"/>
        <v>MAYO</v>
      </c>
      <c r="F306">
        <f t="shared" si="27"/>
        <v>2022</v>
      </c>
      <c r="G306">
        <f t="shared" si="29"/>
        <v>19</v>
      </c>
      <c r="H306" t="s">
        <v>624</v>
      </c>
      <c r="I306" s="6">
        <v>500</v>
      </c>
      <c r="J306" t="s">
        <v>625</v>
      </c>
      <c r="M306" t="s">
        <v>188</v>
      </c>
    </row>
    <row r="307" spans="1:14" x14ac:dyDescent="0.35">
      <c r="A307" s="4">
        <v>44683</v>
      </c>
      <c r="B307">
        <f t="shared" si="24"/>
        <v>1</v>
      </c>
      <c r="C307" t="str">
        <f t="shared" si="28"/>
        <v>LUNES</v>
      </c>
      <c r="D307">
        <f t="shared" si="25"/>
        <v>5</v>
      </c>
      <c r="E307" t="str">
        <f t="shared" si="26"/>
        <v>MAYO</v>
      </c>
      <c r="F307">
        <f t="shared" si="27"/>
        <v>2022</v>
      </c>
      <c r="G307">
        <f t="shared" si="29"/>
        <v>19</v>
      </c>
      <c r="H307" t="s">
        <v>303</v>
      </c>
      <c r="I307" s="6" t="s">
        <v>621</v>
      </c>
      <c r="J307" t="s">
        <v>626</v>
      </c>
      <c r="M307" t="s">
        <v>188</v>
      </c>
    </row>
    <row r="308" spans="1:14" x14ac:dyDescent="0.35">
      <c r="A308" s="4">
        <v>44690</v>
      </c>
      <c r="B308">
        <f t="shared" si="24"/>
        <v>1</v>
      </c>
      <c r="C308" t="str">
        <f t="shared" si="28"/>
        <v>LUNES</v>
      </c>
      <c r="D308">
        <f t="shared" si="25"/>
        <v>5</v>
      </c>
      <c r="E308" t="str">
        <f t="shared" si="26"/>
        <v>MAYO</v>
      </c>
      <c r="F308">
        <f t="shared" si="27"/>
        <v>2022</v>
      </c>
      <c r="G308">
        <f t="shared" si="29"/>
        <v>20</v>
      </c>
      <c r="H308" t="s">
        <v>627</v>
      </c>
      <c r="I308" s="6">
        <v>200</v>
      </c>
      <c r="J308" t="s">
        <v>628</v>
      </c>
      <c r="M308" t="s">
        <v>191</v>
      </c>
      <c r="N308" t="s">
        <v>204</v>
      </c>
    </row>
    <row r="309" spans="1:14" x14ac:dyDescent="0.35">
      <c r="A309" s="4">
        <v>44690</v>
      </c>
      <c r="B309">
        <f t="shared" si="24"/>
        <v>1</v>
      </c>
      <c r="C309" t="str">
        <f t="shared" si="28"/>
        <v>LUNES</v>
      </c>
      <c r="D309">
        <f t="shared" si="25"/>
        <v>5</v>
      </c>
      <c r="E309" t="str">
        <f t="shared" si="26"/>
        <v>MAYO</v>
      </c>
      <c r="F309">
        <f t="shared" si="27"/>
        <v>2022</v>
      </c>
      <c r="G309">
        <f t="shared" si="29"/>
        <v>20</v>
      </c>
      <c r="H309" t="s">
        <v>629</v>
      </c>
      <c r="I309" s="6">
        <v>500</v>
      </c>
      <c r="J309" t="s">
        <v>630</v>
      </c>
      <c r="M309" t="s">
        <v>191</v>
      </c>
      <c r="N309" t="s">
        <v>192</v>
      </c>
    </row>
    <row r="310" spans="1:14" x14ac:dyDescent="0.35">
      <c r="A310" s="4">
        <v>44690</v>
      </c>
      <c r="B310">
        <f t="shared" si="24"/>
        <v>1</v>
      </c>
      <c r="C310" t="str">
        <f t="shared" si="28"/>
        <v>LUNES</v>
      </c>
      <c r="D310">
        <f t="shared" si="25"/>
        <v>5</v>
      </c>
      <c r="E310" t="str">
        <f t="shared" si="26"/>
        <v>MAYO</v>
      </c>
      <c r="F310">
        <f t="shared" si="27"/>
        <v>2022</v>
      </c>
      <c r="G310">
        <f t="shared" si="29"/>
        <v>20</v>
      </c>
      <c r="H310" t="s">
        <v>624</v>
      </c>
      <c r="I310" s="6">
        <v>500</v>
      </c>
      <c r="J310" t="s">
        <v>516</v>
      </c>
      <c r="M310" t="s">
        <v>188</v>
      </c>
    </row>
    <row r="311" spans="1:14" x14ac:dyDescent="0.35">
      <c r="A311" s="4">
        <v>44690</v>
      </c>
      <c r="B311">
        <f t="shared" si="24"/>
        <v>1</v>
      </c>
      <c r="C311" t="str">
        <f t="shared" si="28"/>
        <v>LUNES</v>
      </c>
      <c r="D311">
        <f t="shared" si="25"/>
        <v>5</v>
      </c>
      <c r="E311" t="str">
        <f t="shared" si="26"/>
        <v>MAYO</v>
      </c>
      <c r="F311">
        <f t="shared" si="27"/>
        <v>2022</v>
      </c>
      <c r="G311">
        <f t="shared" si="29"/>
        <v>20</v>
      </c>
      <c r="H311" t="s">
        <v>610</v>
      </c>
      <c r="I311" s="6">
        <v>700</v>
      </c>
      <c r="J311" t="s">
        <v>631</v>
      </c>
      <c r="M311" t="s">
        <v>188</v>
      </c>
    </row>
    <row r="312" spans="1:14" x14ac:dyDescent="0.35">
      <c r="A312" s="4">
        <v>44697</v>
      </c>
      <c r="B312">
        <f t="shared" si="24"/>
        <v>1</v>
      </c>
      <c r="C312" t="str">
        <f t="shared" si="28"/>
        <v>LUNES</v>
      </c>
      <c r="D312">
        <f t="shared" si="25"/>
        <v>5</v>
      </c>
      <c r="E312" t="str">
        <f t="shared" si="26"/>
        <v>MAYO</v>
      </c>
      <c r="F312">
        <f t="shared" si="27"/>
        <v>2022</v>
      </c>
      <c r="G312">
        <f t="shared" si="29"/>
        <v>21</v>
      </c>
      <c r="H312" t="s">
        <v>221</v>
      </c>
      <c r="I312" s="6" t="s">
        <v>621</v>
      </c>
      <c r="J312" t="s">
        <v>632</v>
      </c>
      <c r="M312" t="s">
        <v>188</v>
      </c>
    </row>
    <row r="313" spans="1:14" x14ac:dyDescent="0.35">
      <c r="A313" s="4">
        <v>44697</v>
      </c>
      <c r="B313">
        <f t="shared" si="24"/>
        <v>1</v>
      </c>
      <c r="C313" t="str">
        <f t="shared" si="28"/>
        <v>LUNES</v>
      </c>
      <c r="D313">
        <f t="shared" si="25"/>
        <v>5</v>
      </c>
      <c r="E313" t="str">
        <f t="shared" si="26"/>
        <v>MAYO</v>
      </c>
      <c r="F313">
        <f t="shared" si="27"/>
        <v>2022</v>
      </c>
      <c r="G313">
        <f t="shared" si="29"/>
        <v>21</v>
      </c>
      <c r="H313" t="s">
        <v>223</v>
      </c>
      <c r="I313" s="6" t="s">
        <v>621</v>
      </c>
      <c r="J313" t="s">
        <v>633</v>
      </c>
      <c r="M313" t="s">
        <v>188</v>
      </c>
    </row>
    <row r="314" spans="1:14" x14ac:dyDescent="0.35">
      <c r="A314" s="4">
        <v>44697</v>
      </c>
      <c r="B314">
        <f t="shared" si="24"/>
        <v>1</v>
      </c>
      <c r="C314" t="str">
        <f t="shared" si="28"/>
        <v>LUNES</v>
      </c>
      <c r="D314">
        <f t="shared" si="25"/>
        <v>5</v>
      </c>
      <c r="E314" t="str">
        <f t="shared" si="26"/>
        <v>MAYO</v>
      </c>
      <c r="F314">
        <f t="shared" si="27"/>
        <v>2022</v>
      </c>
      <c r="G314">
        <f t="shared" si="29"/>
        <v>21</v>
      </c>
      <c r="H314" t="s">
        <v>634</v>
      </c>
      <c r="I314" s="6">
        <v>500</v>
      </c>
      <c r="J314" t="s">
        <v>635</v>
      </c>
      <c r="M314" t="s">
        <v>188</v>
      </c>
    </row>
    <row r="315" spans="1:14" x14ac:dyDescent="0.35">
      <c r="A315" s="4">
        <v>44697</v>
      </c>
      <c r="B315">
        <f t="shared" si="24"/>
        <v>1</v>
      </c>
      <c r="C315" t="str">
        <f t="shared" si="28"/>
        <v>LUNES</v>
      </c>
      <c r="D315">
        <f t="shared" si="25"/>
        <v>5</v>
      </c>
      <c r="E315" t="str">
        <f t="shared" si="26"/>
        <v>MAYO</v>
      </c>
      <c r="F315">
        <f t="shared" si="27"/>
        <v>2022</v>
      </c>
      <c r="G315">
        <f t="shared" si="29"/>
        <v>21</v>
      </c>
      <c r="H315" t="s">
        <v>610</v>
      </c>
      <c r="I315" s="6">
        <v>750</v>
      </c>
      <c r="J315" t="s">
        <v>636</v>
      </c>
      <c r="M315" t="s">
        <v>188</v>
      </c>
    </row>
    <row r="316" spans="1:14" x14ac:dyDescent="0.35">
      <c r="A316" s="4">
        <v>44704</v>
      </c>
      <c r="B316">
        <f t="shared" si="24"/>
        <v>1</v>
      </c>
      <c r="C316" t="str">
        <f t="shared" si="28"/>
        <v>LUNES</v>
      </c>
      <c r="D316">
        <f t="shared" si="25"/>
        <v>5</v>
      </c>
      <c r="E316" t="str">
        <f t="shared" si="26"/>
        <v>MAYO</v>
      </c>
      <c r="F316">
        <f t="shared" si="27"/>
        <v>2022</v>
      </c>
      <c r="G316">
        <f t="shared" si="29"/>
        <v>22</v>
      </c>
      <c r="H316" t="s">
        <v>637</v>
      </c>
      <c r="I316" s="6">
        <v>14000</v>
      </c>
      <c r="J316" t="s">
        <v>638</v>
      </c>
      <c r="M316" t="s">
        <v>188</v>
      </c>
    </row>
    <row r="317" spans="1:14" x14ac:dyDescent="0.35">
      <c r="A317" s="4">
        <v>44704</v>
      </c>
      <c r="B317">
        <f t="shared" si="24"/>
        <v>1</v>
      </c>
      <c r="C317" t="str">
        <f t="shared" si="28"/>
        <v>LUNES</v>
      </c>
      <c r="D317">
        <f t="shared" si="25"/>
        <v>5</v>
      </c>
      <c r="E317" t="str">
        <f t="shared" si="26"/>
        <v>MAYO</v>
      </c>
      <c r="F317">
        <f t="shared" si="27"/>
        <v>2022</v>
      </c>
      <c r="G317">
        <f t="shared" si="29"/>
        <v>22</v>
      </c>
      <c r="H317" t="s">
        <v>639</v>
      </c>
      <c r="I317" s="6">
        <v>800</v>
      </c>
      <c r="J317" t="s">
        <v>640</v>
      </c>
      <c r="M317" t="s">
        <v>188</v>
      </c>
    </row>
    <row r="318" spans="1:14" x14ac:dyDescent="0.35">
      <c r="A318" s="4">
        <v>44704</v>
      </c>
      <c r="B318">
        <f t="shared" si="24"/>
        <v>1</v>
      </c>
      <c r="C318" t="str">
        <f t="shared" si="28"/>
        <v>LUNES</v>
      </c>
      <c r="D318">
        <f t="shared" si="25"/>
        <v>5</v>
      </c>
      <c r="E318" t="str">
        <f t="shared" si="26"/>
        <v>MAYO</v>
      </c>
      <c r="F318">
        <f t="shared" si="27"/>
        <v>2022</v>
      </c>
      <c r="G318">
        <f t="shared" si="29"/>
        <v>22</v>
      </c>
      <c r="H318" t="s">
        <v>641</v>
      </c>
      <c r="I318" s="6">
        <v>50</v>
      </c>
      <c r="J318" t="s">
        <v>642</v>
      </c>
      <c r="M318" t="s">
        <v>188</v>
      </c>
    </row>
    <row r="319" spans="1:14" x14ac:dyDescent="0.35">
      <c r="A319" s="4">
        <v>44704</v>
      </c>
      <c r="B319">
        <f t="shared" si="24"/>
        <v>1</v>
      </c>
      <c r="C319" t="str">
        <f t="shared" si="28"/>
        <v>LUNES</v>
      </c>
      <c r="D319">
        <f t="shared" si="25"/>
        <v>5</v>
      </c>
      <c r="E319" t="str">
        <f t="shared" si="26"/>
        <v>MAYO</v>
      </c>
      <c r="F319">
        <f t="shared" si="27"/>
        <v>2022</v>
      </c>
      <c r="G319">
        <f t="shared" si="29"/>
        <v>22</v>
      </c>
      <c r="H319" t="s">
        <v>643</v>
      </c>
      <c r="I319" s="6">
        <v>350</v>
      </c>
      <c r="J319" t="s">
        <v>644</v>
      </c>
      <c r="M319" t="s">
        <v>191</v>
      </c>
      <c r="N319" t="s">
        <v>195</v>
      </c>
    </row>
    <row r="320" spans="1:14" x14ac:dyDescent="0.35">
      <c r="A320" s="4">
        <v>44704</v>
      </c>
      <c r="B320">
        <f t="shared" si="24"/>
        <v>1</v>
      </c>
      <c r="C320" t="str">
        <f t="shared" si="28"/>
        <v>LUNES</v>
      </c>
      <c r="D320">
        <f t="shared" si="25"/>
        <v>5</v>
      </c>
      <c r="E320" t="str">
        <f t="shared" si="26"/>
        <v>MAYO</v>
      </c>
      <c r="F320">
        <f t="shared" si="27"/>
        <v>2022</v>
      </c>
      <c r="G320">
        <f t="shared" si="29"/>
        <v>22</v>
      </c>
      <c r="H320" t="s">
        <v>645</v>
      </c>
      <c r="I320" s="6">
        <v>650</v>
      </c>
      <c r="J320" t="s">
        <v>646</v>
      </c>
      <c r="M320" t="s">
        <v>191</v>
      </c>
      <c r="N320" t="s">
        <v>195</v>
      </c>
    </row>
    <row r="321" spans="1:14" x14ac:dyDescent="0.35">
      <c r="A321" s="4">
        <v>44711</v>
      </c>
      <c r="B321">
        <f t="shared" si="24"/>
        <v>1</v>
      </c>
      <c r="C321" t="str">
        <f t="shared" si="28"/>
        <v>LUNES</v>
      </c>
      <c r="D321">
        <f t="shared" si="25"/>
        <v>5</v>
      </c>
      <c r="E321" t="str">
        <f t="shared" si="26"/>
        <v>MAYO</v>
      </c>
      <c r="F321">
        <f t="shared" si="27"/>
        <v>2022</v>
      </c>
      <c r="G321">
        <f t="shared" si="29"/>
        <v>23</v>
      </c>
      <c r="H321" t="s">
        <v>647</v>
      </c>
      <c r="I321" s="6">
        <v>5000</v>
      </c>
      <c r="J321" t="s">
        <v>648</v>
      </c>
      <c r="M321" t="s">
        <v>191</v>
      </c>
    </row>
    <row r="322" spans="1:14" x14ac:dyDescent="0.35">
      <c r="A322" s="4">
        <v>44711</v>
      </c>
      <c r="B322">
        <f t="shared" ref="B322:B385" si="30">WEEKDAY(A322,2)</f>
        <v>1</v>
      </c>
      <c r="C322" t="str">
        <f t="shared" si="28"/>
        <v>LUNES</v>
      </c>
      <c r="D322">
        <f t="shared" ref="D322:D385" si="31">MONTH(A322)</f>
        <v>5</v>
      </c>
      <c r="E322" t="str">
        <f t="shared" ref="E322:E385" si="32">UPPER(TEXT(A322,"MMMM"))</f>
        <v>MAYO</v>
      </c>
      <c r="F322">
        <f t="shared" ref="F322:F385" si="33">YEAR(A322)</f>
        <v>2022</v>
      </c>
      <c r="G322">
        <f t="shared" si="29"/>
        <v>23</v>
      </c>
      <c r="H322" t="s">
        <v>649</v>
      </c>
      <c r="I322" s="6">
        <v>500</v>
      </c>
      <c r="J322" t="s">
        <v>650</v>
      </c>
      <c r="M322" t="s">
        <v>191</v>
      </c>
    </row>
    <row r="323" spans="1:14" x14ac:dyDescent="0.35">
      <c r="A323" s="4">
        <v>44684</v>
      </c>
      <c r="B323">
        <f t="shared" si="30"/>
        <v>2</v>
      </c>
      <c r="C323" t="str">
        <f t="shared" ref="C323:C386" si="34">UPPER(TEXT(A323,"DDDD"))</f>
        <v>MARTES</v>
      </c>
      <c r="D323">
        <f t="shared" si="31"/>
        <v>5</v>
      </c>
      <c r="E323" t="str">
        <f t="shared" si="32"/>
        <v>MAYO</v>
      </c>
      <c r="F323">
        <f t="shared" si="33"/>
        <v>2022</v>
      </c>
      <c r="G323">
        <f t="shared" ref="G323:G386" si="35">WEEKNUM(A323)</f>
        <v>19</v>
      </c>
      <c r="H323" t="s">
        <v>493</v>
      </c>
      <c r="I323" s="6" t="s">
        <v>621</v>
      </c>
      <c r="J323" t="s">
        <v>651</v>
      </c>
      <c r="M323" t="s">
        <v>188</v>
      </c>
    </row>
    <row r="324" spans="1:14" x14ac:dyDescent="0.35">
      <c r="A324" s="4">
        <v>44684</v>
      </c>
      <c r="B324">
        <f t="shared" si="30"/>
        <v>2</v>
      </c>
      <c r="C324" t="str">
        <f t="shared" si="34"/>
        <v>MARTES</v>
      </c>
      <c r="D324">
        <f t="shared" si="31"/>
        <v>5</v>
      </c>
      <c r="E324" t="str">
        <f t="shared" si="32"/>
        <v>MAYO</v>
      </c>
      <c r="F324">
        <f t="shared" si="33"/>
        <v>2022</v>
      </c>
      <c r="G324">
        <f t="shared" si="35"/>
        <v>19</v>
      </c>
      <c r="H324" t="s">
        <v>277</v>
      </c>
      <c r="I324" s="6" t="s">
        <v>621</v>
      </c>
      <c r="J324" t="s">
        <v>652</v>
      </c>
      <c r="M324" t="s">
        <v>188</v>
      </c>
    </row>
    <row r="325" spans="1:14" x14ac:dyDescent="0.35">
      <c r="A325" s="4">
        <v>44698</v>
      </c>
      <c r="B325">
        <f t="shared" si="30"/>
        <v>2</v>
      </c>
      <c r="C325" t="str">
        <f t="shared" si="34"/>
        <v>MARTES</v>
      </c>
      <c r="D325">
        <f t="shared" si="31"/>
        <v>5</v>
      </c>
      <c r="E325" t="str">
        <f t="shared" si="32"/>
        <v>MAYO</v>
      </c>
      <c r="F325">
        <f t="shared" si="33"/>
        <v>2022</v>
      </c>
      <c r="G325">
        <f t="shared" si="35"/>
        <v>21</v>
      </c>
      <c r="H325" t="s">
        <v>303</v>
      </c>
      <c r="I325" s="6">
        <v>1000</v>
      </c>
      <c r="J325" t="s">
        <v>653</v>
      </c>
      <c r="M325" t="s">
        <v>188</v>
      </c>
    </row>
    <row r="326" spans="1:14" x14ac:dyDescent="0.35">
      <c r="A326" s="4">
        <v>44698</v>
      </c>
      <c r="B326">
        <f t="shared" si="30"/>
        <v>2</v>
      </c>
      <c r="C326" t="str">
        <f t="shared" si="34"/>
        <v>MARTES</v>
      </c>
      <c r="D326">
        <f t="shared" si="31"/>
        <v>5</v>
      </c>
      <c r="E326" t="str">
        <f t="shared" si="32"/>
        <v>MAYO</v>
      </c>
      <c r="F326">
        <f t="shared" si="33"/>
        <v>2022</v>
      </c>
      <c r="G326">
        <f t="shared" si="35"/>
        <v>21</v>
      </c>
      <c r="H326" t="s">
        <v>654</v>
      </c>
      <c r="I326" s="6" t="s">
        <v>621</v>
      </c>
      <c r="J326" t="s">
        <v>655</v>
      </c>
      <c r="M326" t="s">
        <v>191</v>
      </c>
      <c r="N326" t="s">
        <v>204</v>
      </c>
    </row>
    <row r="327" spans="1:14" x14ac:dyDescent="0.35">
      <c r="A327" s="4">
        <v>44705</v>
      </c>
      <c r="B327">
        <f t="shared" si="30"/>
        <v>2</v>
      </c>
      <c r="C327" t="str">
        <f t="shared" si="34"/>
        <v>MARTES</v>
      </c>
      <c r="D327">
        <f t="shared" si="31"/>
        <v>5</v>
      </c>
      <c r="E327" t="str">
        <f t="shared" si="32"/>
        <v>MAYO</v>
      </c>
      <c r="F327">
        <f t="shared" si="33"/>
        <v>2022</v>
      </c>
      <c r="G327">
        <f t="shared" si="35"/>
        <v>22</v>
      </c>
      <c r="H327" t="s">
        <v>656</v>
      </c>
      <c r="I327" s="6" t="s">
        <v>621</v>
      </c>
      <c r="J327" t="s">
        <v>657</v>
      </c>
      <c r="M327" t="s">
        <v>188</v>
      </c>
    </row>
    <row r="328" spans="1:14" x14ac:dyDescent="0.35">
      <c r="A328" s="4">
        <v>44705</v>
      </c>
      <c r="B328">
        <f t="shared" si="30"/>
        <v>2</v>
      </c>
      <c r="C328" t="str">
        <f t="shared" si="34"/>
        <v>MARTES</v>
      </c>
      <c r="D328">
        <f t="shared" si="31"/>
        <v>5</v>
      </c>
      <c r="E328" t="str">
        <f t="shared" si="32"/>
        <v>MAYO</v>
      </c>
      <c r="F328">
        <f t="shared" si="33"/>
        <v>2022</v>
      </c>
      <c r="G328">
        <f t="shared" si="35"/>
        <v>22</v>
      </c>
      <c r="H328" t="s">
        <v>612</v>
      </c>
      <c r="I328" s="6">
        <v>1500</v>
      </c>
      <c r="J328" t="s">
        <v>658</v>
      </c>
      <c r="M328" t="s">
        <v>188</v>
      </c>
    </row>
    <row r="329" spans="1:14" x14ac:dyDescent="0.35">
      <c r="A329" s="4">
        <v>44705</v>
      </c>
      <c r="B329">
        <f t="shared" si="30"/>
        <v>2</v>
      </c>
      <c r="C329" t="str">
        <f t="shared" si="34"/>
        <v>MARTES</v>
      </c>
      <c r="D329">
        <f t="shared" si="31"/>
        <v>5</v>
      </c>
      <c r="E329" t="str">
        <f t="shared" si="32"/>
        <v>MAYO</v>
      </c>
      <c r="F329">
        <f t="shared" si="33"/>
        <v>2022</v>
      </c>
      <c r="G329">
        <f t="shared" si="35"/>
        <v>22</v>
      </c>
      <c r="H329" t="s">
        <v>377</v>
      </c>
      <c r="I329" s="6">
        <v>1000</v>
      </c>
      <c r="J329" t="s">
        <v>659</v>
      </c>
      <c r="M329" t="s">
        <v>188</v>
      </c>
    </row>
    <row r="330" spans="1:14" x14ac:dyDescent="0.35">
      <c r="A330" s="4">
        <v>44705</v>
      </c>
      <c r="B330">
        <f t="shared" si="30"/>
        <v>2</v>
      </c>
      <c r="C330" t="str">
        <f t="shared" si="34"/>
        <v>MARTES</v>
      </c>
      <c r="D330">
        <f t="shared" si="31"/>
        <v>5</v>
      </c>
      <c r="E330" t="str">
        <f t="shared" si="32"/>
        <v>MAYO</v>
      </c>
      <c r="F330">
        <f t="shared" si="33"/>
        <v>2022</v>
      </c>
      <c r="G330">
        <f t="shared" si="35"/>
        <v>22</v>
      </c>
      <c r="H330" t="s">
        <v>458</v>
      </c>
      <c r="I330" s="6">
        <v>2500</v>
      </c>
      <c r="J330" t="s">
        <v>660</v>
      </c>
      <c r="M330" t="s">
        <v>188</v>
      </c>
    </row>
    <row r="331" spans="1:14" x14ac:dyDescent="0.35">
      <c r="A331" s="4">
        <v>44712</v>
      </c>
      <c r="B331">
        <f t="shared" si="30"/>
        <v>2</v>
      </c>
      <c r="C331" t="str">
        <f t="shared" si="34"/>
        <v>MARTES</v>
      </c>
      <c r="D331">
        <f t="shared" si="31"/>
        <v>5</v>
      </c>
      <c r="E331" t="str">
        <f t="shared" si="32"/>
        <v>MAYO</v>
      </c>
      <c r="F331">
        <f t="shared" si="33"/>
        <v>2022</v>
      </c>
      <c r="G331">
        <f t="shared" si="35"/>
        <v>23</v>
      </c>
      <c r="H331" t="s">
        <v>221</v>
      </c>
      <c r="I331" s="6" t="s">
        <v>621</v>
      </c>
      <c r="J331" t="s">
        <v>661</v>
      </c>
      <c r="M331" t="s">
        <v>191</v>
      </c>
    </row>
    <row r="332" spans="1:14" x14ac:dyDescent="0.35">
      <c r="A332" s="4">
        <v>44685</v>
      </c>
      <c r="B332">
        <f t="shared" si="30"/>
        <v>3</v>
      </c>
      <c r="C332" t="str">
        <f t="shared" si="34"/>
        <v>MIÉRCOLES</v>
      </c>
      <c r="D332">
        <f t="shared" si="31"/>
        <v>5</v>
      </c>
      <c r="E332" t="str">
        <f t="shared" si="32"/>
        <v>MAYO</v>
      </c>
      <c r="F332">
        <f t="shared" si="33"/>
        <v>2022</v>
      </c>
      <c r="G332">
        <f t="shared" si="35"/>
        <v>19</v>
      </c>
      <c r="H332" t="s">
        <v>221</v>
      </c>
      <c r="I332" s="6" t="s">
        <v>621</v>
      </c>
      <c r="J332" t="s">
        <v>662</v>
      </c>
      <c r="M332" t="s">
        <v>188</v>
      </c>
    </row>
    <row r="333" spans="1:14" x14ac:dyDescent="0.35">
      <c r="A333" s="4">
        <v>44685</v>
      </c>
      <c r="B333">
        <f t="shared" si="30"/>
        <v>3</v>
      </c>
      <c r="C333" t="str">
        <f t="shared" si="34"/>
        <v>MIÉRCOLES</v>
      </c>
      <c r="D333">
        <f t="shared" si="31"/>
        <v>5</v>
      </c>
      <c r="E333" t="str">
        <f t="shared" si="32"/>
        <v>MAYO</v>
      </c>
      <c r="F333">
        <f t="shared" si="33"/>
        <v>2022</v>
      </c>
      <c r="G333">
        <f t="shared" si="35"/>
        <v>19</v>
      </c>
      <c r="H333" t="s">
        <v>303</v>
      </c>
      <c r="I333" s="6">
        <v>2300</v>
      </c>
      <c r="J333" t="s">
        <v>663</v>
      </c>
      <c r="M333" t="s">
        <v>188</v>
      </c>
    </row>
    <row r="334" spans="1:14" x14ac:dyDescent="0.35">
      <c r="A334" s="4">
        <v>44685</v>
      </c>
      <c r="B334">
        <f t="shared" si="30"/>
        <v>3</v>
      </c>
      <c r="C334" t="str">
        <f t="shared" si="34"/>
        <v>MIÉRCOLES</v>
      </c>
      <c r="D334">
        <f t="shared" si="31"/>
        <v>5</v>
      </c>
      <c r="E334" t="str">
        <f t="shared" si="32"/>
        <v>MAYO</v>
      </c>
      <c r="F334">
        <f t="shared" si="33"/>
        <v>2022</v>
      </c>
      <c r="G334">
        <f t="shared" si="35"/>
        <v>19</v>
      </c>
      <c r="H334" t="s">
        <v>318</v>
      </c>
      <c r="I334" s="6">
        <v>500</v>
      </c>
      <c r="J334" t="s">
        <v>664</v>
      </c>
      <c r="M334" t="s">
        <v>188</v>
      </c>
    </row>
    <row r="335" spans="1:14" x14ac:dyDescent="0.35">
      <c r="A335" s="4">
        <v>44692</v>
      </c>
      <c r="B335">
        <f t="shared" si="30"/>
        <v>3</v>
      </c>
      <c r="C335" t="str">
        <f t="shared" si="34"/>
        <v>MIÉRCOLES</v>
      </c>
      <c r="D335">
        <f t="shared" si="31"/>
        <v>5</v>
      </c>
      <c r="E335" t="str">
        <f t="shared" si="32"/>
        <v>MAYO</v>
      </c>
      <c r="F335">
        <f t="shared" si="33"/>
        <v>2022</v>
      </c>
      <c r="G335">
        <f t="shared" si="35"/>
        <v>20</v>
      </c>
      <c r="H335" t="s">
        <v>665</v>
      </c>
      <c r="I335" s="6">
        <v>1000</v>
      </c>
      <c r="J335" t="s">
        <v>666</v>
      </c>
      <c r="M335" t="s">
        <v>191</v>
      </c>
      <c r="N335" t="s">
        <v>204</v>
      </c>
    </row>
    <row r="336" spans="1:14" x14ac:dyDescent="0.35">
      <c r="A336" s="4">
        <v>44692</v>
      </c>
      <c r="B336">
        <f t="shared" si="30"/>
        <v>3</v>
      </c>
      <c r="C336" t="str">
        <f t="shared" si="34"/>
        <v>MIÉRCOLES</v>
      </c>
      <c r="D336">
        <f t="shared" si="31"/>
        <v>5</v>
      </c>
      <c r="E336" t="str">
        <f t="shared" si="32"/>
        <v>MAYO</v>
      </c>
      <c r="F336">
        <f t="shared" si="33"/>
        <v>2022</v>
      </c>
      <c r="G336">
        <f t="shared" si="35"/>
        <v>20</v>
      </c>
      <c r="H336" t="s">
        <v>209</v>
      </c>
      <c r="I336" s="6">
        <v>700</v>
      </c>
      <c r="J336" t="s">
        <v>667</v>
      </c>
      <c r="M336" t="s">
        <v>188</v>
      </c>
    </row>
    <row r="337" spans="1:14" x14ac:dyDescent="0.35">
      <c r="A337" s="4">
        <v>44692</v>
      </c>
      <c r="B337">
        <f t="shared" si="30"/>
        <v>3</v>
      </c>
      <c r="C337" t="str">
        <f t="shared" si="34"/>
        <v>MIÉRCOLES</v>
      </c>
      <c r="D337">
        <f t="shared" si="31"/>
        <v>5</v>
      </c>
      <c r="E337" t="str">
        <f t="shared" si="32"/>
        <v>MAYO</v>
      </c>
      <c r="F337">
        <f t="shared" si="33"/>
        <v>2022</v>
      </c>
      <c r="G337">
        <f t="shared" si="35"/>
        <v>20</v>
      </c>
      <c r="H337" t="s">
        <v>322</v>
      </c>
      <c r="I337" s="6">
        <v>806</v>
      </c>
      <c r="J337" t="s">
        <v>668</v>
      </c>
      <c r="M337" t="s">
        <v>188</v>
      </c>
    </row>
    <row r="338" spans="1:14" x14ac:dyDescent="0.35">
      <c r="A338" s="4">
        <v>44692</v>
      </c>
      <c r="B338">
        <f t="shared" si="30"/>
        <v>3</v>
      </c>
      <c r="C338" t="str">
        <f t="shared" si="34"/>
        <v>MIÉRCOLES</v>
      </c>
      <c r="D338">
        <f t="shared" si="31"/>
        <v>5</v>
      </c>
      <c r="E338" t="str">
        <f t="shared" si="32"/>
        <v>MAYO</v>
      </c>
      <c r="F338">
        <f t="shared" si="33"/>
        <v>2022</v>
      </c>
      <c r="G338">
        <f t="shared" si="35"/>
        <v>20</v>
      </c>
      <c r="H338" t="s">
        <v>418</v>
      </c>
      <c r="I338" s="6">
        <v>807</v>
      </c>
      <c r="J338" t="s">
        <v>669</v>
      </c>
      <c r="M338" t="s">
        <v>188</v>
      </c>
    </row>
    <row r="339" spans="1:14" x14ac:dyDescent="0.35">
      <c r="A339" s="4">
        <v>44692</v>
      </c>
      <c r="B339">
        <f t="shared" si="30"/>
        <v>3</v>
      </c>
      <c r="C339" t="str">
        <f t="shared" si="34"/>
        <v>MIÉRCOLES</v>
      </c>
      <c r="D339">
        <f t="shared" si="31"/>
        <v>5</v>
      </c>
      <c r="E339" t="str">
        <f t="shared" si="32"/>
        <v>MAYO</v>
      </c>
      <c r="F339">
        <f t="shared" si="33"/>
        <v>2022</v>
      </c>
      <c r="G339">
        <f t="shared" si="35"/>
        <v>20</v>
      </c>
      <c r="H339" t="s">
        <v>670</v>
      </c>
      <c r="I339" s="6" t="s">
        <v>621</v>
      </c>
      <c r="J339" t="s">
        <v>671</v>
      </c>
      <c r="M339" t="s">
        <v>188</v>
      </c>
    </row>
    <row r="340" spans="1:14" x14ac:dyDescent="0.35">
      <c r="A340" s="4">
        <v>44692</v>
      </c>
      <c r="B340">
        <f t="shared" si="30"/>
        <v>3</v>
      </c>
      <c r="C340" t="str">
        <f t="shared" si="34"/>
        <v>MIÉRCOLES</v>
      </c>
      <c r="D340">
        <f t="shared" si="31"/>
        <v>5</v>
      </c>
      <c r="E340" t="str">
        <f t="shared" si="32"/>
        <v>MAYO</v>
      </c>
      <c r="F340">
        <f t="shared" si="33"/>
        <v>2022</v>
      </c>
      <c r="G340">
        <f t="shared" si="35"/>
        <v>20</v>
      </c>
      <c r="H340" t="s">
        <v>672</v>
      </c>
      <c r="I340" s="6">
        <v>200</v>
      </c>
      <c r="J340" t="s">
        <v>673</v>
      </c>
      <c r="M340" t="s">
        <v>191</v>
      </c>
      <c r="N340" t="s">
        <v>36</v>
      </c>
    </row>
    <row r="341" spans="1:14" x14ac:dyDescent="0.35">
      <c r="A341" s="4">
        <v>44706</v>
      </c>
      <c r="B341">
        <f t="shared" si="30"/>
        <v>3</v>
      </c>
      <c r="C341" t="str">
        <f t="shared" si="34"/>
        <v>MIÉRCOLES</v>
      </c>
      <c r="D341">
        <f t="shared" si="31"/>
        <v>5</v>
      </c>
      <c r="E341" t="str">
        <f t="shared" si="32"/>
        <v>MAYO</v>
      </c>
      <c r="F341">
        <f t="shared" si="33"/>
        <v>2022</v>
      </c>
      <c r="G341">
        <f t="shared" si="35"/>
        <v>22</v>
      </c>
      <c r="H341" t="s">
        <v>209</v>
      </c>
      <c r="I341" s="6">
        <v>500</v>
      </c>
      <c r="J341" t="s">
        <v>674</v>
      </c>
      <c r="M341" t="s">
        <v>188</v>
      </c>
    </row>
    <row r="342" spans="1:14" x14ac:dyDescent="0.35">
      <c r="A342" s="4">
        <v>44706</v>
      </c>
      <c r="B342">
        <f t="shared" si="30"/>
        <v>3</v>
      </c>
      <c r="C342" t="str">
        <f t="shared" si="34"/>
        <v>MIÉRCOLES</v>
      </c>
      <c r="D342">
        <f t="shared" si="31"/>
        <v>5</v>
      </c>
      <c r="E342" t="str">
        <f t="shared" si="32"/>
        <v>MAYO</v>
      </c>
      <c r="F342">
        <f t="shared" si="33"/>
        <v>2022</v>
      </c>
      <c r="G342">
        <f t="shared" si="35"/>
        <v>22</v>
      </c>
      <c r="H342" t="s">
        <v>563</v>
      </c>
      <c r="I342" s="6">
        <v>500</v>
      </c>
      <c r="J342" t="s">
        <v>675</v>
      </c>
      <c r="M342" t="s">
        <v>188</v>
      </c>
    </row>
    <row r="343" spans="1:14" x14ac:dyDescent="0.35">
      <c r="A343" s="4">
        <v>44706</v>
      </c>
      <c r="B343">
        <f t="shared" si="30"/>
        <v>3</v>
      </c>
      <c r="C343" t="str">
        <f t="shared" si="34"/>
        <v>MIÉRCOLES</v>
      </c>
      <c r="D343">
        <f t="shared" si="31"/>
        <v>5</v>
      </c>
      <c r="E343" t="str">
        <f t="shared" si="32"/>
        <v>MAYO</v>
      </c>
      <c r="F343">
        <f t="shared" si="33"/>
        <v>2022</v>
      </c>
      <c r="G343">
        <f t="shared" si="35"/>
        <v>22</v>
      </c>
      <c r="H343" t="s">
        <v>418</v>
      </c>
      <c r="I343" s="6">
        <v>807</v>
      </c>
      <c r="J343" t="s">
        <v>676</v>
      </c>
      <c r="M343" t="s">
        <v>188</v>
      </c>
    </row>
    <row r="344" spans="1:14" x14ac:dyDescent="0.35">
      <c r="A344" s="4">
        <v>44706</v>
      </c>
      <c r="B344">
        <f t="shared" si="30"/>
        <v>3</v>
      </c>
      <c r="C344" t="str">
        <f t="shared" si="34"/>
        <v>MIÉRCOLES</v>
      </c>
      <c r="D344">
        <f t="shared" si="31"/>
        <v>5</v>
      </c>
      <c r="E344" t="str">
        <f t="shared" si="32"/>
        <v>MAYO</v>
      </c>
      <c r="F344">
        <f t="shared" si="33"/>
        <v>2022</v>
      </c>
      <c r="G344">
        <f t="shared" si="35"/>
        <v>22</v>
      </c>
      <c r="H344" t="s">
        <v>665</v>
      </c>
      <c r="I344" s="6">
        <v>1050</v>
      </c>
      <c r="J344" t="s">
        <v>677</v>
      </c>
      <c r="M344" t="s">
        <v>188</v>
      </c>
    </row>
    <row r="345" spans="1:14" x14ac:dyDescent="0.35">
      <c r="A345" s="4">
        <v>44706</v>
      </c>
      <c r="B345">
        <f t="shared" si="30"/>
        <v>3</v>
      </c>
      <c r="C345" t="str">
        <f t="shared" si="34"/>
        <v>MIÉRCOLES</v>
      </c>
      <c r="D345">
        <f t="shared" si="31"/>
        <v>5</v>
      </c>
      <c r="E345" t="str">
        <f t="shared" si="32"/>
        <v>MAYO</v>
      </c>
      <c r="F345">
        <f t="shared" si="33"/>
        <v>2022</v>
      </c>
      <c r="G345">
        <f t="shared" si="35"/>
        <v>22</v>
      </c>
      <c r="H345" t="s">
        <v>639</v>
      </c>
      <c r="I345" s="6">
        <v>300</v>
      </c>
      <c r="J345" t="s">
        <v>678</v>
      </c>
      <c r="M345" t="s">
        <v>188</v>
      </c>
    </row>
    <row r="346" spans="1:14" x14ac:dyDescent="0.35">
      <c r="A346" s="4">
        <v>44699</v>
      </c>
      <c r="B346">
        <f t="shared" si="30"/>
        <v>3</v>
      </c>
      <c r="C346" t="str">
        <f t="shared" si="34"/>
        <v>MIÉRCOLES</v>
      </c>
      <c r="D346">
        <f t="shared" si="31"/>
        <v>5</v>
      </c>
      <c r="E346" t="str">
        <f t="shared" si="32"/>
        <v>MAYO</v>
      </c>
      <c r="F346">
        <f t="shared" si="33"/>
        <v>2022</v>
      </c>
      <c r="G346">
        <f t="shared" si="35"/>
        <v>21</v>
      </c>
      <c r="H346" t="s">
        <v>679</v>
      </c>
      <c r="I346" s="6" t="s">
        <v>621</v>
      </c>
      <c r="J346" t="s">
        <v>680</v>
      </c>
      <c r="M346" t="s">
        <v>191</v>
      </c>
      <c r="N346" t="s">
        <v>192</v>
      </c>
    </row>
    <row r="347" spans="1:14" x14ac:dyDescent="0.35">
      <c r="A347" s="4">
        <v>44699</v>
      </c>
      <c r="B347">
        <f t="shared" si="30"/>
        <v>3</v>
      </c>
      <c r="C347" t="str">
        <f t="shared" si="34"/>
        <v>MIÉRCOLES</v>
      </c>
      <c r="D347">
        <f t="shared" si="31"/>
        <v>5</v>
      </c>
      <c r="E347" t="str">
        <f t="shared" si="32"/>
        <v>MAYO</v>
      </c>
      <c r="F347">
        <f t="shared" si="33"/>
        <v>2022</v>
      </c>
      <c r="G347">
        <f t="shared" si="35"/>
        <v>21</v>
      </c>
      <c r="H347" t="s">
        <v>277</v>
      </c>
      <c r="I347" s="6" t="s">
        <v>621</v>
      </c>
      <c r="J347" t="s">
        <v>681</v>
      </c>
      <c r="M347" t="s">
        <v>188</v>
      </c>
    </row>
    <row r="348" spans="1:14" x14ac:dyDescent="0.35">
      <c r="A348" s="4">
        <v>44699</v>
      </c>
      <c r="B348">
        <f t="shared" si="30"/>
        <v>3</v>
      </c>
      <c r="C348" t="str">
        <f t="shared" si="34"/>
        <v>MIÉRCOLES</v>
      </c>
      <c r="D348">
        <f t="shared" si="31"/>
        <v>5</v>
      </c>
      <c r="E348" t="str">
        <f t="shared" si="32"/>
        <v>MAYO</v>
      </c>
      <c r="F348">
        <f t="shared" si="33"/>
        <v>2022</v>
      </c>
      <c r="G348">
        <f t="shared" si="35"/>
        <v>21</v>
      </c>
      <c r="H348" t="s">
        <v>682</v>
      </c>
      <c r="I348" s="6">
        <v>500</v>
      </c>
      <c r="J348" t="s">
        <v>683</v>
      </c>
      <c r="M348" t="s">
        <v>188</v>
      </c>
    </row>
    <row r="349" spans="1:14" x14ac:dyDescent="0.35">
      <c r="A349" s="4">
        <v>44686</v>
      </c>
      <c r="B349">
        <f t="shared" si="30"/>
        <v>4</v>
      </c>
      <c r="C349" t="str">
        <f t="shared" si="34"/>
        <v>JUEVES</v>
      </c>
      <c r="D349">
        <f t="shared" si="31"/>
        <v>5</v>
      </c>
      <c r="E349" t="str">
        <f t="shared" si="32"/>
        <v>MAYO</v>
      </c>
      <c r="F349">
        <f t="shared" si="33"/>
        <v>2022</v>
      </c>
      <c r="G349">
        <f t="shared" si="35"/>
        <v>19</v>
      </c>
      <c r="H349" t="s">
        <v>684</v>
      </c>
      <c r="I349" s="6">
        <v>500</v>
      </c>
      <c r="J349" t="s">
        <v>685</v>
      </c>
      <c r="M349" t="s">
        <v>188</v>
      </c>
    </row>
    <row r="350" spans="1:14" x14ac:dyDescent="0.35">
      <c r="A350" s="4">
        <v>44686</v>
      </c>
      <c r="B350">
        <f t="shared" si="30"/>
        <v>4</v>
      </c>
      <c r="C350" t="str">
        <f t="shared" si="34"/>
        <v>JUEVES</v>
      </c>
      <c r="D350">
        <f t="shared" si="31"/>
        <v>5</v>
      </c>
      <c r="E350" t="str">
        <f t="shared" si="32"/>
        <v>MAYO</v>
      </c>
      <c r="F350">
        <f t="shared" si="33"/>
        <v>2022</v>
      </c>
      <c r="G350">
        <f t="shared" si="35"/>
        <v>19</v>
      </c>
      <c r="H350" t="s">
        <v>277</v>
      </c>
      <c r="I350" s="6" t="s">
        <v>621</v>
      </c>
      <c r="J350" t="s">
        <v>686</v>
      </c>
      <c r="M350" t="s">
        <v>188</v>
      </c>
    </row>
    <row r="351" spans="1:14" x14ac:dyDescent="0.35">
      <c r="A351" s="4">
        <v>44686</v>
      </c>
      <c r="B351">
        <f t="shared" si="30"/>
        <v>4</v>
      </c>
      <c r="C351" t="str">
        <f t="shared" si="34"/>
        <v>JUEVES</v>
      </c>
      <c r="D351">
        <f t="shared" si="31"/>
        <v>5</v>
      </c>
      <c r="E351" t="str">
        <f t="shared" si="32"/>
        <v>MAYO</v>
      </c>
      <c r="F351">
        <f t="shared" si="33"/>
        <v>2022</v>
      </c>
      <c r="G351">
        <f t="shared" si="35"/>
        <v>19</v>
      </c>
      <c r="H351" t="s">
        <v>263</v>
      </c>
      <c r="I351" s="6">
        <v>2000</v>
      </c>
      <c r="J351" t="s">
        <v>687</v>
      </c>
      <c r="M351" t="s">
        <v>188</v>
      </c>
    </row>
    <row r="352" spans="1:14" x14ac:dyDescent="0.35">
      <c r="A352" s="4">
        <v>44693</v>
      </c>
      <c r="B352">
        <f t="shared" si="30"/>
        <v>4</v>
      </c>
      <c r="C352" t="str">
        <f t="shared" si="34"/>
        <v>JUEVES</v>
      </c>
      <c r="D352">
        <f t="shared" si="31"/>
        <v>5</v>
      </c>
      <c r="E352" t="str">
        <f t="shared" si="32"/>
        <v>MAYO</v>
      </c>
      <c r="F352">
        <f t="shared" si="33"/>
        <v>2022</v>
      </c>
      <c r="G352">
        <f t="shared" si="35"/>
        <v>20</v>
      </c>
      <c r="H352" t="s">
        <v>221</v>
      </c>
      <c r="I352" s="6" t="s">
        <v>621</v>
      </c>
      <c r="J352" t="s">
        <v>688</v>
      </c>
      <c r="M352" t="s">
        <v>188</v>
      </c>
    </row>
    <row r="353" spans="1:14" x14ac:dyDescent="0.35">
      <c r="A353" s="4">
        <v>44693</v>
      </c>
      <c r="B353">
        <f t="shared" si="30"/>
        <v>4</v>
      </c>
      <c r="C353" t="str">
        <f t="shared" si="34"/>
        <v>JUEVES</v>
      </c>
      <c r="D353">
        <f t="shared" si="31"/>
        <v>5</v>
      </c>
      <c r="E353" t="str">
        <f t="shared" si="32"/>
        <v>MAYO</v>
      </c>
      <c r="F353">
        <f t="shared" si="33"/>
        <v>2022</v>
      </c>
      <c r="G353">
        <f t="shared" si="35"/>
        <v>20</v>
      </c>
      <c r="H353" t="s">
        <v>689</v>
      </c>
      <c r="I353" s="6" t="s">
        <v>621</v>
      </c>
      <c r="J353" t="s">
        <v>690</v>
      </c>
      <c r="M353" t="s">
        <v>191</v>
      </c>
      <c r="N353" t="s">
        <v>204</v>
      </c>
    </row>
    <row r="354" spans="1:14" x14ac:dyDescent="0.35">
      <c r="A354" s="4">
        <v>44700</v>
      </c>
      <c r="B354">
        <f t="shared" si="30"/>
        <v>4</v>
      </c>
      <c r="C354" t="str">
        <f t="shared" si="34"/>
        <v>JUEVES</v>
      </c>
      <c r="D354">
        <f t="shared" si="31"/>
        <v>5</v>
      </c>
      <c r="E354" t="str">
        <f t="shared" si="32"/>
        <v>MAYO</v>
      </c>
      <c r="F354">
        <f t="shared" si="33"/>
        <v>2022</v>
      </c>
      <c r="G354">
        <f t="shared" si="35"/>
        <v>21</v>
      </c>
      <c r="H354" t="s">
        <v>691</v>
      </c>
      <c r="I354" s="6">
        <v>2000</v>
      </c>
      <c r="J354" t="s">
        <v>692</v>
      </c>
      <c r="M354" t="s">
        <v>191</v>
      </c>
      <c r="N354" t="s">
        <v>204</v>
      </c>
    </row>
    <row r="355" spans="1:14" x14ac:dyDescent="0.35">
      <c r="A355" s="4">
        <v>44700</v>
      </c>
      <c r="B355">
        <f t="shared" si="30"/>
        <v>4</v>
      </c>
      <c r="C355" t="str">
        <f t="shared" si="34"/>
        <v>JUEVES</v>
      </c>
      <c r="D355">
        <f t="shared" si="31"/>
        <v>5</v>
      </c>
      <c r="E355" t="str">
        <f t="shared" si="32"/>
        <v>MAYO</v>
      </c>
      <c r="F355">
        <f t="shared" si="33"/>
        <v>2022</v>
      </c>
      <c r="G355">
        <f t="shared" si="35"/>
        <v>21</v>
      </c>
      <c r="H355" t="s">
        <v>472</v>
      </c>
      <c r="I355" s="6">
        <v>1800</v>
      </c>
      <c r="J355" t="s">
        <v>693</v>
      </c>
      <c r="M355" t="s">
        <v>188</v>
      </c>
    </row>
    <row r="356" spans="1:14" x14ac:dyDescent="0.35">
      <c r="A356" s="4">
        <v>44707</v>
      </c>
      <c r="B356">
        <f t="shared" si="30"/>
        <v>4</v>
      </c>
      <c r="C356" t="str">
        <f t="shared" si="34"/>
        <v>JUEVES</v>
      </c>
      <c r="D356">
        <f t="shared" si="31"/>
        <v>5</v>
      </c>
      <c r="E356" t="str">
        <f t="shared" si="32"/>
        <v>MAYO</v>
      </c>
      <c r="F356">
        <f t="shared" si="33"/>
        <v>2022</v>
      </c>
      <c r="G356">
        <f t="shared" si="35"/>
        <v>22</v>
      </c>
      <c r="H356" t="s">
        <v>647</v>
      </c>
      <c r="I356" s="6">
        <v>50</v>
      </c>
      <c r="J356" t="s">
        <v>694</v>
      </c>
      <c r="M356" t="s">
        <v>191</v>
      </c>
      <c r="N356" t="s">
        <v>195</v>
      </c>
    </row>
    <row r="357" spans="1:14" x14ac:dyDescent="0.35">
      <c r="A357" s="4">
        <v>44687</v>
      </c>
      <c r="B357">
        <f t="shared" si="30"/>
        <v>5</v>
      </c>
      <c r="C357" t="str">
        <f t="shared" si="34"/>
        <v>VIERNES</v>
      </c>
      <c r="D357">
        <f t="shared" si="31"/>
        <v>5</v>
      </c>
      <c r="E357" t="str">
        <f t="shared" si="32"/>
        <v>MAYO</v>
      </c>
      <c r="F357">
        <f t="shared" si="33"/>
        <v>2022</v>
      </c>
      <c r="G357">
        <f t="shared" si="35"/>
        <v>19</v>
      </c>
      <c r="H357" t="s">
        <v>407</v>
      </c>
      <c r="I357" s="6">
        <v>700</v>
      </c>
      <c r="J357" t="s">
        <v>695</v>
      </c>
      <c r="M357" t="s">
        <v>188</v>
      </c>
    </row>
    <row r="358" spans="1:14" x14ac:dyDescent="0.35">
      <c r="A358" s="4">
        <v>44687</v>
      </c>
      <c r="B358">
        <f t="shared" si="30"/>
        <v>5</v>
      </c>
      <c r="C358" t="str">
        <f t="shared" si="34"/>
        <v>VIERNES</v>
      </c>
      <c r="D358">
        <f t="shared" si="31"/>
        <v>5</v>
      </c>
      <c r="E358" t="str">
        <f t="shared" si="32"/>
        <v>MAYO</v>
      </c>
      <c r="F358">
        <f t="shared" si="33"/>
        <v>2022</v>
      </c>
      <c r="G358">
        <f t="shared" si="35"/>
        <v>19</v>
      </c>
      <c r="H358" t="s">
        <v>696</v>
      </c>
      <c r="I358" s="6">
        <v>1000</v>
      </c>
      <c r="J358" t="s">
        <v>697</v>
      </c>
      <c r="M358" t="s">
        <v>191</v>
      </c>
      <c r="N358" t="s">
        <v>204</v>
      </c>
    </row>
    <row r="359" spans="1:14" x14ac:dyDescent="0.35">
      <c r="A359" s="4">
        <v>44687</v>
      </c>
      <c r="B359">
        <f t="shared" si="30"/>
        <v>5</v>
      </c>
      <c r="C359" t="str">
        <f t="shared" si="34"/>
        <v>VIERNES</v>
      </c>
      <c r="D359">
        <f t="shared" si="31"/>
        <v>5</v>
      </c>
      <c r="E359" t="str">
        <f t="shared" si="32"/>
        <v>MAYO</v>
      </c>
      <c r="F359">
        <f t="shared" si="33"/>
        <v>2022</v>
      </c>
      <c r="G359">
        <f t="shared" si="35"/>
        <v>19</v>
      </c>
      <c r="H359" t="s">
        <v>698</v>
      </c>
      <c r="I359" s="6" t="s">
        <v>621</v>
      </c>
      <c r="J359" t="s">
        <v>699</v>
      </c>
      <c r="M359" t="s">
        <v>191</v>
      </c>
    </row>
    <row r="360" spans="1:14" x14ac:dyDescent="0.35">
      <c r="A360" s="4">
        <v>44694</v>
      </c>
      <c r="B360">
        <f t="shared" si="30"/>
        <v>5</v>
      </c>
      <c r="C360" t="str">
        <f t="shared" si="34"/>
        <v>VIERNES</v>
      </c>
      <c r="D360">
        <f t="shared" si="31"/>
        <v>5</v>
      </c>
      <c r="E360" t="str">
        <f t="shared" si="32"/>
        <v>MAYO</v>
      </c>
      <c r="F360">
        <f t="shared" si="33"/>
        <v>2022</v>
      </c>
      <c r="G360">
        <f t="shared" si="35"/>
        <v>20</v>
      </c>
      <c r="H360" t="s">
        <v>696</v>
      </c>
      <c r="I360" s="6">
        <v>50</v>
      </c>
      <c r="J360" t="s">
        <v>700</v>
      </c>
      <c r="M360" t="s">
        <v>188</v>
      </c>
    </row>
    <row r="361" spans="1:14" x14ac:dyDescent="0.35">
      <c r="A361" s="4">
        <v>44694</v>
      </c>
      <c r="B361">
        <f t="shared" si="30"/>
        <v>5</v>
      </c>
      <c r="C361" t="str">
        <f t="shared" si="34"/>
        <v>VIERNES</v>
      </c>
      <c r="D361">
        <f t="shared" si="31"/>
        <v>5</v>
      </c>
      <c r="E361" t="str">
        <f t="shared" si="32"/>
        <v>MAYO</v>
      </c>
      <c r="F361">
        <f t="shared" si="33"/>
        <v>2022</v>
      </c>
      <c r="G361">
        <f t="shared" si="35"/>
        <v>20</v>
      </c>
      <c r="H361" t="s">
        <v>701</v>
      </c>
      <c r="I361" s="6">
        <v>50</v>
      </c>
      <c r="J361" t="s">
        <v>702</v>
      </c>
      <c r="M361" t="s">
        <v>191</v>
      </c>
      <c r="N361" t="s">
        <v>204</v>
      </c>
    </row>
    <row r="362" spans="1:14" x14ac:dyDescent="0.35">
      <c r="A362" s="4">
        <v>44701</v>
      </c>
      <c r="B362">
        <f t="shared" si="30"/>
        <v>5</v>
      </c>
      <c r="C362" t="str">
        <f t="shared" si="34"/>
        <v>VIERNES</v>
      </c>
      <c r="D362">
        <f t="shared" si="31"/>
        <v>5</v>
      </c>
      <c r="E362" t="str">
        <f t="shared" si="32"/>
        <v>MAYO</v>
      </c>
      <c r="F362">
        <f t="shared" si="33"/>
        <v>2022</v>
      </c>
      <c r="G362">
        <f t="shared" si="35"/>
        <v>21</v>
      </c>
      <c r="H362" t="s">
        <v>679</v>
      </c>
      <c r="I362" s="6">
        <v>350</v>
      </c>
      <c r="J362" t="s">
        <v>703</v>
      </c>
      <c r="M362" t="s">
        <v>191</v>
      </c>
    </row>
    <row r="363" spans="1:14" x14ac:dyDescent="0.35">
      <c r="A363" s="4">
        <v>44701</v>
      </c>
      <c r="B363">
        <f t="shared" si="30"/>
        <v>5</v>
      </c>
      <c r="C363" t="str">
        <f t="shared" si="34"/>
        <v>VIERNES</v>
      </c>
      <c r="D363">
        <f t="shared" si="31"/>
        <v>5</v>
      </c>
      <c r="E363" t="str">
        <f t="shared" si="32"/>
        <v>MAYO</v>
      </c>
      <c r="F363">
        <f t="shared" si="33"/>
        <v>2022</v>
      </c>
      <c r="G363">
        <f t="shared" si="35"/>
        <v>21</v>
      </c>
      <c r="H363" t="s">
        <v>704</v>
      </c>
      <c r="I363" s="6">
        <v>400</v>
      </c>
      <c r="J363" t="s">
        <v>705</v>
      </c>
      <c r="M363" t="s">
        <v>191</v>
      </c>
    </row>
    <row r="364" spans="1:14" x14ac:dyDescent="0.35">
      <c r="A364" s="4">
        <v>44701</v>
      </c>
      <c r="B364">
        <f t="shared" si="30"/>
        <v>5</v>
      </c>
      <c r="C364" t="str">
        <f t="shared" si="34"/>
        <v>VIERNES</v>
      </c>
      <c r="D364">
        <f t="shared" si="31"/>
        <v>5</v>
      </c>
      <c r="E364" t="str">
        <f t="shared" si="32"/>
        <v>MAYO</v>
      </c>
      <c r="F364">
        <f t="shared" si="33"/>
        <v>2022</v>
      </c>
      <c r="G364">
        <f t="shared" si="35"/>
        <v>21</v>
      </c>
      <c r="H364" t="s">
        <v>221</v>
      </c>
      <c r="I364" s="6" t="s">
        <v>621</v>
      </c>
      <c r="J364" t="s">
        <v>706</v>
      </c>
      <c r="M364" t="s">
        <v>191</v>
      </c>
    </row>
    <row r="365" spans="1:14" x14ac:dyDescent="0.35">
      <c r="A365" s="4">
        <v>44708</v>
      </c>
      <c r="B365">
        <f t="shared" si="30"/>
        <v>5</v>
      </c>
      <c r="C365" t="str">
        <f t="shared" si="34"/>
        <v>VIERNES</v>
      </c>
      <c r="D365">
        <f t="shared" si="31"/>
        <v>5</v>
      </c>
      <c r="E365" t="str">
        <f t="shared" si="32"/>
        <v>MAYO</v>
      </c>
      <c r="F365">
        <f t="shared" si="33"/>
        <v>2022</v>
      </c>
      <c r="G365">
        <f t="shared" si="35"/>
        <v>22</v>
      </c>
      <c r="H365" t="s">
        <v>493</v>
      </c>
      <c r="I365" s="6">
        <v>6000</v>
      </c>
      <c r="J365" t="s">
        <v>707</v>
      </c>
      <c r="M365" t="s">
        <v>188</v>
      </c>
    </row>
    <row r="366" spans="1:14" x14ac:dyDescent="0.35">
      <c r="A366" s="4">
        <v>44708</v>
      </c>
      <c r="B366">
        <f t="shared" si="30"/>
        <v>5</v>
      </c>
      <c r="C366" t="str">
        <f t="shared" si="34"/>
        <v>VIERNES</v>
      </c>
      <c r="D366">
        <f t="shared" si="31"/>
        <v>5</v>
      </c>
      <c r="E366" t="str">
        <f t="shared" si="32"/>
        <v>MAYO</v>
      </c>
      <c r="F366">
        <f t="shared" si="33"/>
        <v>2022</v>
      </c>
      <c r="G366">
        <f t="shared" si="35"/>
        <v>22</v>
      </c>
      <c r="H366" t="s">
        <v>708</v>
      </c>
      <c r="I366" s="6">
        <v>50</v>
      </c>
      <c r="J366" t="s">
        <v>709</v>
      </c>
      <c r="M366" t="s">
        <v>191</v>
      </c>
      <c r="N366" t="s">
        <v>204</v>
      </c>
    </row>
    <row r="367" spans="1:14" x14ac:dyDescent="0.35">
      <c r="A367" s="4">
        <v>44688</v>
      </c>
      <c r="B367">
        <f t="shared" si="30"/>
        <v>6</v>
      </c>
      <c r="C367" t="str">
        <f t="shared" si="34"/>
        <v>SÁBADO</v>
      </c>
      <c r="D367">
        <f t="shared" si="31"/>
        <v>5</v>
      </c>
      <c r="E367" t="str">
        <f t="shared" si="32"/>
        <v>MAYO</v>
      </c>
      <c r="F367">
        <f t="shared" si="33"/>
        <v>2022</v>
      </c>
      <c r="G367">
        <f t="shared" si="35"/>
        <v>19</v>
      </c>
      <c r="H367" t="s">
        <v>107</v>
      </c>
      <c r="I367" s="6">
        <v>1300</v>
      </c>
      <c r="J367" t="s">
        <v>710</v>
      </c>
      <c r="M367" t="s">
        <v>188</v>
      </c>
    </row>
    <row r="368" spans="1:14" x14ac:dyDescent="0.35">
      <c r="A368" s="4">
        <v>44688</v>
      </c>
      <c r="B368">
        <f t="shared" si="30"/>
        <v>6</v>
      </c>
      <c r="C368" t="str">
        <f t="shared" si="34"/>
        <v>SÁBADO</v>
      </c>
      <c r="D368">
        <f t="shared" si="31"/>
        <v>5</v>
      </c>
      <c r="E368" t="str">
        <f t="shared" si="32"/>
        <v>MAYO</v>
      </c>
      <c r="F368">
        <f t="shared" si="33"/>
        <v>2022</v>
      </c>
      <c r="G368">
        <f t="shared" si="35"/>
        <v>19</v>
      </c>
      <c r="H368" t="s">
        <v>711</v>
      </c>
      <c r="I368" s="6">
        <v>500</v>
      </c>
      <c r="J368" t="s">
        <v>712</v>
      </c>
      <c r="M368" t="s">
        <v>191</v>
      </c>
      <c r="N368" t="s">
        <v>192</v>
      </c>
    </row>
    <row r="369" spans="1:14" x14ac:dyDescent="0.35">
      <c r="A369" s="4">
        <v>44695</v>
      </c>
      <c r="B369">
        <f t="shared" si="30"/>
        <v>6</v>
      </c>
      <c r="C369" t="str">
        <f t="shared" si="34"/>
        <v>SÁBADO</v>
      </c>
      <c r="D369">
        <f t="shared" si="31"/>
        <v>5</v>
      </c>
      <c r="E369" t="str">
        <f t="shared" si="32"/>
        <v>MAYO</v>
      </c>
      <c r="F369">
        <f t="shared" si="33"/>
        <v>2022</v>
      </c>
      <c r="G369">
        <f t="shared" si="35"/>
        <v>20</v>
      </c>
      <c r="H369" t="s">
        <v>451</v>
      </c>
      <c r="I369" s="6">
        <v>2000</v>
      </c>
      <c r="J369" t="s">
        <v>713</v>
      </c>
      <c r="M369" t="s">
        <v>188</v>
      </c>
    </row>
    <row r="370" spans="1:14" x14ac:dyDescent="0.35">
      <c r="A370" s="4">
        <v>44695</v>
      </c>
      <c r="B370">
        <f t="shared" si="30"/>
        <v>6</v>
      </c>
      <c r="C370" t="str">
        <f t="shared" si="34"/>
        <v>SÁBADO</v>
      </c>
      <c r="D370">
        <f t="shared" si="31"/>
        <v>5</v>
      </c>
      <c r="E370" t="str">
        <f t="shared" si="32"/>
        <v>MAYO</v>
      </c>
      <c r="F370">
        <f t="shared" si="33"/>
        <v>2022</v>
      </c>
      <c r="G370">
        <f t="shared" si="35"/>
        <v>20</v>
      </c>
      <c r="H370" t="s">
        <v>472</v>
      </c>
      <c r="I370" s="6">
        <v>1800</v>
      </c>
      <c r="J370" t="s">
        <v>714</v>
      </c>
      <c r="M370" t="s">
        <v>188</v>
      </c>
    </row>
    <row r="371" spans="1:14" x14ac:dyDescent="0.35">
      <c r="A371" s="4">
        <v>44702</v>
      </c>
      <c r="B371">
        <f t="shared" si="30"/>
        <v>6</v>
      </c>
      <c r="C371" t="str">
        <f t="shared" si="34"/>
        <v>SÁBADO</v>
      </c>
      <c r="D371">
        <f t="shared" si="31"/>
        <v>5</v>
      </c>
      <c r="E371" t="str">
        <f t="shared" si="32"/>
        <v>MAYO</v>
      </c>
      <c r="F371">
        <f t="shared" si="33"/>
        <v>2022</v>
      </c>
      <c r="G371">
        <f t="shared" si="35"/>
        <v>21</v>
      </c>
      <c r="H371" t="s">
        <v>451</v>
      </c>
      <c r="I371" s="6" t="s">
        <v>621</v>
      </c>
      <c r="J371" t="s">
        <v>556</v>
      </c>
      <c r="M371" t="s">
        <v>188</v>
      </c>
    </row>
    <row r="372" spans="1:14" x14ac:dyDescent="0.35">
      <c r="A372" s="4">
        <v>44682</v>
      </c>
      <c r="B372">
        <f t="shared" si="30"/>
        <v>7</v>
      </c>
      <c r="C372" t="str">
        <f t="shared" si="34"/>
        <v>DOMINGO</v>
      </c>
      <c r="D372">
        <f t="shared" si="31"/>
        <v>5</v>
      </c>
      <c r="E372" t="str">
        <f t="shared" si="32"/>
        <v>MAYO</v>
      </c>
      <c r="F372">
        <f t="shared" si="33"/>
        <v>2022</v>
      </c>
      <c r="G372">
        <f t="shared" si="35"/>
        <v>19</v>
      </c>
      <c r="H372" t="s">
        <v>211</v>
      </c>
      <c r="I372" s="6">
        <v>1200</v>
      </c>
      <c r="J372" t="s">
        <v>715</v>
      </c>
      <c r="M372" t="s">
        <v>188</v>
      </c>
    </row>
    <row r="373" spans="1:14" x14ac:dyDescent="0.35">
      <c r="A373" s="4">
        <v>44682</v>
      </c>
      <c r="B373">
        <f t="shared" si="30"/>
        <v>7</v>
      </c>
      <c r="C373" t="str">
        <f t="shared" si="34"/>
        <v>DOMINGO</v>
      </c>
      <c r="D373">
        <f t="shared" si="31"/>
        <v>5</v>
      </c>
      <c r="E373" t="str">
        <f t="shared" si="32"/>
        <v>MAYO</v>
      </c>
      <c r="F373">
        <f t="shared" si="33"/>
        <v>2022</v>
      </c>
      <c r="G373">
        <f t="shared" si="35"/>
        <v>19</v>
      </c>
      <c r="H373" t="s">
        <v>716</v>
      </c>
      <c r="I373" s="6">
        <v>400</v>
      </c>
      <c r="J373" t="s">
        <v>717</v>
      </c>
      <c r="M373" t="s">
        <v>188</v>
      </c>
    </row>
    <row r="374" spans="1:14" x14ac:dyDescent="0.35">
      <c r="A374" s="4">
        <v>44682</v>
      </c>
      <c r="B374">
        <f t="shared" si="30"/>
        <v>7</v>
      </c>
      <c r="C374" t="str">
        <f t="shared" si="34"/>
        <v>DOMINGO</v>
      </c>
      <c r="D374">
        <f t="shared" si="31"/>
        <v>5</v>
      </c>
      <c r="E374" t="str">
        <f t="shared" si="32"/>
        <v>MAYO</v>
      </c>
      <c r="F374">
        <f t="shared" si="33"/>
        <v>2022</v>
      </c>
      <c r="G374">
        <f t="shared" si="35"/>
        <v>19</v>
      </c>
      <c r="H374" t="s">
        <v>718</v>
      </c>
      <c r="I374" s="6">
        <v>200</v>
      </c>
      <c r="J374" t="s">
        <v>719</v>
      </c>
      <c r="M374" t="s">
        <v>188</v>
      </c>
    </row>
    <row r="375" spans="1:14" x14ac:dyDescent="0.35">
      <c r="A375" s="4">
        <v>44718</v>
      </c>
      <c r="B375">
        <f t="shared" si="30"/>
        <v>1</v>
      </c>
      <c r="C375" t="str">
        <f t="shared" si="34"/>
        <v>LUNES</v>
      </c>
      <c r="D375">
        <f t="shared" si="31"/>
        <v>6</v>
      </c>
      <c r="E375" t="str">
        <f t="shared" si="32"/>
        <v>JUNIO</v>
      </c>
      <c r="F375">
        <f t="shared" si="33"/>
        <v>2022</v>
      </c>
      <c r="G375">
        <f t="shared" si="35"/>
        <v>24</v>
      </c>
      <c r="H375" t="s">
        <v>610</v>
      </c>
      <c r="I375" s="6">
        <v>750</v>
      </c>
      <c r="J375" t="s">
        <v>720</v>
      </c>
      <c r="M375" t="s">
        <v>188</v>
      </c>
    </row>
    <row r="376" spans="1:14" x14ac:dyDescent="0.35">
      <c r="A376" s="4">
        <v>44701</v>
      </c>
      <c r="B376">
        <f t="shared" si="30"/>
        <v>5</v>
      </c>
      <c r="C376" t="str">
        <f t="shared" si="34"/>
        <v>VIERNES</v>
      </c>
      <c r="D376">
        <f t="shared" si="31"/>
        <v>5</v>
      </c>
      <c r="E376" t="str">
        <f t="shared" si="32"/>
        <v>MAYO</v>
      </c>
      <c r="F376">
        <f t="shared" si="33"/>
        <v>2022</v>
      </c>
      <c r="G376">
        <f t="shared" si="35"/>
        <v>21</v>
      </c>
      <c r="H376" t="s">
        <v>221</v>
      </c>
      <c r="I376" s="6" t="s">
        <v>621</v>
      </c>
      <c r="J376" t="s">
        <v>721</v>
      </c>
      <c r="M376" t="s">
        <v>188</v>
      </c>
    </row>
    <row r="377" spans="1:14" x14ac:dyDescent="0.35">
      <c r="A377" s="4">
        <v>44701</v>
      </c>
      <c r="B377">
        <f t="shared" si="30"/>
        <v>5</v>
      </c>
      <c r="C377" t="str">
        <f t="shared" si="34"/>
        <v>VIERNES</v>
      </c>
      <c r="D377">
        <f t="shared" si="31"/>
        <v>5</v>
      </c>
      <c r="E377" t="str">
        <f t="shared" si="32"/>
        <v>MAYO</v>
      </c>
      <c r="F377">
        <f t="shared" si="33"/>
        <v>2022</v>
      </c>
      <c r="G377">
        <f t="shared" si="35"/>
        <v>21</v>
      </c>
      <c r="H377" t="s">
        <v>722</v>
      </c>
      <c r="I377" s="6">
        <v>50</v>
      </c>
      <c r="J377" t="s">
        <v>709</v>
      </c>
      <c r="M377" t="s">
        <v>191</v>
      </c>
      <c r="N377" t="s">
        <v>204</v>
      </c>
    </row>
    <row r="378" spans="1:14" x14ac:dyDescent="0.35">
      <c r="A378" s="4">
        <v>44739</v>
      </c>
      <c r="B378">
        <f t="shared" si="30"/>
        <v>1</v>
      </c>
      <c r="C378" t="str">
        <f t="shared" si="34"/>
        <v>LUNES</v>
      </c>
      <c r="D378">
        <f t="shared" si="31"/>
        <v>6</v>
      </c>
      <c r="E378" t="str">
        <f t="shared" si="32"/>
        <v>JUNIO</v>
      </c>
      <c r="F378">
        <f t="shared" si="33"/>
        <v>2022</v>
      </c>
      <c r="G378">
        <f t="shared" si="35"/>
        <v>27</v>
      </c>
      <c r="H378" t="s">
        <v>723</v>
      </c>
      <c r="I378" s="6">
        <v>200</v>
      </c>
      <c r="J378" t="s">
        <v>724</v>
      </c>
      <c r="M378" t="s">
        <v>191</v>
      </c>
      <c r="N378" t="s">
        <v>204</v>
      </c>
    </row>
    <row r="379" spans="1:14" x14ac:dyDescent="0.35">
      <c r="A379" s="4">
        <v>44739</v>
      </c>
      <c r="B379">
        <f t="shared" si="30"/>
        <v>1</v>
      </c>
      <c r="C379" t="str">
        <f t="shared" si="34"/>
        <v>LUNES</v>
      </c>
      <c r="D379">
        <f t="shared" si="31"/>
        <v>6</v>
      </c>
      <c r="E379" t="str">
        <f t="shared" si="32"/>
        <v>JUNIO</v>
      </c>
      <c r="F379">
        <f t="shared" si="33"/>
        <v>2022</v>
      </c>
      <c r="G379">
        <f t="shared" si="35"/>
        <v>27</v>
      </c>
      <c r="H379" t="s">
        <v>725</v>
      </c>
      <c r="I379" s="6">
        <v>450</v>
      </c>
      <c r="J379" t="s">
        <v>726</v>
      </c>
      <c r="M379" t="s">
        <v>191</v>
      </c>
      <c r="N379" t="s">
        <v>36</v>
      </c>
    </row>
    <row r="380" spans="1:14" x14ac:dyDescent="0.35">
      <c r="A380" s="4">
        <v>44739</v>
      </c>
      <c r="B380">
        <f t="shared" si="30"/>
        <v>1</v>
      </c>
      <c r="C380" t="str">
        <f t="shared" si="34"/>
        <v>LUNES</v>
      </c>
      <c r="D380">
        <f t="shared" si="31"/>
        <v>6</v>
      </c>
      <c r="E380" t="str">
        <f t="shared" si="32"/>
        <v>JUNIO</v>
      </c>
      <c r="F380">
        <f t="shared" si="33"/>
        <v>2022</v>
      </c>
      <c r="G380">
        <f t="shared" si="35"/>
        <v>27</v>
      </c>
      <c r="H380" t="s">
        <v>727</v>
      </c>
      <c r="I380" s="6">
        <v>500</v>
      </c>
      <c r="J380" t="s">
        <v>728</v>
      </c>
      <c r="M380" t="s">
        <v>191</v>
      </c>
      <c r="N380" t="s">
        <v>204</v>
      </c>
    </row>
    <row r="381" spans="1:14" x14ac:dyDescent="0.35">
      <c r="A381" s="4">
        <v>44719</v>
      </c>
      <c r="B381">
        <f t="shared" si="30"/>
        <v>2</v>
      </c>
      <c r="C381" t="str">
        <f t="shared" si="34"/>
        <v>MARTES</v>
      </c>
      <c r="D381">
        <f t="shared" si="31"/>
        <v>6</v>
      </c>
      <c r="E381" t="str">
        <f t="shared" si="32"/>
        <v>JUNIO</v>
      </c>
      <c r="F381">
        <f t="shared" si="33"/>
        <v>2022</v>
      </c>
      <c r="G381">
        <f t="shared" si="35"/>
        <v>24</v>
      </c>
      <c r="H381" t="s">
        <v>277</v>
      </c>
      <c r="I381" s="6" t="s">
        <v>621</v>
      </c>
      <c r="J381" t="s">
        <v>729</v>
      </c>
      <c r="M381" t="s">
        <v>188</v>
      </c>
    </row>
    <row r="382" spans="1:14" x14ac:dyDescent="0.35">
      <c r="A382" s="4">
        <v>44719</v>
      </c>
      <c r="B382">
        <f t="shared" si="30"/>
        <v>2</v>
      </c>
      <c r="C382" t="str">
        <f t="shared" si="34"/>
        <v>MARTES</v>
      </c>
      <c r="D382">
        <f t="shared" si="31"/>
        <v>6</v>
      </c>
      <c r="E382" t="str">
        <f t="shared" si="32"/>
        <v>JUNIO</v>
      </c>
      <c r="F382">
        <f t="shared" si="33"/>
        <v>2022</v>
      </c>
      <c r="G382">
        <f t="shared" si="35"/>
        <v>24</v>
      </c>
      <c r="H382" t="s">
        <v>730</v>
      </c>
      <c r="I382" s="6">
        <v>3000</v>
      </c>
      <c r="J382" t="s">
        <v>731</v>
      </c>
      <c r="M382" t="s">
        <v>188</v>
      </c>
    </row>
    <row r="383" spans="1:14" x14ac:dyDescent="0.35">
      <c r="A383" s="4">
        <v>44719</v>
      </c>
      <c r="B383">
        <f t="shared" si="30"/>
        <v>2</v>
      </c>
      <c r="C383" t="str">
        <f t="shared" si="34"/>
        <v>MARTES</v>
      </c>
      <c r="D383">
        <f t="shared" si="31"/>
        <v>6</v>
      </c>
      <c r="E383" t="str">
        <f t="shared" si="32"/>
        <v>JUNIO</v>
      </c>
      <c r="F383">
        <f t="shared" si="33"/>
        <v>2022</v>
      </c>
      <c r="G383">
        <f t="shared" si="35"/>
        <v>24</v>
      </c>
      <c r="H383" t="s">
        <v>732</v>
      </c>
      <c r="I383" s="6">
        <v>50</v>
      </c>
      <c r="J383" t="s">
        <v>733</v>
      </c>
      <c r="M383" t="s">
        <v>191</v>
      </c>
      <c r="N383" t="s">
        <v>204</v>
      </c>
    </row>
    <row r="384" spans="1:14" x14ac:dyDescent="0.35">
      <c r="A384" s="4">
        <v>44695</v>
      </c>
      <c r="B384">
        <f t="shared" si="30"/>
        <v>6</v>
      </c>
      <c r="C384" t="str">
        <f t="shared" si="34"/>
        <v>SÁBADO</v>
      </c>
      <c r="D384">
        <f t="shared" si="31"/>
        <v>5</v>
      </c>
      <c r="E384" t="str">
        <f t="shared" si="32"/>
        <v>MAYO</v>
      </c>
      <c r="F384">
        <f t="shared" si="33"/>
        <v>2022</v>
      </c>
      <c r="G384">
        <f t="shared" si="35"/>
        <v>20</v>
      </c>
      <c r="H384" t="s">
        <v>377</v>
      </c>
      <c r="I384" s="6">
        <v>1700</v>
      </c>
      <c r="J384" t="s">
        <v>734</v>
      </c>
      <c r="M384" t="s">
        <v>188</v>
      </c>
    </row>
    <row r="385" spans="1:14" x14ac:dyDescent="0.35">
      <c r="A385" s="4">
        <v>44695</v>
      </c>
      <c r="B385">
        <f t="shared" si="30"/>
        <v>6</v>
      </c>
      <c r="C385" t="str">
        <f t="shared" si="34"/>
        <v>SÁBADO</v>
      </c>
      <c r="D385">
        <f t="shared" si="31"/>
        <v>5</v>
      </c>
      <c r="E385" t="str">
        <f t="shared" si="32"/>
        <v>MAYO</v>
      </c>
      <c r="F385">
        <f t="shared" si="33"/>
        <v>2022</v>
      </c>
      <c r="G385">
        <f t="shared" si="35"/>
        <v>20</v>
      </c>
      <c r="H385" t="s">
        <v>455</v>
      </c>
      <c r="I385" s="6" t="s">
        <v>621</v>
      </c>
      <c r="J385" t="s">
        <v>735</v>
      </c>
      <c r="M385" t="s">
        <v>188</v>
      </c>
    </row>
    <row r="386" spans="1:14" x14ac:dyDescent="0.35">
      <c r="A386" s="4">
        <v>44695</v>
      </c>
      <c r="B386">
        <f t="shared" ref="B386:B449" si="36">WEEKDAY(A386,2)</f>
        <v>6</v>
      </c>
      <c r="C386" t="str">
        <f t="shared" si="34"/>
        <v>SÁBADO</v>
      </c>
      <c r="D386">
        <f t="shared" ref="D386:D449" si="37">MONTH(A386)</f>
        <v>5</v>
      </c>
      <c r="E386" t="str">
        <f t="shared" ref="E386:E449" si="38">UPPER(TEXT(A386,"MMMM"))</f>
        <v>MAYO</v>
      </c>
      <c r="F386">
        <f t="shared" ref="F386:F449" si="39">YEAR(A386)</f>
        <v>2022</v>
      </c>
      <c r="G386">
        <f t="shared" si="35"/>
        <v>20</v>
      </c>
      <c r="H386" t="s">
        <v>736</v>
      </c>
      <c r="I386" s="6">
        <v>450</v>
      </c>
      <c r="J386" t="s">
        <v>737</v>
      </c>
      <c r="M386" t="s">
        <v>191</v>
      </c>
      <c r="N386" t="s">
        <v>36</v>
      </c>
    </row>
    <row r="387" spans="1:14" x14ac:dyDescent="0.35">
      <c r="A387" s="4">
        <v>44695</v>
      </c>
      <c r="B387">
        <f t="shared" si="36"/>
        <v>6</v>
      </c>
      <c r="C387" t="str">
        <f t="shared" ref="C387:C450" si="40">UPPER(TEXT(A387,"DDDD"))</f>
        <v>SÁBADO</v>
      </c>
      <c r="D387">
        <f t="shared" si="37"/>
        <v>5</v>
      </c>
      <c r="E387" t="str">
        <f t="shared" si="38"/>
        <v>MAYO</v>
      </c>
      <c r="F387">
        <f t="shared" si="39"/>
        <v>2022</v>
      </c>
      <c r="G387">
        <f t="shared" ref="G387:G450" si="41">WEEKNUM(A387)</f>
        <v>20</v>
      </c>
      <c r="H387" t="s">
        <v>738</v>
      </c>
      <c r="I387" s="6">
        <v>700</v>
      </c>
      <c r="J387" t="s">
        <v>739</v>
      </c>
      <c r="M387" t="s">
        <v>188</v>
      </c>
    </row>
    <row r="388" spans="1:14" x14ac:dyDescent="0.35">
      <c r="A388" s="4">
        <v>44702</v>
      </c>
      <c r="B388">
        <f t="shared" si="36"/>
        <v>6</v>
      </c>
      <c r="C388" t="str">
        <f t="shared" si="40"/>
        <v>SÁBADO</v>
      </c>
      <c r="D388">
        <f t="shared" si="37"/>
        <v>5</v>
      </c>
      <c r="E388" t="str">
        <f t="shared" si="38"/>
        <v>MAYO</v>
      </c>
      <c r="F388">
        <f t="shared" si="39"/>
        <v>2022</v>
      </c>
      <c r="G388">
        <f t="shared" si="41"/>
        <v>21</v>
      </c>
      <c r="H388" t="s">
        <v>740</v>
      </c>
      <c r="I388" s="6">
        <v>700</v>
      </c>
      <c r="J388" t="s">
        <v>741</v>
      </c>
      <c r="M388" t="s">
        <v>188</v>
      </c>
    </row>
    <row r="389" spans="1:14" x14ac:dyDescent="0.35">
      <c r="A389" s="4">
        <v>44702</v>
      </c>
      <c r="B389">
        <f t="shared" si="36"/>
        <v>6</v>
      </c>
      <c r="C389" t="str">
        <f t="shared" si="40"/>
        <v>SÁBADO</v>
      </c>
      <c r="D389">
        <f t="shared" si="37"/>
        <v>5</v>
      </c>
      <c r="E389" t="str">
        <f t="shared" si="38"/>
        <v>MAYO</v>
      </c>
      <c r="F389">
        <f t="shared" si="39"/>
        <v>2022</v>
      </c>
      <c r="G389">
        <f t="shared" si="41"/>
        <v>21</v>
      </c>
      <c r="H389" t="s">
        <v>647</v>
      </c>
      <c r="I389" s="6" t="s">
        <v>621</v>
      </c>
      <c r="J389" t="s">
        <v>742</v>
      </c>
      <c r="M389" t="s">
        <v>188</v>
      </c>
    </row>
    <row r="390" spans="1:14" x14ac:dyDescent="0.35">
      <c r="A390" s="4">
        <v>44702</v>
      </c>
      <c r="B390">
        <f t="shared" si="36"/>
        <v>6</v>
      </c>
      <c r="C390" t="str">
        <f t="shared" si="40"/>
        <v>SÁBADO</v>
      </c>
      <c r="D390">
        <f t="shared" si="37"/>
        <v>5</v>
      </c>
      <c r="E390" t="str">
        <f t="shared" si="38"/>
        <v>MAYO</v>
      </c>
      <c r="F390">
        <f t="shared" si="39"/>
        <v>2022</v>
      </c>
      <c r="G390">
        <f t="shared" si="41"/>
        <v>21</v>
      </c>
      <c r="H390" t="s">
        <v>730</v>
      </c>
      <c r="I390" s="6" t="s">
        <v>621</v>
      </c>
      <c r="J390" t="s">
        <v>743</v>
      </c>
      <c r="M390" t="s">
        <v>188</v>
      </c>
    </row>
    <row r="391" spans="1:14" x14ac:dyDescent="0.35">
      <c r="A391" s="4">
        <v>44702</v>
      </c>
      <c r="B391">
        <f t="shared" si="36"/>
        <v>6</v>
      </c>
      <c r="C391" t="str">
        <f t="shared" si="40"/>
        <v>SÁBADO</v>
      </c>
      <c r="D391">
        <f t="shared" si="37"/>
        <v>5</v>
      </c>
      <c r="E391" t="str">
        <f t="shared" si="38"/>
        <v>MAYO</v>
      </c>
      <c r="F391">
        <f t="shared" si="39"/>
        <v>2022</v>
      </c>
      <c r="G391">
        <f t="shared" si="41"/>
        <v>21</v>
      </c>
      <c r="H391" t="s">
        <v>744</v>
      </c>
      <c r="I391" s="6">
        <v>500</v>
      </c>
      <c r="J391" t="s">
        <v>745</v>
      </c>
      <c r="M391" t="s">
        <v>191</v>
      </c>
      <c r="N391" t="s">
        <v>192</v>
      </c>
    </row>
    <row r="392" spans="1:14" x14ac:dyDescent="0.35">
      <c r="A392" s="4">
        <v>44740</v>
      </c>
      <c r="B392">
        <f t="shared" si="36"/>
        <v>2</v>
      </c>
      <c r="C392" t="str">
        <f t="shared" si="40"/>
        <v>MARTES</v>
      </c>
      <c r="D392">
        <f t="shared" si="37"/>
        <v>6</v>
      </c>
      <c r="E392" t="str">
        <f t="shared" si="38"/>
        <v>JUNIO</v>
      </c>
      <c r="F392">
        <f t="shared" si="39"/>
        <v>2022</v>
      </c>
      <c r="G392">
        <f t="shared" si="41"/>
        <v>27</v>
      </c>
      <c r="H392" t="s">
        <v>725</v>
      </c>
      <c r="I392" s="6">
        <v>2000</v>
      </c>
      <c r="J392" t="s">
        <v>746</v>
      </c>
      <c r="M392" t="s">
        <v>188</v>
      </c>
    </row>
    <row r="393" spans="1:14" x14ac:dyDescent="0.35">
      <c r="A393" s="4">
        <v>44740</v>
      </c>
      <c r="B393">
        <f t="shared" si="36"/>
        <v>2</v>
      </c>
      <c r="C393" t="str">
        <f t="shared" si="40"/>
        <v>MARTES</v>
      </c>
      <c r="D393">
        <f t="shared" si="37"/>
        <v>6</v>
      </c>
      <c r="E393" t="str">
        <f t="shared" si="38"/>
        <v>JUNIO</v>
      </c>
      <c r="F393">
        <f t="shared" si="39"/>
        <v>2022</v>
      </c>
      <c r="G393">
        <f t="shared" si="41"/>
        <v>27</v>
      </c>
      <c r="H393" t="s">
        <v>747</v>
      </c>
      <c r="I393" s="6" t="s">
        <v>621</v>
      </c>
      <c r="J393" t="s">
        <v>748</v>
      </c>
      <c r="M393" t="s">
        <v>188</v>
      </c>
    </row>
    <row r="394" spans="1:14" x14ac:dyDescent="0.35">
      <c r="A394" s="4">
        <v>44713</v>
      </c>
      <c r="B394">
        <f t="shared" si="36"/>
        <v>3</v>
      </c>
      <c r="C394" t="str">
        <f t="shared" si="40"/>
        <v>MIÉRCOLES</v>
      </c>
      <c r="D394">
        <f t="shared" si="37"/>
        <v>6</v>
      </c>
      <c r="E394" t="str">
        <f t="shared" si="38"/>
        <v>JUNIO</v>
      </c>
      <c r="F394">
        <f t="shared" si="39"/>
        <v>2022</v>
      </c>
      <c r="G394">
        <f t="shared" si="41"/>
        <v>23</v>
      </c>
      <c r="H394" t="s">
        <v>209</v>
      </c>
      <c r="I394" s="6" t="s">
        <v>621</v>
      </c>
      <c r="J394" t="s">
        <v>749</v>
      </c>
      <c r="M394" t="s">
        <v>188</v>
      </c>
    </row>
    <row r="395" spans="1:14" x14ac:dyDescent="0.35">
      <c r="A395" s="4">
        <v>44713</v>
      </c>
      <c r="B395">
        <f t="shared" si="36"/>
        <v>3</v>
      </c>
      <c r="C395" t="str">
        <f t="shared" si="40"/>
        <v>MIÉRCOLES</v>
      </c>
      <c r="D395">
        <f t="shared" si="37"/>
        <v>6</v>
      </c>
      <c r="E395" t="str">
        <f t="shared" si="38"/>
        <v>JUNIO</v>
      </c>
      <c r="F395">
        <f t="shared" si="39"/>
        <v>2022</v>
      </c>
      <c r="G395">
        <f t="shared" si="41"/>
        <v>23</v>
      </c>
      <c r="H395" t="s">
        <v>322</v>
      </c>
      <c r="I395" s="6">
        <v>500</v>
      </c>
      <c r="J395" t="s">
        <v>750</v>
      </c>
      <c r="M395" t="s">
        <v>188</v>
      </c>
    </row>
    <row r="396" spans="1:14" x14ac:dyDescent="0.35">
      <c r="A396" s="4">
        <v>44713</v>
      </c>
      <c r="B396">
        <f t="shared" si="36"/>
        <v>3</v>
      </c>
      <c r="C396" t="str">
        <f t="shared" si="40"/>
        <v>MIÉRCOLES</v>
      </c>
      <c r="D396">
        <f t="shared" si="37"/>
        <v>6</v>
      </c>
      <c r="E396" t="str">
        <f t="shared" si="38"/>
        <v>JUNIO</v>
      </c>
      <c r="F396">
        <f t="shared" si="39"/>
        <v>2022</v>
      </c>
      <c r="G396">
        <f t="shared" si="41"/>
        <v>23</v>
      </c>
      <c r="H396" t="s">
        <v>377</v>
      </c>
      <c r="I396" s="6">
        <v>2500</v>
      </c>
      <c r="J396" t="s">
        <v>751</v>
      </c>
      <c r="M396" t="s">
        <v>188</v>
      </c>
    </row>
    <row r="397" spans="1:14" x14ac:dyDescent="0.35">
      <c r="A397" s="4">
        <v>44720</v>
      </c>
      <c r="B397">
        <f t="shared" si="36"/>
        <v>3</v>
      </c>
      <c r="C397" t="str">
        <f t="shared" si="40"/>
        <v>MIÉRCOLES</v>
      </c>
      <c r="D397">
        <f t="shared" si="37"/>
        <v>6</v>
      </c>
      <c r="E397" t="str">
        <f t="shared" si="38"/>
        <v>JUNIO</v>
      </c>
      <c r="F397">
        <f t="shared" si="39"/>
        <v>2022</v>
      </c>
      <c r="G397">
        <f t="shared" si="41"/>
        <v>24</v>
      </c>
      <c r="H397" t="s">
        <v>752</v>
      </c>
      <c r="I397" s="6">
        <v>50</v>
      </c>
      <c r="J397" t="s">
        <v>753</v>
      </c>
      <c r="M397" t="s">
        <v>191</v>
      </c>
      <c r="N397" t="s">
        <v>36</v>
      </c>
    </row>
    <row r="398" spans="1:14" x14ac:dyDescent="0.35">
      <c r="A398" s="4">
        <v>44720</v>
      </c>
      <c r="B398">
        <f t="shared" si="36"/>
        <v>3</v>
      </c>
      <c r="C398" t="str">
        <f t="shared" si="40"/>
        <v>MIÉRCOLES</v>
      </c>
      <c r="D398">
        <f t="shared" si="37"/>
        <v>6</v>
      </c>
      <c r="E398" t="str">
        <f t="shared" si="38"/>
        <v>JUNIO</v>
      </c>
      <c r="F398">
        <f t="shared" si="39"/>
        <v>2022</v>
      </c>
      <c r="G398">
        <f t="shared" si="41"/>
        <v>24</v>
      </c>
      <c r="H398" t="s">
        <v>647</v>
      </c>
      <c r="I398" s="6" t="s">
        <v>621</v>
      </c>
      <c r="J398" t="s">
        <v>754</v>
      </c>
      <c r="M398" t="s">
        <v>188</v>
      </c>
    </row>
    <row r="399" spans="1:14" x14ac:dyDescent="0.35">
      <c r="A399" s="4">
        <v>44720</v>
      </c>
      <c r="B399">
        <f t="shared" si="36"/>
        <v>3</v>
      </c>
      <c r="C399" t="str">
        <f t="shared" si="40"/>
        <v>MIÉRCOLES</v>
      </c>
      <c r="D399">
        <f t="shared" si="37"/>
        <v>6</v>
      </c>
      <c r="E399" t="str">
        <f t="shared" si="38"/>
        <v>JUNIO</v>
      </c>
      <c r="F399">
        <f t="shared" si="39"/>
        <v>2022</v>
      </c>
      <c r="G399">
        <f t="shared" si="41"/>
        <v>24</v>
      </c>
      <c r="H399" t="s">
        <v>318</v>
      </c>
      <c r="I399" s="6">
        <v>5000</v>
      </c>
      <c r="J399" t="s">
        <v>755</v>
      </c>
      <c r="M399" t="s">
        <v>188</v>
      </c>
    </row>
    <row r="400" spans="1:14" x14ac:dyDescent="0.35">
      <c r="A400" s="4">
        <v>44727</v>
      </c>
      <c r="B400">
        <f t="shared" si="36"/>
        <v>3</v>
      </c>
      <c r="C400" t="str">
        <f t="shared" si="40"/>
        <v>MIÉRCOLES</v>
      </c>
      <c r="D400">
        <f t="shared" si="37"/>
        <v>6</v>
      </c>
      <c r="E400" t="str">
        <f t="shared" si="38"/>
        <v>JUNIO</v>
      </c>
      <c r="F400">
        <f t="shared" si="39"/>
        <v>2022</v>
      </c>
      <c r="G400">
        <f t="shared" si="41"/>
        <v>25</v>
      </c>
      <c r="H400" t="s">
        <v>740</v>
      </c>
      <c r="I400" s="6">
        <v>50</v>
      </c>
      <c r="J400" t="s">
        <v>709</v>
      </c>
      <c r="M400" t="s">
        <v>191</v>
      </c>
      <c r="N400" t="s">
        <v>36</v>
      </c>
    </row>
    <row r="401" spans="1:14" x14ac:dyDescent="0.35">
      <c r="A401" s="4">
        <v>44727</v>
      </c>
      <c r="B401">
        <f t="shared" si="36"/>
        <v>3</v>
      </c>
      <c r="C401" t="str">
        <f t="shared" si="40"/>
        <v>MIÉRCOLES</v>
      </c>
      <c r="D401">
        <f t="shared" si="37"/>
        <v>6</v>
      </c>
      <c r="E401" t="str">
        <f t="shared" si="38"/>
        <v>JUNIO</v>
      </c>
      <c r="F401">
        <f t="shared" si="39"/>
        <v>2022</v>
      </c>
      <c r="G401">
        <f t="shared" si="41"/>
        <v>25</v>
      </c>
      <c r="H401" t="s">
        <v>209</v>
      </c>
      <c r="I401" s="6">
        <v>500</v>
      </c>
      <c r="J401" t="s">
        <v>756</v>
      </c>
      <c r="M401" t="s">
        <v>188</v>
      </c>
    </row>
    <row r="402" spans="1:14" x14ac:dyDescent="0.35">
      <c r="A402" s="4">
        <v>44727</v>
      </c>
      <c r="B402">
        <f t="shared" si="36"/>
        <v>3</v>
      </c>
      <c r="C402" t="str">
        <f t="shared" si="40"/>
        <v>MIÉRCOLES</v>
      </c>
      <c r="D402">
        <f t="shared" si="37"/>
        <v>6</v>
      </c>
      <c r="E402" t="str">
        <f t="shared" si="38"/>
        <v>JUNIO</v>
      </c>
      <c r="F402">
        <f t="shared" si="39"/>
        <v>2022</v>
      </c>
      <c r="G402">
        <f t="shared" si="41"/>
        <v>25</v>
      </c>
      <c r="H402" t="s">
        <v>757</v>
      </c>
      <c r="I402" s="6">
        <v>50</v>
      </c>
      <c r="J402" t="s">
        <v>758</v>
      </c>
      <c r="M402" t="s">
        <v>191</v>
      </c>
      <c r="N402" t="s">
        <v>36</v>
      </c>
    </row>
    <row r="403" spans="1:14" x14ac:dyDescent="0.35">
      <c r="A403" s="4">
        <v>44727</v>
      </c>
      <c r="B403">
        <f t="shared" si="36"/>
        <v>3</v>
      </c>
      <c r="C403" t="str">
        <f t="shared" si="40"/>
        <v>MIÉRCOLES</v>
      </c>
      <c r="D403">
        <f t="shared" si="37"/>
        <v>6</v>
      </c>
      <c r="E403" t="str">
        <f t="shared" si="38"/>
        <v>JUNIO</v>
      </c>
      <c r="F403">
        <f t="shared" si="39"/>
        <v>2022</v>
      </c>
      <c r="G403">
        <f t="shared" si="41"/>
        <v>25</v>
      </c>
      <c r="H403" t="s">
        <v>732</v>
      </c>
      <c r="I403" s="6">
        <v>450</v>
      </c>
      <c r="J403" t="s">
        <v>759</v>
      </c>
      <c r="M403" t="s">
        <v>188</v>
      </c>
    </row>
    <row r="404" spans="1:14" x14ac:dyDescent="0.35">
      <c r="A404" s="4">
        <v>44703</v>
      </c>
      <c r="B404">
        <f t="shared" si="36"/>
        <v>7</v>
      </c>
      <c r="C404" t="str">
        <f t="shared" si="40"/>
        <v>DOMINGO</v>
      </c>
      <c r="D404">
        <f t="shared" si="37"/>
        <v>5</v>
      </c>
      <c r="E404" t="str">
        <f t="shared" si="38"/>
        <v>MAYO</v>
      </c>
      <c r="F404">
        <f t="shared" si="39"/>
        <v>2022</v>
      </c>
      <c r="G404">
        <f t="shared" si="41"/>
        <v>22</v>
      </c>
      <c r="H404" t="s">
        <v>760</v>
      </c>
      <c r="I404" s="6">
        <v>50</v>
      </c>
      <c r="J404" t="s">
        <v>761</v>
      </c>
      <c r="M404" t="s">
        <v>191</v>
      </c>
      <c r="N404" t="s">
        <v>192</v>
      </c>
    </row>
    <row r="405" spans="1:14" x14ac:dyDescent="0.35">
      <c r="A405" s="4">
        <v>44703</v>
      </c>
      <c r="B405">
        <f t="shared" si="36"/>
        <v>7</v>
      </c>
      <c r="C405" t="str">
        <f t="shared" si="40"/>
        <v>DOMINGO</v>
      </c>
      <c r="D405">
        <f t="shared" si="37"/>
        <v>5</v>
      </c>
      <c r="E405" t="str">
        <f t="shared" si="38"/>
        <v>MAYO</v>
      </c>
      <c r="F405">
        <f t="shared" si="39"/>
        <v>2022</v>
      </c>
      <c r="G405">
        <f t="shared" si="41"/>
        <v>22</v>
      </c>
      <c r="H405" t="s">
        <v>277</v>
      </c>
      <c r="I405" s="6" t="s">
        <v>621</v>
      </c>
      <c r="J405" t="s">
        <v>762</v>
      </c>
      <c r="M405" t="s">
        <v>188</v>
      </c>
    </row>
    <row r="406" spans="1:14" x14ac:dyDescent="0.35">
      <c r="A406" s="4">
        <v>44703</v>
      </c>
      <c r="B406">
        <f t="shared" si="36"/>
        <v>7</v>
      </c>
      <c r="C406" t="str">
        <f t="shared" si="40"/>
        <v>DOMINGO</v>
      </c>
      <c r="D406">
        <f t="shared" si="37"/>
        <v>5</v>
      </c>
      <c r="E406" t="str">
        <f t="shared" si="38"/>
        <v>MAYO</v>
      </c>
      <c r="F406">
        <f t="shared" si="39"/>
        <v>2022</v>
      </c>
      <c r="G406">
        <f t="shared" si="41"/>
        <v>22</v>
      </c>
      <c r="H406" t="s">
        <v>763</v>
      </c>
      <c r="I406" s="6">
        <v>1950</v>
      </c>
      <c r="J406" t="s">
        <v>764</v>
      </c>
      <c r="M406" t="s">
        <v>188</v>
      </c>
    </row>
    <row r="407" spans="1:14" x14ac:dyDescent="0.35">
      <c r="A407" s="4">
        <v>44703</v>
      </c>
      <c r="B407">
        <f t="shared" si="36"/>
        <v>7</v>
      </c>
      <c r="C407" t="str">
        <f t="shared" si="40"/>
        <v>DOMINGO</v>
      </c>
      <c r="D407">
        <f t="shared" si="37"/>
        <v>5</v>
      </c>
      <c r="E407" t="str">
        <f t="shared" si="38"/>
        <v>MAYO</v>
      </c>
      <c r="F407">
        <f t="shared" si="39"/>
        <v>2022</v>
      </c>
      <c r="G407">
        <f t="shared" si="41"/>
        <v>22</v>
      </c>
      <c r="H407" t="s">
        <v>765</v>
      </c>
      <c r="I407" s="6">
        <v>500</v>
      </c>
      <c r="M407" t="s">
        <v>188</v>
      </c>
    </row>
    <row r="408" spans="1:14" x14ac:dyDescent="0.35">
      <c r="A408" s="4">
        <v>44741</v>
      </c>
      <c r="B408">
        <f t="shared" si="36"/>
        <v>3</v>
      </c>
      <c r="C408" t="str">
        <f t="shared" si="40"/>
        <v>MIÉRCOLES</v>
      </c>
      <c r="D408">
        <f t="shared" si="37"/>
        <v>6</v>
      </c>
      <c r="E408" t="str">
        <f t="shared" si="38"/>
        <v>JUNIO</v>
      </c>
      <c r="F408">
        <f t="shared" si="39"/>
        <v>2022</v>
      </c>
      <c r="G408">
        <f t="shared" si="41"/>
        <v>27</v>
      </c>
      <c r="H408" t="s">
        <v>725</v>
      </c>
      <c r="I408" s="6">
        <v>1000</v>
      </c>
      <c r="J408" t="s">
        <v>766</v>
      </c>
      <c r="M408" t="s">
        <v>188</v>
      </c>
    </row>
    <row r="409" spans="1:14" x14ac:dyDescent="0.35">
      <c r="A409" s="4">
        <v>44741</v>
      </c>
      <c r="B409">
        <f t="shared" si="36"/>
        <v>3</v>
      </c>
      <c r="C409" t="str">
        <f t="shared" si="40"/>
        <v>MIÉRCOLES</v>
      </c>
      <c r="D409">
        <f t="shared" si="37"/>
        <v>6</v>
      </c>
      <c r="E409" t="str">
        <f t="shared" si="38"/>
        <v>JUNIO</v>
      </c>
      <c r="F409">
        <f t="shared" si="39"/>
        <v>2022</v>
      </c>
      <c r="G409">
        <f t="shared" si="41"/>
        <v>27</v>
      </c>
      <c r="H409" t="s">
        <v>723</v>
      </c>
      <c r="I409" s="6">
        <v>500</v>
      </c>
      <c r="J409" t="s">
        <v>767</v>
      </c>
      <c r="M409" t="s">
        <v>188</v>
      </c>
    </row>
    <row r="410" spans="1:14" x14ac:dyDescent="0.35">
      <c r="A410" s="4">
        <v>44741</v>
      </c>
      <c r="B410">
        <f t="shared" si="36"/>
        <v>3</v>
      </c>
      <c r="C410" t="str">
        <f t="shared" si="40"/>
        <v>MIÉRCOLES</v>
      </c>
      <c r="D410">
        <f t="shared" si="37"/>
        <v>6</v>
      </c>
      <c r="E410" t="str">
        <f t="shared" si="38"/>
        <v>JUNIO</v>
      </c>
      <c r="F410">
        <f t="shared" si="39"/>
        <v>2022</v>
      </c>
      <c r="G410">
        <f t="shared" si="41"/>
        <v>27</v>
      </c>
      <c r="H410" t="s">
        <v>209</v>
      </c>
      <c r="I410" s="6">
        <v>2500</v>
      </c>
      <c r="J410" t="s">
        <v>768</v>
      </c>
      <c r="M410" t="s">
        <v>188</v>
      </c>
    </row>
    <row r="411" spans="1:14" x14ac:dyDescent="0.35">
      <c r="A411" s="4">
        <v>44741</v>
      </c>
      <c r="B411">
        <f t="shared" si="36"/>
        <v>3</v>
      </c>
      <c r="C411" t="str">
        <f t="shared" si="40"/>
        <v>MIÉRCOLES</v>
      </c>
      <c r="D411">
        <f t="shared" si="37"/>
        <v>6</v>
      </c>
      <c r="E411" t="str">
        <f t="shared" si="38"/>
        <v>JUNIO</v>
      </c>
      <c r="F411">
        <f t="shared" si="39"/>
        <v>2022</v>
      </c>
      <c r="G411">
        <f t="shared" si="41"/>
        <v>27</v>
      </c>
      <c r="H411" t="s">
        <v>322</v>
      </c>
      <c r="I411" s="6" t="s">
        <v>621</v>
      </c>
      <c r="J411" t="s">
        <v>769</v>
      </c>
      <c r="M411" t="s">
        <v>188</v>
      </c>
    </row>
    <row r="412" spans="1:14" x14ac:dyDescent="0.35">
      <c r="A412" s="4">
        <v>44714</v>
      </c>
      <c r="B412">
        <f t="shared" si="36"/>
        <v>4</v>
      </c>
      <c r="C412" t="str">
        <f t="shared" si="40"/>
        <v>JUEVES</v>
      </c>
      <c r="D412">
        <f t="shared" si="37"/>
        <v>6</v>
      </c>
      <c r="E412" t="str">
        <f t="shared" si="38"/>
        <v>JUNIO</v>
      </c>
      <c r="F412">
        <f t="shared" si="39"/>
        <v>2022</v>
      </c>
      <c r="G412">
        <f t="shared" si="41"/>
        <v>23</v>
      </c>
      <c r="H412" t="s">
        <v>443</v>
      </c>
      <c r="I412" s="6">
        <v>100</v>
      </c>
      <c r="J412" t="s">
        <v>770</v>
      </c>
      <c r="M412" t="s">
        <v>188</v>
      </c>
    </row>
    <row r="413" spans="1:14" x14ac:dyDescent="0.35">
      <c r="A413" s="4">
        <v>44721</v>
      </c>
      <c r="B413">
        <f t="shared" si="36"/>
        <v>4</v>
      </c>
      <c r="C413" t="str">
        <f t="shared" si="40"/>
        <v>JUEVES</v>
      </c>
      <c r="D413">
        <f t="shared" si="37"/>
        <v>6</v>
      </c>
      <c r="E413" t="str">
        <f t="shared" si="38"/>
        <v>JUNIO</v>
      </c>
      <c r="F413">
        <f t="shared" si="39"/>
        <v>2022</v>
      </c>
      <c r="G413">
        <f t="shared" si="41"/>
        <v>24</v>
      </c>
      <c r="H413" t="s">
        <v>221</v>
      </c>
      <c r="I413" s="6" t="s">
        <v>621</v>
      </c>
      <c r="J413" t="s">
        <v>771</v>
      </c>
      <c r="M413" t="s">
        <v>188</v>
      </c>
    </row>
    <row r="414" spans="1:14" x14ac:dyDescent="0.35">
      <c r="A414" s="4">
        <v>44721</v>
      </c>
      <c r="B414">
        <f t="shared" si="36"/>
        <v>4</v>
      </c>
      <c r="C414" t="str">
        <f t="shared" si="40"/>
        <v>JUEVES</v>
      </c>
      <c r="D414">
        <f t="shared" si="37"/>
        <v>6</v>
      </c>
      <c r="E414" t="str">
        <f t="shared" si="38"/>
        <v>JUNIO</v>
      </c>
      <c r="F414">
        <f t="shared" si="39"/>
        <v>2022</v>
      </c>
      <c r="G414">
        <f t="shared" si="41"/>
        <v>24</v>
      </c>
      <c r="H414" t="s">
        <v>647</v>
      </c>
      <c r="I414" s="6" t="s">
        <v>621</v>
      </c>
      <c r="J414" t="s">
        <v>772</v>
      </c>
      <c r="M414" t="s">
        <v>188</v>
      </c>
    </row>
    <row r="415" spans="1:14" x14ac:dyDescent="0.35">
      <c r="A415" s="4">
        <v>44728</v>
      </c>
      <c r="B415">
        <f t="shared" si="36"/>
        <v>4</v>
      </c>
      <c r="C415" t="str">
        <f t="shared" si="40"/>
        <v>JUEVES</v>
      </c>
      <c r="D415">
        <f t="shared" si="37"/>
        <v>6</v>
      </c>
      <c r="E415" t="str">
        <f t="shared" si="38"/>
        <v>JUNIO</v>
      </c>
      <c r="F415">
        <f t="shared" si="39"/>
        <v>2022</v>
      </c>
      <c r="G415">
        <f t="shared" si="41"/>
        <v>25</v>
      </c>
      <c r="H415" t="s">
        <v>493</v>
      </c>
      <c r="I415" s="6" t="s">
        <v>621</v>
      </c>
      <c r="J415" t="s">
        <v>773</v>
      </c>
      <c r="M415" t="s">
        <v>188</v>
      </c>
    </row>
    <row r="416" spans="1:14" x14ac:dyDescent="0.35">
      <c r="A416" s="4">
        <v>44728</v>
      </c>
      <c r="B416">
        <f t="shared" si="36"/>
        <v>4</v>
      </c>
      <c r="C416" t="str">
        <f t="shared" si="40"/>
        <v>JUEVES</v>
      </c>
      <c r="D416">
        <f t="shared" si="37"/>
        <v>6</v>
      </c>
      <c r="E416" t="str">
        <f t="shared" si="38"/>
        <v>JUNIO</v>
      </c>
      <c r="F416">
        <f t="shared" si="39"/>
        <v>2022</v>
      </c>
      <c r="G416">
        <f t="shared" si="41"/>
        <v>25</v>
      </c>
      <c r="H416" t="s">
        <v>774</v>
      </c>
      <c r="I416" s="6">
        <v>600</v>
      </c>
      <c r="J416" t="s">
        <v>775</v>
      </c>
      <c r="M416" t="s">
        <v>188</v>
      </c>
    </row>
    <row r="417" spans="1:14" x14ac:dyDescent="0.35">
      <c r="A417" s="4">
        <v>44728</v>
      </c>
      <c r="B417">
        <f t="shared" si="36"/>
        <v>4</v>
      </c>
      <c r="C417" t="str">
        <f t="shared" si="40"/>
        <v>JUEVES</v>
      </c>
      <c r="D417">
        <f t="shared" si="37"/>
        <v>6</v>
      </c>
      <c r="E417" t="str">
        <f t="shared" si="38"/>
        <v>JUNIO</v>
      </c>
      <c r="F417">
        <f t="shared" si="39"/>
        <v>2022</v>
      </c>
      <c r="G417">
        <f t="shared" si="41"/>
        <v>25</v>
      </c>
      <c r="H417" t="s">
        <v>763</v>
      </c>
      <c r="I417" s="6" t="s">
        <v>621</v>
      </c>
      <c r="J417" t="s">
        <v>776</v>
      </c>
      <c r="M417" t="s">
        <v>188</v>
      </c>
    </row>
    <row r="418" spans="1:14" x14ac:dyDescent="0.35">
      <c r="A418" s="4">
        <v>44715</v>
      </c>
      <c r="B418">
        <f t="shared" si="36"/>
        <v>5</v>
      </c>
      <c r="C418" t="str">
        <f t="shared" si="40"/>
        <v>VIERNES</v>
      </c>
      <c r="D418">
        <f t="shared" si="37"/>
        <v>6</v>
      </c>
      <c r="E418" t="str">
        <f t="shared" si="38"/>
        <v>JUNIO</v>
      </c>
      <c r="F418">
        <f t="shared" si="39"/>
        <v>2022</v>
      </c>
      <c r="G418">
        <f t="shared" si="41"/>
        <v>23</v>
      </c>
      <c r="H418" t="s">
        <v>377</v>
      </c>
      <c r="I418" s="6">
        <v>1000</v>
      </c>
      <c r="J418" t="s">
        <v>777</v>
      </c>
      <c r="M418" t="s">
        <v>188</v>
      </c>
    </row>
    <row r="419" spans="1:14" x14ac:dyDescent="0.35">
      <c r="A419" s="4">
        <v>44715</v>
      </c>
      <c r="B419">
        <f t="shared" si="36"/>
        <v>5</v>
      </c>
      <c r="C419" t="str">
        <f t="shared" si="40"/>
        <v>VIERNES</v>
      </c>
      <c r="D419">
        <f t="shared" si="37"/>
        <v>6</v>
      </c>
      <c r="E419" t="str">
        <f t="shared" si="38"/>
        <v>JUNIO</v>
      </c>
      <c r="F419">
        <f t="shared" si="39"/>
        <v>2022</v>
      </c>
      <c r="G419">
        <f t="shared" si="41"/>
        <v>23</v>
      </c>
      <c r="H419" t="s">
        <v>778</v>
      </c>
      <c r="I419" s="6">
        <v>100</v>
      </c>
      <c r="J419" t="s">
        <v>779</v>
      </c>
      <c r="M419" t="s">
        <v>188</v>
      </c>
    </row>
    <row r="420" spans="1:14" x14ac:dyDescent="0.35">
      <c r="A420" s="4">
        <v>44723</v>
      </c>
      <c r="B420">
        <f t="shared" si="36"/>
        <v>6</v>
      </c>
      <c r="C420" t="str">
        <f t="shared" si="40"/>
        <v>SÁBADO</v>
      </c>
      <c r="D420">
        <f t="shared" si="37"/>
        <v>6</v>
      </c>
      <c r="E420" t="str">
        <f t="shared" si="38"/>
        <v>JUNIO</v>
      </c>
      <c r="F420">
        <f t="shared" si="39"/>
        <v>2022</v>
      </c>
      <c r="G420">
        <f t="shared" si="41"/>
        <v>24</v>
      </c>
      <c r="H420" t="s">
        <v>472</v>
      </c>
      <c r="I420" s="6" t="s">
        <v>621</v>
      </c>
      <c r="J420" t="s">
        <v>780</v>
      </c>
      <c r="M420" t="s">
        <v>188</v>
      </c>
    </row>
    <row r="421" spans="1:14" x14ac:dyDescent="0.35">
      <c r="A421" s="4">
        <v>44723</v>
      </c>
      <c r="B421">
        <f t="shared" si="36"/>
        <v>6</v>
      </c>
      <c r="C421" t="str">
        <f t="shared" si="40"/>
        <v>SÁBADO</v>
      </c>
      <c r="D421">
        <f t="shared" si="37"/>
        <v>6</v>
      </c>
      <c r="E421" t="str">
        <f t="shared" si="38"/>
        <v>JUNIO</v>
      </c>
      <c r="F421">
        <f t="shared" si="39"/>
        <v>2022</v>
      </c>
      <c r="G421">
        <f t="shared" si="41"/>
        <v>24</v>
      </c>
      <c r="H421" t="s">
        <v>781</v>
      </c>
      <c r="I421" s="6">
        <v>450</v>
      </c>
      <c r="J421" t="s">
        <v>782</v>
      </c>
      <c r="M421" t="s">
        <v>191</v>
      </c>
      <c r="N421" t="s">
        <v>36</v>
      </c>
    </row>
    <row r="422" spans="1:14" x14ac:dyDescent="0.35">
      <c r="A422" s="4">
        <v>44730</v>
      </c>
      <c r="B422">
        <f t="shared" si="36"/>
        <v>6</v>
      </c>
      <c r="C422" t="str">
        <f t="shared" si="40"/>
        <v>SÁBADO</v>
      </c>
      <c r="D422">
        <f t="shared" si="37"/>
        <v>6</v>
      </c>
      <c r="E422" t="str">
        <f t="shared" si="38"/>
        <v>JUNIO</v>
      </c>
      <c r="F422">
        <f t="shared" si="39"/>
        <v>2022</v>
      </c>
      <c r="G422">
        <f t="shared" si="41"/>
        <v>25</v>
      </c>
      <c r="H422" t="s">
        <v>377</v>
      </c>
      <c r="I422" s="6">
        <v>3500</v>
      </c>
      <c r="J422" t="s">
        <v>783</v>
      </c>
      <c r="M422" t="s">
        <v>188</v>
      </c>
    </row>
    <row r="423" spans="1:14" x14ac:dyDescent="0.35">
      <c r="A423" s="4">
        <v>44730</v>
      </c>
      <c r="B423">
        <f t="shared" si="36"/>
        <v>6</v>
      </c>
      <c r="C423" t="str">
        <f t="shared" si="40"/>
        <v>SÁBADO</v>
      </c>
      <c r="D423">
        <f t="shared" si="37"/>
        <v>6</v>
      </c>
      <c r="E423" t="str">
        <f t="shared" si="38"/>
        <v>JUNIO</v>
      </c>
      <c r="F423">
        <f t="shared" si="39"/>
        <v>2022</v>
      </c>
      <c r="G423">
        <f t="shared" si="41"/>
        <v>25</v>
      </c>
      <c r="H423" t="s">
        <v>763</v>
      </c>
      <c r="I423" s="6">
        <v>2500</v>
      </c>
      <c r="J423" t="s">
        <v>784</v>
      </c>
      <c r="M423" t="s">
        <v>188</v>
      </c>
    </row>
    <row r="424" spans="1:14" x14ac:dyDescent="0.35">
      <c r="A424" s="4">
        <v>44741</v>
      </c>
      <c r="B424">
        <f t="shared" si="36"/>
        <v>3</v>
      </c>
      <c r="C424" t="str">
        <f t="shared" si="40"/>
        <v>MIÉRCOLES</v>
      </c>
      <c r="D424">
        <f t="shared" si="37"/>
        <v>6</v>
      </c>
      <c r="E424" t="str">
        <f t="shared" si="38"/>
        <v>JUNIO</v>
      </c>
      <c r="F424">
        <f t="shared" si="39"/>
        <v>2022</v>
      </c>
      <c r="G424">
        <f t="shared" si="41"/>
        <v>27</v>
      </c>
      <c r="H424" t="s">
        <v>774</v>
      </c>
      <c r="I424" s="6">
        <v>50</v>
      </c>
      <c r="J424" t="s">
        <v>785</v>
      </c>
      <c r="M424" t="s">
        <v>188</v>
      </c>
    </row>
    <row r="425" spans="1:14" x14ac:dyDescent="0.35">
      <c r="A425" s="4">
        <v>44737</v>
      </c>
      <c r="B425">
        <f t="shared" si="36"/>
        <v>6</v>
      </c>
      <c r="C425" t="str">
        <f t="shared" si="40"/>
        <v>SÁBADO</v>
      </c>
      <c r="D425">
        <f t="shared" si="37"/>
        <v>6</v>
      </c>
      <c r="E425" t="str">
        <f t="shared" si="38"/>
        <v>JUNIO</v>
      </c>
      <c r="F425">
        <f t="shared" si="39"/>
        <v>2022</v>
      </c>
      <c r="G425">
        <f t="shared" si="41"/>
        <v>26</v>
      </c>
      <c r="H425" t="s">
        <v>786</v>
      </c>
      <c r="I425" s="6">
        <v>50</v>
      </c>
      <c r="J425" t="s">
        <v>787</v>
      </c>
      <c r="M425" t="s">
        <v>188</v>
      </c>
    </row>
    <row r="426" spans="1:14" x14ac:dyDescent="0.35">
      <c r="A426" s="4">
        <v>44717</v>
      </c>
      <c r="B426">
        <f t="shared" si="36"/>
        <v>7</v>
      </c>
      <c r="C426" t="str">
        <f t="shared" si="40"/>
        <v>DOMINGO</v>
      </c>
      <c r="D426">
        <f t="shared" si="37"/>
        <v>6</v>
      </c>
      <c r="E426" t="str">
        <f t="shared" si="38"/>
        <v>JUNIO</v>
      </c>
      <c r="F426">
        <f t="shared" si="39"/>
        <v>2022</v>
      </c>
      <c r="G426">
        <f t="shared" si="41"/>
        <v>24</v>
      </c>
      <c r="H426" t="s">
        <v>211</v>
      </c>
      <c r="I426" s="6">
        <v>1200</v>
      </c>
      <c r="J426" t="s">
        <v>788</v>
      </c>
      <c r="M426" t="s">
        <v>188</v>
      </c>
    </row>
    <row r="427" spans="1:14" x14ac:dyDescent="0.35">
      <c r="A427" s="4">
        <v>44717</v>
      </c>
      <c r="B427">
        <f t="shared" si="36"/>
        <v>7</v>
      </c>
      <c r="C427" t="str">
        <f t="shared" si="40"/>
        <v>DOMINGO</v>
      </c>
      <c r="D427">
        <f t="shared" si="37"/>
        <v>6</v>
      </c>
      <c r="E427" t="str">
        <f t="shared" si="38"/>
        <v>JUNIO</v>
      </c>
      <c r="F427">
        <f t="shared" si="39"/>
        <v>2022</v>
      </c>
      <c r="G427">
        <f t="shared" si="41"/>
        <v>24</v>
      </c>
      <c r="H427" t="s">
        <v>472</v>
      </c>
      <c r="I427" s="6" t="s">
        <v>621</v>
      </c>
      <c r="J427" t="s">
        <v>789</v>
      </c>
      <c r="M427" t="s">
        <v>188</v>
      </c>
    </row>
    <row r="428" spans="1:14" x14ac:dyDescent="0.35">
      <c r="A428" s="4">
        <v>44746</v>
      </c>
      <c r="B428">
        <f t="shared" si="36"/>
        <v>1</v>
      </c>
      <c r="C428" t="str">
        <f t="shared" si="40"/>
        <v>LUNES</v>
      </c>
      <c r="D428">
        <f t="shared" si="37"/>
        <v>7</v>
      </c>
      <c r="E428" t="str">
        <f t="shared" si="38"/>
        <v>JULIO</v>
      </c>
      <c r="F428">
        <f t="shared" si="39"/>
        <v>2022</v>
      </c>
      <c r="G428">
        <f t="shared" si="41"/>
        <v>28</v>
      </c>
      <c r="H428" t="s">
        <v>790</v>
      </c>
      <c r="I428" s="6">
        <v>1200</v>
      </c>
      <c r="J428" t="s">
        <v>791</v>
      </c>
      <c r="M428" t="s">
        <v>191</v>
      </c>
      <c r="N428" t="s">
        <v>36</v>
      </c>
    </row>
    <row r="429" spans="1:14" x14ac:dyDescent="0.35">
      <c r="A429" s="4">
        <v>44746</v>
      </c>
      <c r="B429">
        <f t="shared" si="36"/>
        <v>1</v>
      </c>
      <c r="C429" t="str">
        <f t="shared" si="40"/>
        <v>LUNES</v>
      </c>
      <c r="D429">
        <f t="shared" si="37"/>
        <v>7</v>
      </c>
      <c r="E429" t="str">
        <f t="shared" si="38"/>
        <v>JULIO</v>
      </c>
      <c r="F429">
        <f t="shared" si="39"/>
        <v>2022</v>
      </c>
      <c r="G429">
        <f t="shared" si="41"/>
        <v>28</v>
      </c>
      <c r="H429" t="s">
        <v>647</v>
      </c>
      <c r="I429" s="6" t="s">
        <v>621</v>
      </c>
      <c r="J429" t="s">
        <v>792</v>
      </c>
      <c r="M429" t="s">
        <v>188</v>
      </c>
    </row>
    <row r="430" spans="1:14" x14ac:dyDescent="0.35">
      <c r="A430" s="4">
        <v>44746</v>
      </c>
      <c r="B430">
        <f t="shared" si="36"/>
        <v>1</v>
      </c>
      <c r="C430" t="str">
        <f t="shared" si="40"/>
        <v>LUNES</v>
      </c>
      <c r="D430">
        <f t="shared" si="37"/>
        <v>7</v>
      </c>
      <c r="E430" t="str">
        <f t="shared" si="38"/>
        <v>JULIO</v>
      </c>
      <c r="F430">
        <f t="shared" si="39"/>
        <v>2022</v>
      </c>
      <c r="G430">
        <f t="shared" si="41"/>
        <v>28</v>
      </c>
      <c r="H430" t="s">
        <v>793</v>
      </c>
      <c r="I430" s="6">
        <v>550</v>
      </c>
      <c r="J430" t="s">
        <v>794</v>
      </c>
      <c r="M430" t="s">
        <v>188</v>
      </c>
    </row>
    <row r="431" spans="1:14" x14ac:dyDescent="0.35">
      <c r="A431" s="4">
        <v>44746</v>
      </c>
      <c r="B431">
        <f t="shared" si="36"/>
        <v>1</v>
      </c>
      <c r="C431" t="str">
        <f t="shared" si="40"/>
        <v>LUNES</v>
      </c>
      <c r="D431">
        <f t="shared" si="37"/>
        <v>7</v>
      </c>
      <c r="E431" t="str">
        <f t="shared" si="38"/>
        <v>JULIO</v>
      </c>
      <c r="F431">
        <f t="shared" si="39"/>
        <v>2022</v>
      </c>
      <c r="G431">
        <f t="shared" si="41"/>
        <v>28</v>
      </c>
      <c r="H431" t="s">
        <v>795</v>
      </c>
      <c r="I431" s="6">
        <v>499</v>
      </c>
      <c r="J431" t="s">
        <v>796</v>
      </c>
      <c r="M431" t="s">
        <v>191</v>
      </c>
      <c r="N431" t="s">
        <v>36</v>
      </c>
    </row>
    <row r="432" spans="1:14" x14ac:dyDescent="0.35">
      <c r="A432" s="4">
        <v>44753</v>
      </c>
      <c r="B432">
        <f t="shared" si="36"/>
        <v>1</v>
      </c>
      <c r="C432" t="str">
        <f t="shared" si="40"/>
        <v>LUNES</v>
      </c>
      <c r="D432">
        <f t="shared" si="37"/>
        <v>7</v>
      </c>
      <c r="E432" t="str">
        <f t="shared" si="38"/>
        <v>JULIO</v>
      </c>
      <c r="F432">
        <f t="shared" si="39"/>
        <v>2022</v>
      </c>
      <c r="G432">
        <f t="shared" si="41"/>
        <v>29</v>
      </c>
      <c r="H432" t="s">
        <v>797</v>
      </c>
      <c r="I432" s="6">
        <v>499</v>
      </c>
      <c r="J432" t="s">
        <v>798</v>
      </c>
      <c r="M432" t="s">
        <v>188</v>
      </c>
    </row>
    <row r="433" spans="1:14" x14ac:dyDescent="0.35">
      <c r="A433" s="4">
        <v>44753</v>
      </c>
      <c r="B433">
        <f t="shared" si="36"/>
        <v>1</v>
      </c>
      <c r="C433" t="str">
        <f t="shared" si="40"/>
        <v>LUNES</v>
      </c>
      <c r="D433">
        <f t="shared" si="37"/>
        <v>7</v>
      </c>
      <c r="E433" t="str">
        <f t="shared" si="38"/>
        <v>JULIO</v>
      </c>
      <c r="F433">
        <f t="shared" si="39"/>
        <v>2022</v>
      </c>
      <c r="G433">
        <f t="shared" si="41"/>
        <v>29</v>
      </c>
      <c r="H433" t="s">
        <v>799</v>
      </c>
      <c r="I433" s="6">
        <v>650</v>
      </c>
      <c r="J433" t="s">
        <v>800</v>
      </c>
      <c r="M433" t="s">
        <v>191</v>
      </c>
      <c r="N433" t="s">
        <v>36</v>
      </c>
    </row>
    <row r="434" spans="1:14" x14ac:dyDescent="0.35">
      <c r="A434" s="4">
        <v>44753</v>
      </c>
      <c r="B434">
        <f t="shared" si="36"/>
        <v>1</v>
      </c>
      <c r="C434" t="str">
        <f t="shared" si="40"/>
        <v>LUNES</v>
      </c>
      <c r="D434">
        <f t="shared" si="37"/>
        <v>7</v>
      </c>
      <c r="E434" t="str">
        <f t="shared" si="38"/>
        <v>JULIO</v>
      </c>
      <c r="F434">
        <f t="shared" si="39"/>
        <v>2022</v>
      </c>
      <c r="G434">
        <f t="shared" si="41"/>
        <v>29</v>
      </c>
      <c r="H434" t="s">
        <v>801</v>
      </c>
      <c r="I434" s="6">
        <v>499</v>
      </c>
      <c r="J434" t="s">
        <v>759</v>
      </c>
      <c r="M434" t="s">
        <v>188</v>
      </c>
    </row>
    <row r="435" spans="1:14" x14ac:dyDescent="0.35">
      <c r="A435" s="4">
        <v>44730</v>
      </c>
      <c r="B435">
        <f t="shared" si="36"/>
        <v>6</v>
      </c>
      <c r="C435" t="str">
        <f t="shared" si="40"/>
        <v>SÁBADO</v>
      </c>
      <c r="D435">
        <f t="shared" si="37"/>
        <v>6</v>
      </c>
      <c r="E435" t="str">
        <f t="shared" si="38"/>
        <v>JUNIO</v>
      </c>
      <c r="F435">
        <f t="shared" si="39"/>
        <v>2022</v>
      </c>
      <c r="G435">
        <f t="shared" si="41"/>
        <v>25</v>
      </c>
      <c r="H435" t="s">
        <v>802</v>
      </c>
      <c r="I435" s="6">
        <v>500</v>
      </c>
      <c r="J435" t="s">
        <v>803</v>
      </c>
      <c r="M435" t="s">
        <v>191</v>
      </c>
      <c r="N435" t="s">
        <v>204</v>
      </c>
    </row>
    <row r="436" spans="1:14" x14ac:dyDescent="0.35">
      <c r="A436" s="4">
        <v>44767</v>
      </c>
      <c r="B436">
        <f t="shared" si="36"/>
        <v>1</v>
      </c>
      <c r="C436" t="str">
        <f t="shared" si="40"/>
        <v>LUNES</v>
      </c>
      <c r="D436">
        <f t="shared" si="37"/>
        <v>7</v>
      </c>
      <c r="E436" t="str">
        <f t="shared" si="38"/>
        <v>JULIO</v>
      </c>
      <c r="F436">
        <f t="shared" si="39"/>
        <v>2022</v>
      </c>
      <c r="G436">
        <f t="shared" si="41"/>
        <v>31</v>
      </c>
      <c r="H436" t="s">
        <v>804</v>
      </c>
      <c r="I436" s="6">
        <v>200</v>
      </c>
      <c r="J436" t="s">
        <v>805</v>
      </c>
      <c r="M436" t="s">
        <v>188</v>
      </c>
    </row>
    <row r="437" spans="1:14" x14ac:dyDescent="0.35">
      <c r="A437" s="4">
        <v>44767</v>
      </c>
      <c r="B437">
        <f t="shared" si="36"/>
        <v>1</v>
      </c>
      <c r="C437" t="str">
        <f t="shared" si="40"/>
        <v>LUNES</v>
      </c>
      <c r="D437">
        <f t="shared" si="37"/>
        <v>7</v>
      </c>
      <c r="E437" t="str">
        <f t="shared" si="38"/>
        <v>JULIO</v>
      </c>
      <c r="F437">
        <f t="shared" si="39"/>
        <v>2022</v>
      </c>
      <c r="G437">
        <f t="shared" si="41"/>
        <v>31</v>
      </c>
      <c r="H437" t="s">
        <v>806</v>
      </c>
      <c r="I437" s="6">
        <v>1700</v>
      </c>
      <c r="J437" t="s">
        <v>807</v>
      </c>
      <c r="M437" t="s">
        <v>188</v>
      </c>
    </row>
    <row r="438" spans="1:14" x14ac:dyDescent="0.35">
      <c r="A438" s="4">
        <v>44767</v>
      </c>
      <c r="B438">
        <f t="shared" si="36"/>
        <v>1</v>
      </c>
      <c r="C438" t="str">
        <f t="shared" si="40"/>
        <v>LUNES</v>
      </c>
      <c r="D438">
        <f t="shared" si="37"/>
        <v>7</v>
      </c>
      <c r="E438" t="str">
        <f t="shared" si="38"/>
        <v>JULIO</v>
      </c>
      <c r="F438">
        <f t="shared" si="39"/>
        <v>2022</v>
      </c>
      <c r="G438">
        <f t="shared" si="41"/>
        <v>31</v>
      </c>
      <c r="H438" t="s">
        <v>808</v>
      </c>
      <c r="I438" s="6">
        <v>400</v>
      </c>
      <c r="J438" t="s">
        <v>809</v>
      </c>
      <c r="M438" t="s">
        <v>188</v>
      </c>
    </row>
    <row r="439" spans="1:14" x14ac:dyDescent="0.35">
      <c r="A439" s="4">
        <v>44767</v>
      </c>
      <c r="B439">
        <f t="shared" si="36"/>
        <v>1</v>
      </c>
      <c r="C439" t="str">
        <f t="shared" si="40"/>
        <v>LUNES</v>
      </c>
      <c r="D439">
        <f t="shared" si="37"/>
        <v>7</v>
      </c>
      <c r="E439" t="str">
        <f t="shared" si="38"/>
        <v>JULIO</v>
      </c>
      <c r="F439">
        <f t="shared" si="39"/>
        <v>2022</v>
      </c>
      <c r="G439">
        <f t="shared" si="41"/>
        <v>31</v>
      </c>
      <c r="H439" t="s">
        <v>810</v>
      </c>
      <c r="I439" s="6">
        <v>300</v>
      </c>
      <c r="J439" t="s">
        <v>811</v>
      </c>
      <c r="M439" t="s">
        <v>191</v>
      </c>
      <c r="N439" t="s">
        <v>192</v>
      </c>
    </row>
    <row r="440" spans="1:14" x14ac:dyDescent="0.35">
      <c r="A440" s="4">
        <v>44767</v>
      </c>
      <c r="B440">
        <f t="shared" si="36"/>
        <v>1</v>
      </c>
      <c r="C440" t="str">
        <f t="shared" si="40"/>
        <v>LUNES</v>
      </c>
      <c r="D440">
        <f t="shared" si="37"/>
        <v>7</v>
      </c>
      <c r="E440" t="str">
        <f t="shared" si="38"/>
        <v>JULIO</v>
      </c>
      <c r="F440">
        <f t="shared" si="39"/>
        <v>2022</v>
      </c>
      <c r="G440">
        <f t="shared" si="41"/>
        <v>31</v>
      </c>
      <c r="H440" t="s">
        <v>812</v>
      </c>
      <c r="I440" s="6">
        <v>1500</v>
      </c>
      <c r="J440" t="s">
        <v>813</v>
      </c>
      <c r="M440" t="s">
        <v>188</v>
      </c>
    </row>
    <row r="441" spans="1:14" x14ac:dyDescent="0.35">
      <c r="A441" s="4">
        <v>44747</v>
      </c>
      <c r="B441">
        <f t="shared" si="36"/>
        <v>2</v>
      </c>
      <c r="C441" t="str">
        <f t="shared" si="40"/>
        <v>MARTES</v>
      </c>
      <c r="D441">
        <f t="shared" si="37"/>
        <v>7</v>
      </c>
      <c r="E441" t="str">
        <f t="shared" si="38"/>
        <v>JULIO</v>
      </c>
      <c r="F441">
        <f t="shared" si="39"/>
        <v>2022</v>
      </c>
      <c r="G441">
        <f t="shared" si="41"/>
        <v>28</v>
      </c>
      <c r="H441" t="s">
        <v>774</v>
      </c>
      <c r="I441" s="6" t="s">
        <v>621</v>
      </c>
      <c r="J441" t="s">
        <v>814</v>
      </c>
      <c r="M441" t="s">
        <v>188</v>
      </c>
    </row>
    <row r="442" spans="1:14" x14ac:dyDescent="0.35">
      <c r="A442" s="4">
        <v>44747</v>
      </c>
      <c r="B442">
        <f t="shared" si="36"/>
        <v>2</v>
      </c>
      <c r="C442" t="str">
        <f t="shared" si="40"/>
        <v>MARTES</v>
      </c>
      <c r="D442">
        <f t="shared" si="37"/>
        <v>7</v>
      </c>
      <c r="E442" t="str">
        <f t="shared" si="38"/>
        <v>JULIO</v>
      </c>
      <c r="F442">
        <f t="shared" si="39"/>
        <v>2022</v>
      </c>
      <c r="G442">
        <f t="shared" si="41"/>
        <v>28</v>
      </c>
      <c r="H442" t="s">
        <v>815</v>
      </c>
      <c r="I442" s="6">
        <v>499</v>
      </c>
      <c r="J442" t="s">
        <v>816</v>
      </c>
      <c r="M442" t="s">
        <v>191</v>
      </c>
      <c r="N442" t="s">
        <v>36</v>
      </c>
    </row>
    <row r="443" spans="1:14" x14ac:dyDescent="0.35">
      <c r="A443" s="4">
        <v>44754</v>
      </c>
      <c r="B443">
        <f t="shared" si="36"/>
        <v>2</v>
      </c>
      <c r="C443" t="str">
        <f t="shared" si="40"/>
        <v>MARTES</v>
      </c>
      <c r="D443">
        <f t="shared" si="37"/>
        <v>7</v>
      </c>
      <c r="E443" t="str">
        <f t="shared" si="38"/>
        <v>JULIO</v>
      </c>
      <c r="F443">
        <f t="shared" si="39"/>
        <v>2022</v>
      </c>
      <c r="G443">
        <f t="shared" si="41"/>
        <v>29</v>
      </c>
      <c r="H443" t="s">
        <v>817</v>
      </c>
      <c r="I443" s="6">
        <v>59</v>
      </c>
      <c r="J443" t="s">
        <v>818</v>
      </c>
      <c r="M443" t="s">
        <v>191</v>
      </c>
    </row>
    <row r="444" spans="1:14" x14ac:dyDescent="0.35">
      <c r="A444" s="4">
        <v>44731</v>
      </c>
      <c r="B444">
        <f t="shared" si="36"/>
        <v>7</v>
      </c>
      <c r="C444" t="str">
        <f t="shared" si="40"/>
        <v>DOMINGO</v>
      </c>
      <c r="D444">
        <f t="shared" si="37"/>
        <v>6</v>
      </c>
      <c r="E444" t="str">
        <f t="shared" si="38"/>
        <v>JUNIO</v>
      </c>
      <c r="F444">
        <f t="shared" si="39"/>
        <v>2022</v>
      </c>
      <c r="G444">
        <f t="shared" si="41"/>
        <v>26</v>
      </c>
      <c r="H444" t="s">
        <v>797</v>
      </c>
      <c r="I444" s="6">
        <v>59</v>
      </c>
      <c r="J444" t="s">
        <v>819</v>
      </c>
      <c r="M444" t="s">
        <v>188</v>
      </c>
    </row>
    <row r="445" spans="1:14" x14ac:dyDescent="0.35">
      <c r="A445" s="4">
        <v>44731</v>
      </c>
      <c r="B445">
        <f t="shared" si="36"/>
        <v>7</v>
      </c>
      <c r="C445" t="str">
        <f t="shared" si="40"/>
        <v>DOMINGO</v>
      </c>
      <c r="D445">
        <f t="shared" si="37"/>
        <v>6</v>
      </c>
      <c r="E445" t="str">
        <f t="shared" si="38"/>
        <v>JUNIO</v>
      </c>
      <c r="F445">
        <f t="shared" si="39"/>
        <v>2022</v>
      </c>
      <c r="G445">
        <f t="shared" si="41"/>
        <v>26</v>
      </c>
      <c r="H445" t="s">
        <v>804</v>
      </c>
      <c r="I445" s="6">
        <v>300</v>
      </c>
      <c r="J445" t="s">
        <v>820</v>
      </c>
      <c r="M445" t="s">
        <v>191</v>
      </c>
      <c r="N445" t="s">
        <v>192</v>
      </c>
    </row>
    <row r="446" spans="1:14" x14ac:dyDescent="0.35">
      <c r="A446" s="4">
        <v>44768</v>
      </c>
      <c r="B446">
        <f t="shared" si="36"/>
        <v>2</v>
      </c>
      <c r="C446" t="str">
        <f t="shared" si="40"/>
        <v>MARTES</v>
      </c>
      <c r="D446">
        <f t="shared" si="37"/>
        <v>7</v>
      </c>
      <c r="E446" t="str">
        <f t="shared" si="38"/>
        <v>JULIO</v>
      </c>
      <c r="F446">
        <f t="shared" si="39"/>
        <v>2022</v>
      </c>
      <c r="G446">
        <f t="shared" si="41"/>
        <v>31</v>
      </c>
      <c r="H446" t="s">
        <v>493</v>
      </c>
      <c r="I446" s="6" t="s">
        <v>621</v>
      </c>
      <c r="J446" t="s">
        <v>821</v>
      </c>
      <c r="M446" t="s">
        <v>188</v>
      </c>
    </row>
    <row r="447" spans="1:14" x14ac:dyDescent="0.35">
      <c r="A447" s="4">
        <v>44768</v>
      </c>
      <c r="B447">
        <f t="shared" si="36"/>
        <v>2</v>
      </c>
      <c r="C447" t="str">
        <f t="shared" si="40"/>
        <v>MARTES</v>
      </c>
      <c r="D447">
        <f t="shared" si="37"/>
        <v>7</v>
      </c>
      <c r="E447" t="str">
        <f t="shared" si="38"/>
        <v>JULIO</v>
      </c>
      <c r="F447">
        <f t="shared" si="39"/>
        <v>2022</v>
      </c>
      <c r="G447">
        <f t="shared" si="41"/>
        <v>31</v>
      </c>
      <c r="H447" t="s">
        <v>822</v>
      </c>
      <c r="I447" s="6">
        <v>1079</v>
      </c>
      <c r="J447" t="s">
        <v>823</v>
      </c>
      <c r="M447" t="s">
        <v>191</v>
      </c>
      <c r="N447" t="s">
        <v>204</v>
      </c>
    </row>
    <row r="448" spans="1:14" x14ac:dyDescent="0.35">
      <c r="A448" s="4">
        <v>44768</v>
      </c>
      <c r="B448">
        <f t="shared" si="36"/>
        <v>2</v>
      </c>
      <c r="C448" t="str">
        <f t="shared" si="40"/>
        <v>MARTES</v>
      </c>
      <c r="D448">
        <f t="shared" si="37"/>
        <v>7</v>
      </c>
      <c r="E448" t="str">
        <f t="shared" si="38"/>
        <v>JULIO</v>
      </c>
      <c r="F448">
        <f t="shared" si="39"/>
        <v>2022</v>
      </c>
      <c r="G448">
        <f t="shared" si="41"/>
        <v>31</v>
      </c>
      <c r="H448" t="s">
        <v>824</v>
      </c>
      <c r="I448" s="6">
        <v>484.5</v>
      </c>
      <c r="J448" t="s">
        <v>825</v>
      </c>
      <c r="M448" t="s">
        <v>188</v>
      </c>
    </row>
    <row r="449" spans="1:14" x14ac:dyDescent="0.35">
      <c r="A449" s="4">
        <v>44768</v>
      </c>
      <c r="B449">
        <f t="shared" si="36"/>
        <v>2</v>
      </c>
      <c r="C449" t="str">
        <f t="shared" si="40"/>
        <v>MARTES</v>
      </c>
      <c r="D449">
        <f t="shared" si="37"/>
        <v>7</v>
      </c>
      <c r="E449" t="str">
        <f t="shared" si="38"/>
        <v>JULIO</v>
      </c>
      <c r="F449">
        <f t="shared" si="39"/>
        <v>2022</v>
      </c>
      <c r="G449">
        <f t="shared" si="41"/>
        <v>31</v>
      </c>
      <c r="H449" t="s">
        <v>826</v>
      </c>
      <c r="I449" s="6">
        <v>484.5</v>
      </c>
      <c r="J449" t="s">
        <v>825</v>
      </c>
      <c r="M449" t="s">
        <v>188</v>
      </c>
    </row>
    <row r="450" spans="1:14" x14ac:dyDescent="0.35">
      <c r="A450" s="4">
        <v>44768</v>
      </c>
      <c r="B450">
        <f t="shared" ref="B450:B513" si="42">WEEKDAY(A450,2)</f>
        <v>2</v>
      </c>
      <c r="C450" t="str">
        <f t="shared" si="40"/>
        <v>MARTES</v>
      </c>
      <c r="D450">
        <f t="shared" ref="D450:D513" si="43">MONTH(A450)</f>
        <v>7</v>
      </c>
      <c r="E450" t="str">
        <f t="shared" ref="E450:E513" si="44">UPPER(TEXT(A450,"MMMM"))</f>
        <v>JULIO</v>
      </c>
      <c r="F450">
        <f t="shared" ref="F450:F513" si="45">YEAR(A450)</f>
        <v>2022</v>
      </c>
      <c r="G450">
        <f t="shared" si="41"/>
        <v>31</v>
      </c>
      <c r="H450" t="s">
        <v>827</v>
      </c>
      <c r="I450" s="6">
        <v>59</v>
      </c>
      <c r="J450" t="s">
        <v>819</v>
      </c>
      <c r="M450" t="s">
        <v>191</v>
      </c>
      <c r="N450" t="s">
        <v>204</v>
      </c>
    </row>
    <row r="451" spans="1:14" x14ac:dyDescent="0.35">
      <c r="A451" s="4">
        <v>44748</v>
      </c>
      <c r="B451">
        <f t="shared" si="42"/>
        <v>3</v>
      </c>
      <c r="C451" t="str">
        <f t="shared" ref="C451:C514" si="46">UPPER(TEXT(A451,"DDDD"))</f>
        <v>MIÉRCOLES</v>
      </c>
      <c r="D451">
        <f t="shared" si="43"/>
        <v>7</v>
      </c>
      <c r="E451" t="str">
        <f t="shared" si="44"/>
        <v>JULIO</v>
      </c>
      <c r="F451">
        <f t="shared" si="45"/>
        <v>2022</v>
      </c>
      <c r="G451">
        <f t="shared" ref="G451:G514" si="47">WEEKNUM(A451)</f>
        <v>28</v>
      </c>
      <c r="H451" t="s">
        <v>797</v>
      </c>
      <c r="I451" s="6">
        <v>59</v>
      </c>
      <c r="J451" t="s">
        <v>828</v>
      </c>
      <c r="M451" t="s">
        <v>188</v>
      </c>
    </row>
    <row r="452" spans="1:14" x14ac:dyDescent="0.35">
      <c r="A452" s="4">
        <v>44748</v>
      </c>
      <c r="B452">
        <f t="shared" si="42"/>
        <v>3</v>
      </c>
      <c r="C452" t="str">
        <f t="shared" si="46"/>
        <v>MIÉRCOLES</v>
      </c>
      <c r="D452">
        <f t="shared" si="43"/>
        <v>7</v>
      </c>
      <c r="E452" t="str">
        <f t="shared" si="44"/>
        <v>JULIO</v>
      </c>
      <c r="F452">
        <f t="shared" si="45"/>
        <v>2022</v>
      </c>
      <c r="G452">
        <f t="shared" si="47"/>
        <v>28</v>
      </c>
      <c r="H452" t="s">
        <v>829</v>
      </c>
      <c r="I452" s="6">
        <v>499</v>
      </c>
      <c r="J452" t="s">
        <v>830</v>
      </c>
      <c r="M452" t="s">
        <v>188</v>
      </c>
    </row>
    <row r="453" spans="1:14" x14ac:dyDescent="0.35">
      <c r="A453" s="4">
        <v>44748</v>
      </c>
      <c r="B453">
        <f t="shared" si="42"/>
        <v>3</v>
      </c>
      <c r="C453" t="str">
        <f t="shared" si="46"/>
        <v>MIÉRCOLES</v>
      </c>
      <c r="D453">
        <f t="shared" si="43"/>
        <v>7</v>
      </c>
      <c r="E453" t="str">
        <f t="shared" si="44"/>
        <v>JULIO</v>
      </c>
      <c r="F453">
        <f t="shared" si="45"/>
        <v>2022</v>
      </c>
      <c r="G453">
        <f t="shared" si="47"/>
        <v>28</v>
      </c>
      <c r="H453" t="s">
        <v>831</v>
      </c>
      <c r="I453" s="6">
        <v>59</v>
      </c>
      <c r="J453" t="s">
        <v>832</v>
      </c>
      <c r="M453" t="s">
        <v>191</v>
      </c>
      <c r="N453" t="s">
        <v>36</v>
      </c>
    </row>
    <row r="454" spans="1:14" x14ac:dyDescent="0.35">
      <c r="A454" s="4">
        <v>44748</v>
      </c>
      <c r="B454">
        <f t="shared" si="42"/>
        <v>3</v>
      </c>
      <c r="C454" t="str">
        <f t="shared" si="46"/>
        <v>MIÉRCOLES</v>
      </c>
      <c r="D454">
        <f t="shared" si="43"/>
        <v>7</v>
      </c>
      <c r="E454" t="str">
        <f t="shared" si="44"/>
        <v>JULIO</v>
      </c>
      <c r="F454">
        <f t="shared" si="45"/>
        <v>2022</v>
      </c>
      <c r="G454">
        <f t="shared" si="47"/>
        <v>28</v>
      </c>
      <c r="H454" t="s">
        <v>833</v>
      </c>
      <c r="I454" s="6">
        <v>499</v>
      </c>
      <c r="J454" t="s">
        <v>834</v>
      </c>
      <c r="M454" t="s">
        <v>191</v>
      </c>
      <c r="N454" t="s">
        <v>36</v>
      </c>
    </row>
    <row r="455" spans="1:14" x14ac:dyDescent="0.35">
      <c r="A455" s="4">
        <v>44748</v>
      </c>
      <c r="B455">
        <f t="shared" si="42"/>
        <v>3</v>
      </c>
      <c r="C455" t="str">
        <f t="shared" si="46"/>
        <v>MIÉRCOLES</v>
      </c>
      <c r="D455">
        <f t="shared" si="43"/>
        <v>7</v>
      </c>
      <c r="E455" t="str">
        <f t="shared" si="44"/>
        <v>JULIO</v>
      </c>
      <c r="F455">
        <f t="shared" si="45"/>
        <v>2022</v>
      </c>
      <c r="G455">
        <f t="shared" si="47"/>
        <v>28</v>
      </c>
      <c r="H455" t="s">
        <v>277</v>
      </c>
      <c r="I455" s="6">
        <v>4600</v>
      </c>
      <c r="J455" t="s">
        <v>835</v>
      </c>
      <c r="M455" t="s">
        <v>188</v>
      </c>
    </row>
    <row r="456" spans="1:14" x14ac:dyDescent="0.35">
      <c r="A456" s="4">
        <v>44762</v>
      </c>
      <c r="B456">
        <f t="shared" si="42"/>
        <v>3</v>
      </c>
      <c r="C456" t="str">
        <f t="shared" si="46"/>
        <v>MIÉRCOLES</v>
      </c>
      <c r="D456">
        <f t="shared" si="43"/>
        <v>7</v>
      </c>
      <c r="E456" t="str">
        <f t="shared" si="44"/>
        <v>JULIO</v>
      </c>
      <c r="F456">
        <f t="shared" si="45"/>
        <v>2022</v>
      </c>
      <c r="G456">
        <f t="shared" si="47"/>
        <v>30</v>
      </c>
      <c r="H456" t="s">
        <v>836</v>
      </c>
      <c r="I456" s="6">
        <v>369</v>
      </c>
      <c r="J456" t="s">
        <v>837</v>
      </c>
      <c r="M456" t="s">
        <v>191</v>
      </c>
      <c r="N456" t="s">
        <v>204</v>
      </c>
    </row>
    <row r="457" spans="1:14" x14ac:dyDescent="0.35">
      <c r="A457" s="4">
        <v>44762</v>
      </c>
      <c r="B457">
        <f t="shared" si="42"/>
        <v>3</v>
      </c>
      <c r="C457" t="str">
        <f t="shared" si="46"/>
        <v>MIÉRCOLES</v>
      </c>
      <c r="D457">
        <f t="shared" si="43"/>
        <v>7</v>
      </c>
      <c r="E457" t="str">
        <f t="shared" si="44"/>
        <v>JULIO</v>
      </c>
      <c r="F457">
        <f t="shared" si="45"/>
        <v>2022</v>
      </c>
      <c r="G457">
        <f t="shared" si="47"/>
        <v>30</v>
      </c>
      <c r="H457" t="s">
        <v>838</v>
      </c>
      <c r="I457" s="6">
        <v>570</v>
      </c>
      <c r="J457" t="s">
        <v>839</v>
      </c>
      <c r="M457" t="s">
        <v>188</v>
      </c>
    </row>
    <row r="458" spans="1:14" x14ac:dyDescent="0.35">
      <c r="A458" s="4">
        <v>44762</v>
      </c>
      <c r="B458">
        <f t="shared" si="42"/>
        <v>3</v>
      </c>
      <c r="C458" t="str">
        <f t="shared" si="46"/>
        <v>MIÉRCOLES</v>
      </c>
      <c r="D458">
        <f t="shared" si="43"/>
        <v>7</v>
      </c>
      <c r="E458" t="str">
        <f t="shared" si="44"/>
        <v>JULIO</v>
      </c>
      <c r="F458">
        <f t="shared" si="45"/>
        <v>2022</v>
      </c>
      <c r="G458">
        <f t="shared" si="47"/>
        <v>30</v>
      </c>
      <c r="H458" t="s">
        <v>840</v>
      </c>
      <c r="I458" s="6">
        <v>570</v>
      </c>
      <c r="J458" t="s">
        <v>839</v>
      </c>
      <c r="M458" t="s">
        <v>191</v>
      </c>
      <c r="N458" t="s">
        <v>36</v>
      </c>
    </row>
    <row r="459" spans="1:14" x14ac:dyDescent="0.35">
      <c r="A459" s="4">
        <v>44769</v>
      </c>
      <c r="B459">
        <f t="shared" si="42"/>
        <v>3</v>
      </c>
      <c r="C459" t="str">
        <f t="shared" si="46"/>
        <v>MIÉRCOLES</v>
      </c>
      <c r="D459">
        <f t="shared" si="43"/>
        <v>7</v>
      </c>
      <c r="E459" t="str">
        <f t="shared" si="44"/>
        <v>JULIO</v>
      </c>
      <c r="F459">
        <f t="shared" si="45"/>
        <v>2022</v>
      </c>
      <c r="G459">
        <f t="shared" si="47"/>
        <v>31</v>
      </c>
      <c r="H459" t="s">
        <v>841</v>
      </c>
      <c r="I459" s="6">
        <v>369</v>
      </c>
      <c r="J459" t="s">
        <v>842</v>
      </c>
      <c r="M459" t="s">
        <v>188</v>
      </c>
    </row>
    <row r="460" spans="1:14" x14ac:dyDescent="0.35">
      <c r="A460" s="4">
        <v>44769</v>
      </c>
      <c r="B460">
        <f t="shared" si="42"/>
        <v>3</v>
      </c>
      <c r="C460" t="str">
        <f t="shared" si="46"/>
        <v>MIÉRCOLES</v>
      </c>
      <c r="D460">
        <f t="shared" si="43"/>
        <v>7</v>
      </c>
      <c r="E460" t="str">
        <f t="shared" si="44"/>
        <v>JULIO</v>
      </c>
      <c r="F460">
        <f t="shared" si="45"/>
        <v>2022</v>
      </c>
      <c r="G460">
        <f t="shared" si="47"/>
        <v>31</v>
      </c>
      <c r="H460" t="s">
        <v>263</v>
      </c>
      <c r="I460" s="6">
        <v>3500</v>
      </c>
      <c r="J460" t="s">
        <v>843</v>
      </c>
      <c r="M460" t="s">
        <v>188</v>
      </c>
    </row>
    <row r="461" spans="1:14" x14ac:dyDescent="0.35">
      <c r="A461" s="4">
        <v>44769</v>
      </c>
      <c r="B461">
        <f t="shared" si="42"/>
        <v>3</v>
      </c>
      <c r="C461" t="str">
        <f t="shared" si="46"/>
        <v>MIÉRCOLES</v>
      </c>
      <c r="D461">
        <f t="shared" si="43"/>
        <v>7</v>
      </c>
      <c r="E461" t="str">
        <f t="shared" si="44"/>
        <v>JULIO</v>
      </c>
      <c r="F461">
        <f t="shared" si="45"/>
        <v>2022</v>
      </c>
      <c r="G461">
        <f t="shared" si="47"/>
        <v>31</v>
      </c>
      <c r="H461" t="s">
        <v>844</v>
      </c>
      <c r="I461" s="6">
        <v>425</v>
      </c>
      <c r="J461" t="s">
        <v>845</v>
      </c>
      <c r="M461" t="s">
        <v>191</v>
      </c>
      <c r="N461" t="s">
        <v>204</v>
      </c>
    </row>
    <row r="462" spans="1:14" x14ac:dyDescent="0.35">
      <c r="A462" s="4">
        <v>44769</v>
      </c>
      <c r="B462">
        <f t="shared" si="42"/>
        <v>3</v>
      </c>
      <c r="C462" t="str">
        <f t="shared" si="46"/>
        <v>MIÉRCOLES</v>
      </c>
      <c r="D462">
        <f t="shared" si="43"/>
        <v>7</v>
      </c>
      <c r="E462" t="str">
        <f t="shared" si="44"/>
        <v>JULIO</v>
      </c>
      <c r="F462">
        <f t="shared" si="45"/>
        <v>2022</v>
      </c>
      <c r="G462">
        <f t="shared" si="47"/>
        <v>31</v>
      </c>
      <c r="H462" t="s">
        <v>846</v>
      </c>
      <c r="I462" s="6">
        <v>59</v>
      </c>
      <c r="J462" t="s">
        <v>819</v>
      </c>
      <c r="M462" t="s">
        <v>191</v>
      </c>
      <c r="N462" t="s">
        <v>36</v>
      </c>
    </row>
    <row r="463" spans="1:14" x14ac:dyDescent="0.35">
      <c r="A463" s="4">
        <v>44769</v>
      </c>
      <c r="B463">
        <f t="shared" si="42"/>
        <v>3</v>
      </c>
      <c r="C463" t="str">
        <f t="shared" si="46"/>
        <v>MIÉRCOLES</v>
      </c>
      <c r="D463">
        <f t="shared" si="43"/>
        <v>7</v>
      </c>
      <c r="E463" t="str">
        <f t="shared" si="44"/>
        <v>JULIO</v>
      </c>
      <c r="F463">
        <f t="shared" si="45"/>
        <v>2022</v>
      </c>
      <c r="G463">
        <f t="shared" si="47"/>
        <v>31</v>
      </c>
      <c r="H463" t="s">
        <v>847</v>
      </c>
      <c r="I463" s="6">
        <v>59</v>
      </c>
      <c r="J463" t="s">
        <v>819</v>
      </c>
      <c r="M463" t="s">
        <v>191</v>
      </c>
      <c r="N463" t="s">
        <v>36</v>
      </c>
    </row>
    <row r="464" spans="1:14" x14ac:dyDescent="0.35">
      <c r="A464" s="4">
        <v>44749</v>
      </c>
      <c r="B464">
        <f t="shared" si="42"/>
        <v>4</v>
      </c>
      <c r="C464" t="str">
        <f t="shared" si="46"/>
        <v>JUEVES</v>
      </c>
      <c r="D464">
        <f t="shared" si="43"/>
        <v>7</v>
      </c>
      <c r="E464" t="str">
        <f t="shared" si="44"/>
        <v>JULIO</v>
      </c>
      <c r="F464">
        <f t="shared" si="45"/>
        <v>2022</v>
      </c>
      <c r="G464">
        <f t="shared" si="47"/>
        <v>28</v>
      </c>
      <c r="H464" t="s">
        <v>221</v>
      </c>
      <c r="I464" s="6" t="s">
        <v>621</v>
      </c>
      <c r="J464" t="s">
        <v>848</v>
      </c>
      <c r="M464" t="s">
        <v>188</v>
      </c>
    </row>
    <row r="465" spans="1:14" x14ac:dyDescent="0.35">
      <c r="A465" s="4">
        <v>44749</v>
      </c>
      <c r="B465">
        <f t="shared" si="42"/>
        <v>4</v>
      </c>
      <c r="C465" t="str">
        <f t="shared" si="46"/>
        <v>JUEVES</v>
      </c>
      <c r="D465">
        <f t="shared" si="43"/>
        <v>7</v>
      </c>
      <c r="E465" t="str">
        <f t="shared" si="44"/>
        <v>JULIO</v>
      </c>
      <c r="F465">
        <f t="shared" si="45"/>
        <v>2022</v>
      </c>
      <c r="G465">
        <f t="shared" si="47"/>
        <v>28</v>
      </c>
      <c r="H465" t="s">
        <v>849</v>
      </c>
      <c r="I465" s="6">
        <v>59</v>
      </c>
      <c r="J465" t="s">
        <v>832</v>
      </c>
      <c r="M465" t="s">
        <v>191</v>
      </c>
      <c r="N465" t="s">
        <v>36</v>
      </c>
    </row>
    <row r="466" spans="1:14" x14ac:dyDescent="0.35">
      <c r="A466" s="4">
        <v>44749</v>
      </c>
      <c r="B466">
        <f t="shared" si="42"/>
        <v>4</v>
      </c>
      <c r="C466" t="str">
        <f t="shared" si="46"/>
        <v>JUEVES</v>
      </c>
      <c r="D466">
        <f t="shared" si="43"/>
        <v>7</v>
      </c>
      <c r="E466" t="str">
        <f t="shared" si="44"/>
        <v>JULIO</v>
      </c>
      <c r="F466">
        <f t="shared" si="45"/>
        <v>2022</v>
      </c>
      <c r="G466">
        <f t="shared" si="47"/>
        <v>28</v>
      </c>
      <c r="H466" t="s">
        <v>850</v>
      </c>
      <c r="I466" s="6">
        <v>499</v>
      </c>
      <c r="J466" t="s">
        <v>816</v>
      </c>
      <c r="M466" t="s">
        <v>191</v>
      </c>
      <c r="N466" t="s">
        <v>36</v>
      </c>
    </row>
    <row r="467" spans="1:14" x14ac:dyDescent="0.35">
      <c r="A467" s="4">
        <v>44763</v>
      </c>
      <c r="B467">
        <f t="shared" si="42"/>
        <v>4</v>
      </c>
      <c r="C467" t="str">
        <f t="shared" si="46"/>
        <v>JUEVES</v>
      </c>
      <c r="D467">
        <f t="shared" si="43"/>
        <v>7</v>
      </c>
      <c r="E467" t="str">
        <f t="shared" si="44"/>
        <v>JULIO</v>
      </c>
      <c r="F467">
        <f t="shared" si="45"/>
        <v>2022</v>
      </c>
      <c r="G467">
        <f t="shared" si="47"/>
        <v>30</v>
      </c>
      <c r="H467" t="s">
        <v>493</v>
      </c>
      <c r="I467" s="6">
        <v>6000</v>
      </c>
      <c r="J467" t="s">
        <v>851</v>
      </c>
      <c r="M467" t="s">
        <v>188</v>
      </c>
    </row>
    <row r="468" spans="1:14" x14ac:dyDescent="0.35">
      <c r="A468" s="4">
        <v>44770</v>
      </c>
      <c r="B468">
        <f t="shared" si="42"/>
        <v>4</v>
      </c>
      <c r="C468" t="str">
        <f t="shared" si="46"/>
        <v>JUEVES</v>
      </c>
      <c r="D468">
        <f t="shared" si="43"/>
        <v>7</v>
      </c>
      <c r="E468" t="str">
        <f t="shared" si="44"/>
        <v>JULIO</v>
      </c>
      <c r="F468">
        <f t="shared" si="45"/>
        <v>2022</v>
      </c>
      <c r="G468">
        <f t="shared" si="47"/>
        <v>31</v>
      </c>
      <c r="H468" t="s">
        <v>852</v>
      </c>
      <c r="I468" s="6">
        <v>59</v>
      </c>
      <c r="J468" t="s">
        <v>853</v>
      </c>
      <c r="M468" t="s">
        <v>191</v>
      </c>
      <c r="N468" t="s">
        <v>36</v>
      </c>
    </row>
    <row r="469" spans="1:14" x14ac:dyDescent="0.35">
      <c r="A469" s="4">
        <v>44770</v>
      </c>
      <c r="B469">
        <f t="shared" si="42"/>
        <v>4</v>
      </c>
      <c r="C469" t="str">
        <f t="shared" si="46"/>
        <v>JUEVES</v>
      </c>
      <c r="D469">
        <f t="shared" si="43"/>
        <v>7</v>
      </c>
      <c r="E469" t="str">
        <f t="shared" si="44"/>
        <v>JULIO</v>
      </c>
      <c r="F469">
        <f t="shared" si="45"/>
        <v>2022</v>
      </c>
      <c r="G469">
        <f t="shared" si="47"/>
        <v>31</v>
      </c>
      <c r="H469" t="s">
        <v>854</v>
      </c>
      <c r="I469" s="6">
        <v>59</v>
      </c>
      <c r="J469" t="s">
        <v>819</v>
      </c>
      <c r="M469" t="s">
        <v>191</v>
      </c>
      <c r="N469" t="s">
        <v>204</v>
      </c>
    </row>
    <row r="470" spans="1:14" x14ac:dyDescent="0.35">
      <c r="A470" s="4">
        <v>44743</v>
      </c>
      <c r="B470">
        <f t="shared" si="42"/>
        <v>5</v>
      </c>
      <c r="C470" t="str">
        <f t="shared" si="46"/>
        <v>VIERNES</v>
      </c>
      <c r="D470">
        <f t="shared" si="43"/>
        <v>7</v>
      </c>
      <c r="E470" t="str">
        <f t="shared" si="44"/>
        <v>JULIO</v>
      </c>
      <c r="F470">
        <f t="shared" si="45"/>
        <v>2022</v>
      </c>
      <c r="G470">
        <f t="shared" si="47"/>
        <v>27</v>
      </c>
      <c r="H470" t="s">
        <v>493</v>
      </c>
      <c r="I470" s="6" t="s">
        <v>621</v>
      </c>
      <c r="J470" t="s">
        <v>855</v>
      </c>
      <c r="M470" t="s">
        <v>188</v>
      </c>
    </row>
    <row r="471" spans="1:14" x14ac:dyDescent="0.35">
      <c r="A471" s="4">
        <v>44743</v>
      </c>
      <c r="B471">
        <f t="shared" si="42"/>
        <v>5</v>
      </c>
      <c r="C471" t="str">
        <f t="shared" si="46"/>
        <v>VIERNES</v>
      </c>
      <c r="D471">
        <f t="shared" si="43"/>
        <v>7</v>
      </c>
      <c r="E471" t="str">
        <f t="shared" si="44"/>
        <v>JULIO</v>
      </c>
      <c r="F471">
        <f t="shared" si="45"/>
        <v>2022</v>
      </c>
      <c r="G471">
        <f t="shared" si="47"/>
        <v>27</v>
      </c>
      <c r="H471" t="s">
        <v>856</v>
      </c>
      <c r="I471" s="6">
        <v>59</v>
      </c>
      <c r="J471" t="s">
        <v>709</v>
      </c>
      <c r="M471" t="s">
        <v>191</v>
      </c>
    </row>
    <row r="472" spans="1:14" x14ac:dyDescent="0.35">
      <c r="A472" s="4">
        <v>44750</v>
      </c>
      <c r="B472">
        <f t="shared" si="42"/>
        <v>5</v>
      </c>
      <c r="C472" t="str">
        <f t="shared" si="46"/>
        <v>VIERNES</v>
      </c>
      <c r="D472">
        <f t="shared" si="43"/>
        <v>7</v>
      </c>
      <c r="E472" t="str">
        <f t="shared" si="44"/>
        <v>JULIO</v>
      </c>
      <c r="F472">
        <f t="shared" si="45"/>
        <v>2022</v>
      </c>
      <c r="G472">
        <f t="shared" si="47"/>
        <v>28</v>
      </c>
      <c r="H472" t="s">
        <v>725</v>
      </c>
      <c r="I472" s="6">
        <v>1700</v>
      </c>
      <c r="J472" t="s">
        <v>857</v>
      </c>
      <c r="M472" t="s">
        <v>188</v>
      </c>
    </row>
    <row r="473" spans="1:14" x14ac:dyDescent="0.35">
      <c r="A473" s="4">
        <v>44750</v>
      </c>
      <c r="B473">
        <f t="shared" si="42"/>
        <v>5</v>
      </c>
      <c r="C473" t="str">
        <f t="shared" si="46"/>
        <v>VIERNES</v>
      </c>
      <c r="D473">
        <f t="shared" si="43"/>
        <v>7</v>
      </c>
      <c r="E473" t="str">
        <f t="shared" si="44"/>
        <v>JULIO</v>
      </c>
      <c r="F473">
        <f t="shared" si="45"/>
        <v>2022</v>
      </c>
      <c r="G473">
        <f t="shared" si="47"/>
        <v>28</v>
      </c>
      <c r="H473" t="s">
        <v>277</v>
      </c>
      <c r="I473" s="6" t="s">
        <v>621</v>
      </c>
      <c r="J473" t="s">
        <v>858</v>
      </c>
      <c r="M473" t="s">
        <v>188</v>
      </c>
    </row>
    <row r="474" spans="1:14" x14ac:dyDescent="0.35">
      <c r="A474" s="4">
        <v>44757</v>
      </c>
      <c r="B474">
        <f t="shared" si="42"/>
        <v>5</v>
      </c>
      <c r="C474" t="str">
        <f t="shared" si="46"/>
        <v>VIERNES</v>
      </c>
      <c r="D474">
        <f t="shared" si="43"/>
        <v>7</v>
      </c>
      <c r="E474" t="str">
        <f t="shared" si="44"/>
        <v>JULIO</v>
      </c>
      <c r="F474">
        <f t="shared" si="45"/>
        <v>2022</v>
      </c>
      <c r="G474">
        <f t="shared" si="47"/>
        <v>29</v>
      </c>
      <c r="H474" t="s">
        <v>859</v>
      </c>
      <c r="I474" s="6">
        <v>499</v>
      </c>
      <c r="J474" t="s">
        <v>860</v>
      </c>
      <c r="M474" t="s">
        <v>188</v>
      </c>
    </row>
    <row r="475" spans="1:14" x14ac:dyDescent="0.35">
      <c r="A475" s="4">
        <v>44764</v>
      </c>
      <c r="B475">
        <f t="shared" si="42"/>
        <v>5</v>
      </c>
      <c r="C475" t="str">
        <f t="shared" si="46"/>
        <v>VIERNES</v>
      </c>
      <c r="D475">
        <f t="shared" si="43"/>
        <v>7</v>
      </c>
      <c r="E475" t="str">
        <f t="shared" si="44"/>
        <v>JULIO</v>
      </c>
      <c r="F475">
        <f t="shared" si="45"/>
        <v>2022</v>
      </c>
      <c r="G475">
        <f t="shared" si="47"/>
        <v>30</v>
      </c>
      <c r="H475" t="s">
        <v>861</v>
      </c>
      <c r="I475" s="6">
        <v>1070</v>
      </c>
      <c r="J475" t="s">
        <v>862</v>
      </c>
      <c r="M475" t="s">
        <v>188</v>
      </c>
    </row>
    <row r="476" spans="1:14" x14ac:dyDescent="0.35">
      <c r="A476" s="4">
        <v>44764</v>
      </c>
      <c r="B476">
        <f t="shared" si="42"/>
        <v>5</v>
      </c>
      <c r="C476" t="str">
        <f t="shared" si="46"/>
        <v>VIERNES</v>
      </c>
      <c r="D476">
        <f t="shared" si="43"/>
        <v>7</v>
      </c>
      <c r="E476" t="str">
        <f t="shared" si="44"/>
        <v>JULIO</v>
      </c>
      <c r="F476">
        <f t="shared" si="45"/>
        <v>2022</v>
      </c>
      <c r="G476">
        <f t="shared" si="47"/>
        <v>30</v>
      </c>
      <c r="H476" t="s">
        <v>863</v>
      </c>
      <c r="I476" s="6">
        <v>500</v>
      </c>
      <c r="J476" t="s">
        <v>864</v>
      </c>
      <c r="M476" t="s">
        <v>191</v>
      </c>
      <c r="N476" t="s">
        <v>195</v>
      </c>
    </row>
    <row r="477" spans="1:14" x14ac:dyDescent="0.35">
      <c r="A477" s="4">
        <v>44771</v>
      </c>
      <c r="B477">
        <f t="shared" si="42"/>
        <v>5</v>
      </c>
      <c r="C477" t="str">
        <f t="shared" si="46"/>
        <v>VIERNES</v>
      </c>
      <c r="D477">
        <f t="shared" si="43"/>
        <v>7</v>
      </c>
      <c r="E477" t="str">
        <f t="shared" si="44"/>
        <v>JULIO</v>
      </c>
      <c r="F477">
        <f t="shared" si="45"/>
        <v>2022</v>
      </c>
      <c r="G477">
        <f t="shared" si="47"/>
        <v>31</v>
      </c>
      <c r="H477" t="s">
        <v>865</v>
      </c>
      <c r="I477" s="6">
        <v>484.5</v>
      </c>
      <c r="J477" t="s">
        <v>866</v>
      </c>
      <c r="M477" t="s">
        <v>188</v>
      </c>
    </row>
    <row r="478" spans="1:14" x14ac:dyDescent="0.35">
      <c r="A478" s="4">
        <v>44771</v>
      </c>
      <c r="B478">
        <f t="shared" si="42"/>
        <v>5</v>
      </c>
      <c r="C478" t="str">
        <f t="shared" si="46"/>
        <v>VIERNES</v>
      </c>
      <c r="D478">
        <f t="shared" si="43"/>
        <v>7</v>
      </c>
      <c r="E478" t="str">
        <f t="shared" si="44"/>
        <v>JULIO</v>
      </c>
      <c r="F478">
        <f t="shared" si="45"/>
        <v>2022</v>
      </c>
      <c r="G478">
        <f t="shared" si="47"/>
        <v>31</v>
      </c>
      <c r="H478" t="s">
        <v>838</v>
      </c>
      <c r="I478" s="6">
        <v>1105</v>
      </c>
      <c r="J478" t="s">
        <v>867</v>
      </c>
      <c r="M478" t="s">
        <v>188</v>
      </c>
    </row>
    <row r="479" spans="1:14" x14ac:dyDescent="0.35">
      <c r="A479" s="4">
        <v>44771</v>
      </c>
      <c r="B479">
        <f t="shared" si="42"/>
        <v>5</v>
      </c>
      <c r="C479" t="str">
        <f t="shared" si="46"/>
        <v>VIERNES</v>
      </c>
      <c r="D479">
        <f t="shared" si="43"/>
        <v>7</v>
      </c>
      <c r="E479" t="str">
        <f t="shared" si="44"/>
        <v>JULIO</v>
      </c>
      <c r="F479">
        <f t="shared" si="45"/>
        <v>2022</v>
      </c>
      <c r="G479">
        <f t="shared" si="47"/>
        <v>31</v>
      </c>
      <c r="H479" t="s">
        <v>868</v>
      </c>
      <c r="I479" s="6">
        <v>59</v>
      </c>
      <c r="J479" t="s">
        <v>869</v>
      </c>
      <c r="M479" t="s">
        <v>191</v>
      </c>
      <c r="N479" t="s">
        <v>195</v>
      </c>
    </row>
    <row r="480" spans="1:14" x14ac:dyDescent="0.35">
      <c r="A480" s="4">
        <v>44771</v>
      </c>
      <c r="B480">
        <f t="shared" si="42"/>
        <v>5</v>
      </c>
      <c r="C480" t="str">
        <f t="shared" si="46"/>
        <v>VIERNES</v>
      </c>
      <c r="D480">
        <f t="shared" si="43"/>
        <v>7</v>
      </c>
      <c r="E480" t="str">
        <f t="shared" si="44"/>
        <v>JULIO</v>
      </c>
      <c r="F480">
        <f t="shared" si="45"/>
        <v>2022</v>
      </c>
      <c r="G480">
        <f t="shared" si="47"/>
        <v>31</v>
      </c>
      <c r="H480" t="s">
        <v>870</v>
      </c>
      <c r="I480" s="6">
        <v>59</v>
      </c>
      <c r="J480" t="s">
        <v>869</v>
      </c>
      <c r="M480" t="s">
        <v>191</v>
      </c>
      <c r="N480" t="s">
        <v>204</v>
      </c>
    </row>
    <row r="481" spans="1:14" x14ac:dyDescent="0.35">
      <c r="A481" s="4">
        <v>44771</v>
      </c>
      <c r="B481">
        <f t="shared" si="42"/>
        <v>5</v>
      </c>
      <c r="C481" t="str">
        <f t="shared" si="46"/>
        <v>VIERNES</v>
      </c>
      <c r="D481">
        <f t="shared" si="43"/>
        <v>7</v>
      </c>
      <c r="E481" t="str">
        <f t="shared" si="44"/>
        <v>JULIO</v>
      </c>
      <c r="F481">
        <f t="shared" si="45"/>
        <v>2022</v>
      </c>
      <c r="G481">
        <f t="shared" si="47"/>
        <v>31</v>
      </c>
      <c r="H481" t="s">
        <v>871</v>
      </c>
      <c r="I481" s="6">
        <v>59</v>
      </c>
      <c r="J481" t="s">
        <v>819</v>
      </c>
      <c r="M481" t="s">
        <v>191</v>
      </c>
      <c r="N481" t="s">
        <v>36</v>
      </c>
    </row>
    <row r="482" spans="1:14" x14ac:dyDescent="0.35">
      <c r="A482" s="4">
        <v>44744</v>
      </c>
      <c r="B482">
        <f t="shared" si="42"/>
        <v>6</v>
      </c>
      <c r="C482" t="str">
        <f t="shared" si="46"/>
        <v>SÁBADO</v>
      </c>
      <c r="D482">
        <f t="shared" si="43"/>
        <v>7</v>
      </c>
      <c r="E482" t="str">
        <f t="shared" si="44"/>
        <v>JULIO</v>
      </c>
      <c r="F482">
        <f t="shared" si="45"/>
        <v>2022</v>
      </c>
      <c r="G482">
        <f t="shared" si="47"/>
        <v>27</v>
      </c>
      <c r="H482" t="s">
        <v>872</v>
      </c>
      <c r="I482" s="6">
        <v>500</v>
      </c>
      <c r="J482" t="s">
        <v>873</v>
      </c>
      <c r="M482" t="s">
        <v>188</v>
      </c>
    </row>
    <row r="483" spans="1:14" x14ac:dyDescent="0.35">
      <c r="A483" s="4">
        <v>44744</v>
      </c>
      <c r="B483">
        <f t="shared" si="42"/>
        <v>6</v>
      </c>
      <c r="C483" t="str">
        <f t="shared" si="46"/>
        <v>SÁBADO</v>
      </c>
      <c r="D483">
        <f t="shared" si="43"/>
        <v>7</v>
      </c>
      <c r="E483" t="str">
        <f t="shared" si="44"/>
        <v>JULIO</v>
      </c>
      <c r="F483">
        <f t="shared" si="45"/>
        <v>2022</v>
      </c>
      <c r="G483">
        <f t="shared" si="47"/>
        <v>27</v>
      </c>
      <c r="H483" t="s">
        <v>874</v>
      </c>
      <c r="I483" s="6">
        <v>200</v>
      </c>
      <c r="J483" t="s">
        <v>875</v>
      </c>
      <c r="M483" t="s">
        <v>191</v>
      </c>
      <c r="N483" t="s">
        <v>204</v>
      </c>
    </row>
    <row r="484" spans="1:14" x14ac:dyDescent="0.35">
      <c r="A484" s="4">
        <v>44758</v>
      </c>
      <c r="B484">
        <f t="shared" si="42"/>
        <v>6</v>
      </c>
      <c r="C484" t="str">
        <f t="shared" si="46"/>
        <v>SÁBADO</v>
      </c>
      <c r="D484">
        <f t="shared" si="43"/>
        <v>7</v>
      </c>
      <c r="E484" t="str">
        <f t="shared" si="44"/>
        <v>JULIO</v>
      </c>
      <c r="F484">
        <f t="shared" si="45"/>
        <v>2022</v>
      </c>
      <c r="G484">
        <f t="shared" si="47"/>
        <v>29</v>
      </c>
      <c r="H484" t="s">
        <v>876</v>
      </c>
      <c r="I484" s="6">
        <v>3000</v>
      </c>
      <c r="J484" t="s">
        <v>877</v>
      </c>
      <c r="M484" t="s">
        <v>191</v>
      </c>
    </row>
    <row r="485" spans="1:14" x14ac:dyDescent="0.35">
      <c r="A485" s="4">
        <v>44758</v>
      </c>
      <c r="B485">
        <f t="shared" si="42"/>
        <v>6</v>
      </c>
      <c r="C485" t="str">
        <f t="shared" si="46"/>
        <v>SÁBADO</v>
      </c>
      <c r="D485">
        <f t="shared" si="43"/>
        <v>7</v>
      </c>
      <c r="E485" t="str">
        <f t="shared" si="44"/>
        <v>JULIO</v>
      </c>
      <c r="F485">
        <f t="shared" si="45"/>
        <v>2022</v>
      </c>
      <c r="G485">
        <f t="shared" si="47"/>
        <v>29</v>
      </c>
      <c r="H485" t="s">
        <v>637</v>
      </c>
      <c r="I485" s="6">
        <v>2500</v>
      </c>
      <c r="J485" t="s">
        <v>877</v>
      </c>
      <c r="M485" t="s">
        <v>191</v>
      </c>
    </row>
    <row r="486" spans="1:14" x14ac:dyDescent="0.35">
      <c r="A486" s="4">
        <v>44758</v>
      </c>
      <c r="B486">
        <f t="shared" si="42"/>
        <v>6</v>
      </c>
      <c r="C486" t="str">
        <f t="shared" si="46"/>
        <v>SÁBADO</v>
      </c>
      <c r="D486">
        <f t="shared" si="43"/>
        <v>7</v>
      </c>
      <c r="E486" t="str">
        <f t="shared" si="44"/>
        <v>JULIO</v>
      </c>
      <c r="F486">
        <f t="shared" si="45"/>
        <v>2022</v>
      </c>
      <c r="G486">
        <f t="shared" si="47"/>
        <v>29</v>
      </c>
      <c r="H486" t="s">
        <v>878</v>
      </c>
      <c r="I486" s="6">
        <v>59</v>
      </c>
      <c r="J486" t="s">
        <v>818</v>
      </c>
      <c r="M486" t="s">
        <v>191</v>
      </c>
      <c r="N486" t="s">
        <v>204</v>
      </c>
    </row>
    <row r="487" spans="1:14" x14ac:dyDescent="0.35">
      <c r="A487" s="4">
        <v>44765</v>
      </c>
      <c r="B487">
        <f t="shared" si="42"/>
        <v>6</v>
      </c>
      <c r="C487" t="str">
        <f t="shared" si="46"/>
        <v>SÁBADO</v>
      </c>
      <c r="D487">
        <f t="shared" si="43"/>
        <v>7</v>
      </c>
      <c r="E487" t="str">
        <f t="shared" si="44"/>
        <v>JULIO</v>
      </c>
      <c r="F487">
        <f t="shared" si="45"/>
        <v>2022</v>
      </c>
      <c r="G487">
        <f t="shared" si="47"/>
        <v>30</v>
      </c>
      <c r="H487" t="s">
        <v>879</v>
      </c>
      <c r="I487" s="6">
        <v>1105</v>
      </c>
      <c r="J487" t="s">
        <v>880</v>
      </c>
      <c r="M487" t="s">
        <v>188</v>
      </c>
    </row>
    <row r="488" spans="1:14" x14ac:dyDescent="0.35">
      <c r="A488" s="4">
        <v>44765</v>
      </c>
      <c r="B488">
        <f t="shared" si="42"/>
        <v>6</v>
      </c>
      <c r="C488" t="str">
        <f t="shared" si="46"/>
        <v>SÁBADO</v>
      </c>
      <c r="D488">
        <f t="shared" si="43"/>
        <v>7</v>
      </c>
      <c r="E488" t="str">
        <f t="shared" si="44"/>
        <v>JULIO</v>
      </c>
      <c r="F488">
        <f t="shared" si="45"/>
        <v>2022</v>
      </c>
      <c r="G488">
        <f t="shared" si="47"/>
        <v>30</v>
      </c>
      <c r="H488" t="s">
        <v>881</v>
      </c>
      <c r="I488" s="6" t="s">
        <v>621</v>
      </c>
      <c r="J488" t="s">
        <v>882</v>
      </c>
      <c r="M488" t="s">
        <v>188</v>
      </c>
    </row>
    <row r="489" spans="1:14" x14ac:dyDescent="0.35">
      <c r="A489" s="4">
        <v>44765</v>
      </c>
      <c r="B489">
        <f t="shared" si="42"/>
        <v>6</v>
      </c>
      <c r="C489" t="str">
        <f t="shared" si="46"/>
        <v>SÁBADO</v>
      </c>
      <c r="D489">
        <f t="shared" si="43"/>
        <v>7</v>
      </c>
      <c r="E489" t="str">
        <f t="shared" si="44"/>
        <v>JULIO</v>
      </c>
      <c r="F489">
        <f t="shared" si="45"/>
        <v>2022</v>
      </c>
      <c r="G489">
        <f t="shared" si="47"/>
        <v>30</v>
      </c>
      <c r="H489" t="s">
        <v>883</v>
      </c>
      <c r="I489" s="6">
        <v>178</v>
      </c>
      <c r="J489" t="s">
        <v>884</v>
      </c>
      <c r="M489" t="s">
        <v>191</v>
      </c>
      <c r="N489" t="s">
        <v>36</v>
      </c>
    </row>
    <row r="490" spans="1:14" x14ac:dyDescent="0.35">
      <c r="A490" s="4">
        <v>44765</v>
      </c>
      <c r="B490">
        <f t="shared" si="42"/>
        <v>6</v>
      </c>
      <c r="C490" t="str">
        <f t="shared" si="46"/>
        <v>SÁBADO</v>
      </c>
      <c r="D490">
        <f t="shared" si="43"/>
        <v>7</v>
      </c>
      <c r="E490" t="str">
        <f t="shared" si="44"/>
        <v>JULIO</v>
      </c>
      <c r="F490">
        <f t="shared" si="45"/>
        <v>2022</v>
      </c>
      <c r="G490">
        <f t="shared" si="47"/>
        <v>30</v>
      </c>
      <c r="H490" t="s">
        <v>885</v>
      </c>
      <c r="I490" s="6">
        <v>500</v>
      </c>
      <c r="J490" t="s">
        <v>864</v>
      </c>
      <c r="M490" t="s">
        <v>191</v>
      </c>
      <c r="N490" t="s">
        <v>204</v>
      </c>
    </row>
    <row r="491" spans="1:14" x14ac:dyDescent="0.35">
      <c r="A491" s="4">
        <v>44765</v>
      </c>
      <c r="B491">
        <f t="shared" si="42"/>
        <v>6</v>
      </c>
      <c r="C491" t="str">
        <f t="shared" si="46"/>
        <v>SÁBADO</v>
      </c>
      <c r="D491">
        <f t="shared" si="43"/>
        <v>7</v>
      </c>
      <c r="E491" t="str">
        <f t="shared" si="44"/>
        <v>JULIO</v>
      </c>
      <c r="F491">
        <f t="shared" si="45"/>
        <v>2022</v>
      </c>
      <c r="G491">
        <f t="shared" si="47"/>
        <v>30</v>
      </c>
      <c r="H491" t="s">
        <v>318</v>
      </c>
      <c r="I491" s="6">
        <v>5000</v>
      </c>
      <c r="J491" t="s">
        <v>886</v>
      </c>
      <c r="M491" t="s">
        <v>188</v>
      </c>
    </row>
    <row r="492" spans="1:14" x14ac:dyDescent="0.35">
      <c r="A492" s="4">
        <v>44772</v>
      </c>
      <c r="B492">
        <f t="shared" si="42"/>
        <v>6</v>
      </c>
      <c r="C492" t="str">
        <f t="shared" si="46"/>
        <v>SÁBADO</v>
      </c>
      <c r="D492">
        <f t="shared" si="43"/>
        <v>7</v>
      </c>
      <c r="E492" t="str">
        <f t="shared" si="44"/>
        <v>JULIO</v>
      </c>
      <c r="F492">
        <f t="shared" si="45"/>
        <v>2022</v>
      </c>
      <c r="G492">
        <f t="shared" si="47"/>
        <v>31</v>
      </c>
      <c r="H492" t="s">
        <v>887</v>
      </c>
      <c r="I492" s="6">
        <v>425</v>
      </c>
      <c r="J492" t="s">
        <v>888</v>
      </c>
      <c r="M492" t="s">
        <v>191</v>
      </c>
      <c r="N492" t="s">
        <v>192</v>
      </c>
    </row>
    <row r="493" spans="1:14" x14ac:dyDescent="0.35">
      <c r="A493" s="4">
        <v>44772</v>
      </c>
      <c r="B493">
        <f t="shared" si="42"/>
        <v>6</v>
      </c>
      <c r="C493" t="str">
        <f t="shared" si="46"/>
        <v>SÁBADO</v>
      </c>
      <c r="D493">
        <f t="shared" si="43"/>
        <v>7</v>
      </c>
      <c r="E493" t="str">
        <f t="shared" si="44"/>
        <v>JULIO</v>
      </c>
      <c r="F493">
        <f t="shared" si="45"/>
        <v>2022</v>
      </c>
      <c r="G493">
        <f t="shared" si="47"/>
        <v>31</v>
      </c>
      <c r="H493" t="s">
        <v>868</v>
      </c>
      <c r="I493" s="6">
        <v>120</v>
      </c>
      <c r="J493" t="s">
        <v>889</v>
      </c>
      <c r="M493" t="s">
        <v>188</v>
      </c>
    </row>
    <row r="494" spans="1:14" x14ac:dyDescent="0.35">
      <c r="A494" s="4">
        <v>44772</v>
      </c>
      <c r="B494">
        <f t="shared" si="42"/>
        <v>6</v>
      </c>
      <c r="C494" t="str">
        <f t="shared" si="46"/>
        <v>SÁBADO</v>
      </c>
      <c r="D494">
        <f t="shared" si="43"/>
        <v>7</v>
      </c>
      <c r="E494" t="str">
        <f t="shared" si="44"/>
        <v>JULIO</v>
      </c>
      <c r="F494">
        <f t="shared" si="45"/>
        <v>2022</v>
      </c>
      <c r="G494">
        <f t="shared" si="47"/>
        <v>31</v>
      </c>
      <c r="H494" t="s">
        <v>890</v>
      </c>
      <c r="I494" s="6">
        <v>500</v>
      </c>
      <c r="J494" t="s">
        <v>891</v>
      </c>
      <c r="M494" t="s">
        <v>188</v>
      </c>
    </row>
    <row r="495" spans="1:14" x14ac:dyDescent="0.35">
      <c r="A495" s="4">
        <v>44752</v>
      </c>
      <c r="B495">
        <f t="shared" si="42"/>
        <v>7</v>
      </c>
      <c r="C495" t="str">
        <f t="shared" si="46"/>
        <v>DOMINGO</v>
      </c>
      <c r="D495">
        <f t="shared" si="43"/>
        <v>7</v>
      </c>
      <c r="E495" t="str">
        <f t="shared" si="44"/>
        <v>JULIO</v>
      </c>
      <c r="F495">
        <f t="shared" si="45"/>
        <v>2022</v>
      </c>
      <c r="G495">
        <f t="shared" si="47"/>
        <v>29</v>
      </c>
      <c r="H495" t="s">
        <v>80</v>
      </c>
      <c r="I495" s="6">
        <v>1200</v>
      </c>
      <c r="J495" t="s">
        <v>892</v>
      </c>
      <c r="M495" t="s">
        <v>191</v>
      </c>
    </row>
    <row r="496" spans="1:14" x14ac:dyDescent="0.35">
      <c r="A496" s="4">
        <v>44752</v>
      </c>
      <c r="B496">
        <f t="shared" si="42"/>
        <v>7</v>
      </c>
      <c r="C496" t="str">
        <f t="shared" si="46"/>
        <v>DOMINGO</v>
      </c>
      <c r="D496">
        <f t="shared" si="43"/>
        <v>7</v>
      </c>
      <c r="E496" t="str">
        <f t="shared" si="44"/>
        <v>JULIO</v>
      </c>
      <c r="F496">
        <f t="shared" si="45"/>
        <v>2022</v>
      </c>
      <c r="G496">
        <f t="shared" si="47"/>
        <v>29</v>
      </c>
      <c r="H496" t="s">
        <v>893</v>
      </c>
      <c r="I496" s="6">
        <v>1200</v>
      </c>
      <c r="J496" t="s">
        <v>350</v>
      </c>
      <c r="M496" t="s">
        <v>191</v>
      </c>
    </row>
    <row r="497" spans="1:14" x14ac:dyDescent="0.35">
      <c r="A497" s="4">
        <v>44774</v>
      </c>
      <c r="B497">
        <f t="shared" si="42"/>
        <v>1</v>
      </c>
      <c r="C497" t="str">
        <f t="shared" si="46"/>
        <v>LUNES</v>
      </c>
      <c r="D497">
        <f t="shared" si="43"/>
        <v>8</v>
      </c>
      <c r="E497" t="str">
        <f t="shared" si="44"/>
        <v>AGOSTO</v>
      </c>
      <c r="F497">
        <f t="shared" si="45"/>
        <v>2022</v>
      </c>
      <c r="G497">
        <f t="shared" si="47"/>
        <v>32</v>
      </c>
      <c r="H497" t="s">
        <v>894</v>
      </c>
      <c r="I497" s="6">
        <v>425</v>
      </c>
      <c r="J497" t="s">
        <v>864</v>
      </c>
      <c r="M497" t="s">
        <v>191</v>
      </c>
      <c r="N497" t="s">
        <v>36</v>
      </c>
    </row>
    <row r="498" spans="1:14" x14ac:dyDescent="0.35">
      <c r="A498" s="4">
        <v>44774</v>
      </c>
      <c r="B498">
        <f t="shared" si="42"/>
        <v>1</v>
      </c>
      <c r="C498" t="str">
        <f t="shared" si="46"/>
        <v>LUNES</v>
      </c>
      <c r="D498">
        <f t="shared" si="43"/>
        <v>8</v>
      </c>
      <c r="E498" t="str">
        <f t="shared" si="44"/>
        <v>AGOSTO</v>
      </c>
      <c r="F498">
        <f t="shared" si="45"/>
        <v>2022</v>
      </c>
      <c r="G498">
        <f t="shared" si="47"/>
        <v>32</v>
      </c>
      <c r="H498" t="s">
        <v>895</v>
      </c>
      <c r="I498" s="6">
        <v>484.5</v>
      </c>
      <c r="J498" t="s">
        <v>839</v>
      </c>
      <c r="M498" t="s">
        <v>191</v>
      </c>
      <c r="N498" t="s">
        <v>204</v>
      </c>
    </row>
    <row r="499" spans="1:14" x14ac:dyDescent="0.35">
      <c r="A499" s="4">
        <v>44774</v>
      </c>
      <c r="B499">
        <f t="shared" si="42"/>
        <v>1</v>
      </c>
      <c r="C499" t="str">
        <f t="shared" si="46"/>
        <v>LUNES</v>
      </c>
      <c r="D499">
        <f t="shared" si="43"/>
        <v>8</v>
      </c>
      <c r="E499" t="str">
        <f t="shared" si="44"/>
        <v>AGOSTO</v>
      </c>
      <c r="F499">
        <f t="shared" si="45"/>
        <v>2022</v>
      </c>
      <c r="G499">
        <f t="shared" si="47"/>
        <v>32</v>
      </c>
      <c r="H499" t="s">
        <v>890</v>
      </c>
      <c r="I499" s="6">
        <v>95</v>
      </c>
      <c r="J499" t="s">
        <v>896</v>
      </c>
      <c r="M499" t="s">
        <v>188</v>
      </c>
    </row>
    <row r="500" spans="1:14" x14ac:dyDescent="0.35">
      <c r="A500" s="4">
        <v>44788</v>
      </c>
      <c r="B500">
        <f t="shared" si="42"/>
        <v>1</v>
      </c>
      <c r="C500" t="str">
        <f t="shared" si="46"/>
        <v>LUNES</v>
      </c>
      <c r="D500">
        <f t="shared" si="43"/>
        <v>8</v>
      </c>
      <c r="E500" t="str">
        <f t="shared" si="44"/>
        <v>AGOSTO</v>
      </c>
      <c r="F500">
        <f t="shared" si="45"/>
        <v>2022</v>
      </c>
      <c r="G500">
        <f t="shared" si="47"/>
        <v>34</v>
      </c>
      <c r="H500" t="s">
        <v>897</v>
      </c>
      <c r="I500" s="6">
        <v>425</v>
      </c>
      <c r="J500" t="s">
        <v>898</v>
      </c>
      <c r="M500" t="s">
        <v>191</v>
      </c>
      <c r="N500" t="s">
        <v>204</v>
      </c>
    </row>
    <row r="501" spans="1:14" x14ac:dyDescent="0.35">
      <c r="A501" s="4">
        <v>44775</v>
      </c>
      <c r="B501">
        <f t="shared" si="42"/>
        <v>2</v>
      </c>
      <c r="C501" t="str">
        <f t="shared" si="46"/>
        <v>MARTES</v>
      </c>
      <c r="D501">
        <f t="shared" si="43"/>
        <v>8</v>
      </c>
      <c r="E501" t="str">
        <f t="shared" si="44"/>
        <v>AGOSTO</v>
      </c>
      <c r="F501">
        <f t="shared" si="45"/>
        <v>2022</v>
      </c>
      <c r="G501">
        <f t="shared" si="47"/>
        <v>32</v>
      </c>
      <c r="H501" t="s">
        <v>863</v>
      </c>
      <c r="I501" s="6">
        <v>484.5</v>
      </c>
      <c r="J501" t="s">
        <v>899</v>
      </c>
      <c r="M501" t="s">
        <v>188</v>
      </c>
    </row>
    <row r="502" spans="1:14" x14ac:dyDescent="0.35">
      <c r="A502" s="4">
        <v>44775</v>
      </c>
      <c r="B502">
        <f t="shared" si="42"/>
        <v>2</v>
      </c>
      <c r="C502" t="str">
        <f t="shared" si="46"/>
        <v>MARTES</v>
      </c>
      <c r="D502">
        <f t="shared" si="43"/>
        <v>8</v>
      </c>
      <c r="E502" t="str">
        <f t="shared" si="44"/>
        <v>AGOSTO</v>
      </c>
      <c r="F502">
        <f t="shared" si="45"/>
        <v>2022</v>
      </c>
      <c r="G502">
        <f t="shared" si="47"/>
        <v>32</v>
      </c>
      <c r="H502" t="s">
        <v>723</v>
      </c>
      <c r="I502" s="6">
        <v>484.5</v>
      </c>
      <c r="J502" t="s">
        <v>899</v>
      </c>
      <c r="M502" t="s">
        <v>188</v>
      </c>
    </row>
    <row r="503" spans="1:14" x14ac:dyDescent="0.35">
      <c r="A503" s="4">
        <v>44775</v>
      </c>
      <c r="B503">
        <f t="shared" si="42"/>
        <v>2</v>
      </c>
      <c r="C503" t="str">
        <f t="shared" si="46"/>
        <v>MARTES</v>
      </c>
      <c r="D503">
        <f t="shared" si="43"/>
        <v>8</v>
      </c>
      <c r="E503" t="str">
        <f t="shared" si="44"/>
        <v>AGOSTO</v>
      </c>
      <c r="F503">
        <f t="shared" si="45"/>
        <v>2022</v>
      </c>
      <c r="G503">
        <f t="shared" si="47"/>
        <v>32</v>
      </c>
      <c r="H503" t="s">
        <v>900</v>
      </c>
      <c r="I503" s="6">
        <v>179</v>
      </c>
      <c r="J503" t="s">
        <v>901</v>
      </c>
      <c r="M503" t="s">
        <v>191</v>
      </c>
      <c r="N503" t="s">
        <v>195</v>
      </c>
    </row>
    <row r="504" spans="1:14" x14ac:dyDescent="0.35">
      <c r="A504" s="4">
        <v>44782</v>
      </c>
      <c r="B504">
        <f t="shared" si="42"/>
        <v>2</v>
      </c>
      <c r="C504" t="str">
        <f t="shared" si="46"/>
        <v>MARTES</v>
      </c>
      <c r="D504">
        <f t="shared" si="43"/>
        <v>8</v>
      </c>
      <c r="E504" t="str">
        <f t="shared" si="44"/>
        <v>AGOSTO</v>
      </c>
      <c r="F504">
        <f t="shared" si="45"/>
        <v>2022</v>
      </c>
      <c r="G504">
        <f t="shared" si="47"/>
        <v>33</v>
      </c>
      <c r="H504" t="s">
        <v>902</v>
      </c>
      <c r="I504" s="6">
        <v>425</v>
      </c>
      <c r="J504" t="s">
        <v>864</v>
      </c>
      <c r="M504" t="s">
        <v>191</v>
      </c>
      <c r="N504" t="s">
        <v>36</v>
      </c>
    </row>
    <row r="505" spans="1:14" x14ac:dyDescent="0.35">
      <c r="A505" s="4">
        <v>44782</v>
      </c>
      <c r="B505">
        <f t="shared" si="42"/>
        <v>2</v>
      </c>
      <c r="C505" t="str">
        <f t="shared" si="46"/>
        <v>MARTES</v>
      </c>
      <c r="D505">
        <f t="shared" si="43"/>
        <v>8</v>
      </c>
      <c r="E505" t="str">
        <f t="shared" si="44"/>
        <v>AGOSTO</v>
      </c>
      <c r="F505">
        <f t="shared" si="45"/>
        <v>2022</v>
      </c>
      <c r="G505">
        <f t="shared" si="47"/>
        <v>33</v>
      </c>
      <c r="H505" t="s">
        <v>903</v>
      </c>
      <c r="I505" s="6">
        <v>59</v>
      </c>
      <c r="J505" t="s">
        <v>819</v>
      </c>
      <c r="M505" t="s">
        <v>191</v>
      </c>
      <c r="N505" t="s">
        <v>36</v>
      </c>
    </row>
    <row r="506" spans="1:14" x14ac:dyDescent="0.35">
      <c r="A506" s="4">
        <v>44782</v>
      </c>
      <c r="B506">
        <f t="shared" si="42"/>
        <v>2</v>
      </c>
      <c r="C506" t="str">
        <f t="shared" si="46"/>
        <v>MARTES</v>
      </c>
      <c r="D506">
        <f t="shared" si="43"/>
        <v>8</v>
      </c>
      <c r="E506" t="str">
        <f t="shared" si="44"/>
        <v>AGOSTO</v>
      </c>
      <c r="F506">
        <f t="shared" si="45"/>
        <v>2022</v>
      </c>
      <c r="G506">
        <f t="shared" si="47"/>
        <v>33</v>
      </c>
      <c r="H506" t="s">
        <v>904</v>
      </c>
      <c r="I506" s="6">
        <v>369</v>
      </c>
      <c r="J506" t="s">
        <v>905</v>
      </c>
      <c r="M506" t="s">
        <v>191</v>
      </c>
      <c r="N506" t="s">
        <v>204</v>
      </c>
    </row>
    <row r="507" spans="1:14" x14ac:dyDescent="0.35">
      <c r="A507" s="4">
        <v>44789</v>
      </c>
      <c r="B507">
        <f t="shared" si="42"/>
        <v>2</v>
      </c>
      <c r="C507" t="str">
        <f t="shared" si="46"/>
        <v>MARTES</v>
      </c>
      <c r="D507">
        <f t="shared" si="43"/>
        <v>8</v>
      </c>
      <c r="E507" t="str">
        <f t="shared" si="44"/>
        <v>AGOSTO</v>
      </c>
      <c r="F507">
        <f t="shared" si="45"/>
        <v>2022</v>
      </c>
      <c r="G507">
        <f t="shared" si="47"/>
        <v>34</v>
      </c>
      <c r="H507" t="s">
        <v>906</v>
      </c>
      <c r="I507" s="6">
        <v>59</v>
      </c>
      <c r="J507" t="s">
        <v>819</v>
      </c>
      <c r="M507" t="s">
        <v>191</v>
      </c>
      <c r="N507" t="s">
        <v>204</v>
      </c>
    </row>
    <row r="508" spans="1:14" x14ac:dyDescent="0.35">
      <c r="A508" s="4">
        <v>44789</v>
      </c>
      <c r="B508">
        <f t="shared" si="42"/>
        <v>2</v>
      </c>
      <c r="C508" t="str">
        <f t="shared" si="46"/>
        <v>MARTES</v>
      </c>
      <c r="D508">
        <f t="shared" si="43"/>
        <v>8</v>
      </c>
      <c r="E508" t="str">
        <f t="shared" si="44"/>
        <v>AGOSTO</v>
      </c>
      <c r="F508">
        <f t="shared" si="45"/>
        <v>2022</v>
      </c>
      <c r="G508">
        <f t="shared" si="47"/>
        <v>34</v>
      </c>
      <c r="H508" t="s">
        <v>907</v>
      </c>
      <c r="I508" s="6">
        <v>425</v>
      </c>
      <c r="J508" t="s">
        <v>908</v>
      </c>
      <c r="M508" t="s">
        <v>191</v>
      </c>
      <c r="N508" t="s">
        <v>192</v>
      </c>
    </row>
    <row r="509" spans="1:14" x14ac:dyDescent="0.35">
      <c r="A509" s="4">
        <v>44789</v>
      </c>
      <c r="B509">
        <f t="shared" si="42"/>
        <v>2</v>
      </c>
      <c r="C509" t="str">
        <f t="shared" si="46"/>
        <v>MARTES</v>
      </c>
      <c r="D509">
        <f t="shared" si="43"/>
        <v>8</v>
      </c>
      <c r="E509" t="str">
        <f t="shared" si="44"/>
        <v>AGOSTO</v>
      </c>
      <c r="F509">
        <f t="shared" si="45"/>
        <v>2022</v>
      </c>
      <c r="G509">
        <f t="shared" si="47"/>
        <v>34</v>
      </c>
      <c r="H509" t="s">
        <v>909</v>
      </c>
      <c r="I509" s="6">
        <v>484.5</v>
      </c>
      <c r="J509" t="s">
        <v>910</v>
      </c>
      <c r="M509" t="s">
        <v>191</v>
      </c>
      <c r="N509" t="s">
        <v>192</v>
      </c>
    </row>
    <row r="510" spans="1:14" x14ac:dyDescent="0.35">
      <c r="A510" s="4">
        <v>44776</v>
      </c>
      <c r="B510">
        <f t="shared" si="42"/>
        <v>3</v>
      </c>
      <c r="C510" t="str">
        <f t="shared" si="46"/>
        <v>MIÉRCOLES</v>
      </c>
      <c r="D510">
        <f t="shared" si="43"/>
        <v>8</v>
      </c>
      <c r="E510" t="str">
        <f t="shared" si="44"/>
        <v>AGOSTO</v>
      </c>
      <c r="F510">
        <f t="shared" si="45"/>
        <v>2022</v>
      </c>
      <c r="G510">
        <f t="shared" si="47"/>
        <v>32</v>
      </c>
      <c r="H510" t="s">
        <v>209</v>
      </c>
      <c r="I510" s="6">
        <v>2000</v>
      </c>
      <c r="J510" t="s">
        <v>911</v>
      </c>
      <c r="M510" t="s">
        <v>188</v>
      </c>
    </row>
    <row r="511" spans="1:14" x14ac:dyDescent="0.35">
      <c r="A511" s="4">
        <v>44776</v>
      </c>
      <c r="B511">
        <f t="shared" si="42"/>
        <v>3</v>
      </c>
      <c r="C511" t="str">
        <f t="shared" si="46"/>
        <v>MIÉRCOLES</v>
      </c>
      <c r="D511">
        <f t="shared" si="43"/>
        <v>8</v>
      </c>
      <c r="E511" t="str">
        <f t="shared" si="44"/>
        <v>AGOSTO</v>
      </c>
      <c r="F511">
        <f t="shared" si="45"/>
        <v>2022</v>
      </c>
      <c r="G511">
        <f t="shared" si="47"/>
        <v>32</v>
      </c>
      <c r="H511" t="s">
        <v>493</v>
      </c>
      <c r="I511" s="6">
        <v>500</v>
      </c>
      <c r="J511" t="s">
        <v>912</v>
      </c>
      <c r="M511" t="s">
        <v>188</v>
      </c>
    </row>
    <row r="512" spans="1:14" x14ac:dyDescent="0.35">
      <c r="A512" s="4">
        <v>44776</v>
      </c>
      <c r="B512">
        <f t="shared" si="42"/>
        <v>3</v>
      </c>
      <c r="C512" t="str">
        <f t="shared" si="46"/>
        <v>MIÉRCOLES</v>
      </c>
      <c r="D512">
        <f t="shared" si="43"/>
        <v>8</v>
      </c>
      <c r="E512" t="str">
        <f t="shared" si="44"/>
        <v>AGOSTO</v>
      </c>
      <c r="F512">
        <f t="shared" si="45"/>
        <v>2022</v>
      </c>
      <c r="G512">
        <f t="shared" si="47"/>
        <v>32</v>
      </c>
      <c r="H512" t="s">
        <v>318</v>
      </c>
      <c r="I512" s="6" t="s">
        <v>621</v>
      </c>
      <c r="J512" t="s">
        <v>913</v>
      </c>
      <c r="M512" t="s">
        <v>188</v>
      </c>
    </row>
    <row r="513" spans="1:14" x14ac:dyDescent="0.35">
      <c r="A513" s="4">
        <v>44776</v>
      </c>
      <c r="B513">
        <f t="shared" si="42"/>
        <v>3</v>
      </c>
      <c r="C513" t="str">
        <f t="shared" si="46"/>
        <v>MIÉRCOLES</v>
      </c>
      <c r="D513">
        <f t="shared" si="43"/>
        <v>8</v>
      </c>
      <c r="E513" t="str">
        <f t="shared" si="44"/>
        <v>AGOSTO</v>
      </c>
      <c r="F513">
        <f t="shared" si="45"/>
        <v>2022</v>
      </c>
      <c r="G513">
        <f t="shared" si="47"/>
        <v>32</v>
      </c>
      <c r="H513" t="s">
        <v>914</v>
      </c>
      <c r="I513" s="6">
        <v>59</v>
      </c>
      <c r="J513" t="s">
        <v>915</v>
      </c>
      <c r="M513" t="s">
        <v>191</v>
      </c>
      <c r="N513" t="s">
        <v>36</v>
      </c>
    </row>
    <row r="514" spans="1:14" x14ac:dyDescent="0.35">
      <c r="A514" s="4">
        <v>44814</v>
      </c>
      <c r="B514">
        <f t="shared" ref="B514:B577" si="48">WEEKDAY(A514,2)</f>
        <v>6</v>
      </c>
      <c r="C514" t="str">
        <f t="shared" si="46"/>
        <v>SÁBADO</v>
      </c>
      <c r="D514">
        <f t="shared" ref="D514:D577" si="49">MONTH(A514)</f>
        <v>9</v>
      </c>
      <c r="E514" t="str">
        <f t="shared" ref="E514:E577" si="50">UPPER(TEXT(A514,"MMMM"))</f>
        <v>SEPTIEMBRE</v>
      </c>
      <c r="F514">
        <f t="shared" ref="F514:F577" si="51">YEAR(A514)</f>
        <v>2022</v>
      </c>
      <c r="G514">
        <f t="shared" si="47"/>
        <v>37</v>
      </c>
      <c r="H514" t="s">
        <v>916</v>
      </c>
      <c r="I514" s="6">
        <v>969</v>
      </c>
      <c r="J514" t="s">
        <v>917</v>
      </c>
      <c r="M514" t="s">
        <v>188</v>
      </c>
    </row>
    <row r="515" spans="1:14" x14ac:dyDescent="0.35">
      <c r="A515" s="4">
        <v>44790</v>
      </c>
      <c r="B515">
        <f t="shared" si="48"/>
        <v>3</v>
      </c>
      <c r="C515" t="str">
        <f t="shared" ref="C515:C578" si="52">UPPER(TEXT(A515,"DDDD"))</f>
        <v>MIÉRCOLES</v>
      </c>
      <c r="D515">
        <f t="shared" si="49"/>
        <v>8</v>
      </c>
      <c r="E515" t="str">
        <f t="shared" si="50"/>
        <v>AGOSTO</v>
      </c>
      <c r="F515">
        <f t="shared" si="51"/>
        <v>2022</v>
      </c>
      <c r="G515">
        <f t="shared" ref="G515:G578" si="53">WEEKNUM(A515)</f>
        <v>34</v>
      </c>
      <c r="H515" t="s">
        <v>918</v>
      </c>
      <c r="I515" s="6">
        <v>425</v>
      </c>
      <c r="J515" t="s">
        <v>864</v>
      </c>
      <c r="M515" t="s">
        <v>188</v>
      </c>
    </row>
    <row r="516" spans="1:14" x14ac:dyDescent="0.35">
      <c r="A516" s="4">
        <v>44790</v>
      </c>
      <c r="B516">
        <f t="shared" si="48"/>
        <v>3</v>
      </c>
      <c r="C516" t="str">
        <f t="shared" si="52"/>
        <v>MIÉRCOLES</v>
      </c>
      <c r="D516">
        <f t="shared" si="49"/>
        <v>8</v>
      </c>
      <c r="E516" t="str">
        <f t="shared" si="50"/>
        <v>AGOSTO</v>
      </c>
      <c r="F516">
        <f t="shared" si="51"/>
        <v>2022</v>
      </c>
      <c r="G516">
        <f t="shared" si="53"/>
        <v>34</v>
      </c>
      <c r="H516" t="s">
        <v>103</v>
      </c>
      <c r="I516" s="6">
        <v>59</v>
      </c>
      <c r="J516" t="s">
        <v>819</v>
      </c>
      <c r="M516" t="s">
        <v>191</v>
      </c>
      <c r="N516" t="s">
        <v>192</v>
      </c>
    </row>
    <row r="517" spans="1:14" x14ac:dyDescent="0.35">
      <c r="A517" s="4">
        <v>44777</v>
      </c>
      <c r="B517">
        <f t="shared" si="48"/>
        <v>4</v>
      </c>
      <c r="C517" t="str">
        <f t="shared" si="52"/>
        <v>JUEVES</v>
      </c>
      <c r="D517">
        <f t="shared" si="49"/>
        <v>8</v>
      </c>
      <c r="E517" t="str">
        <f t="shared" si="50"/>
        <v>AGOSTO</v>
      </c>
      <c r="F517">
        <f t="shared" si="51"/>
        <v>2022</v>
      </c>
      <c r="G517">
        <f t="shared" si="53"/>
        <v>32</v>
      </c>
      <c r="H517" t="s">
        <v>919</v>
      </c>
      <c r="I517" s="6">
        <v>1800</v>
      </c>
      <c r="J517" t="s">
        <v>920</v>
      </c>
      <c r="M517" t="s">
        <v>188</v>
      </c>
    </row>
    <row r="518" spans="1:14" x14ac:dyDescent="0.35">
      <c r="A518" s="4">
        <v>44777</v>
      </c>
      <c r="B518">
        <f t="shared" si="48"/>
        <v>4</v>
      </c>
      <c r="C518" t="str">
        <f t="shared" si="52"/>
        <v>JUEVES</v>
      </c>
      <c r="D518">
        <f t="shared" si="49"/>
        <v>8</v>
      </c>
      <c r="E518" t="str">
        <f t="shared" si="50"/>
        <v>AGOSTO</v>
      </c>
      <c r="F518">
        <f t="shared" si="51"/>
        <v>2022</v>
      </c>
      <c r="G518">
        <f t="shared" si="53"/>
        <v>32</v>
      </c>
      <c r="H518" t="s">
        <v>921</v>
      </c>
      <c r="I518" s="6">
        <v>2000</v>
      </c>
      <c r="J518" t="s">
        <v>922</v>
      </c>
      <c r="M518" t="s">
        <v>188</v>
      </c>
    </row>
    <row r="519" spans="1:14" x14ac:dyDescent="0.35">
      <c r="A519" s="4">
        <v>44777</v>
      </c>
      <c r="B519">
        <f t="shared" si="48"/>
        <v>4</v>
      </c>
      <c r="C519" t="str">
        <f t="shared" si="52"/>
        <v>JUEVES</v>
      </c>
      <c r="D519">
        <f t="shared" si="49"/>
        <v>8</v>
      </c>
      <c r="E519" t="str">
        <f t="shared" si="50"/>
        <v>AGOSTO</v>
      </c>
      <c r="F519">
        <f t="shared" si="51"/>
        <v>2022</v>
      </c>
      <c r="G519">
        <f t="shared" si="53"/>
        <v>32</v>
      </c>
      <c r="H519" t="s">
        <v>808</v>
      </c>
      <c r="I519" s="6">
        <v>800</v>
      </c>
      <c r="J519" t="s">
        <v>864</v>
      </c>
      <c r="M519" t="s">
        <v>188</v>
      </c>
    </row>
    <row r="520" spans="1:14" x14ac:dyDescent="0.35">
      <c r="A520" s="4">
        <v>44777</v>
      </c>
      <c r="B520">
        <f t="shared" si="48"/>
        <v>4</v>
      </c>
      <c r="C520" t="str">
        <f t="shared" si="52"/>
        <v>JUEVES</v>
      </c>
      <c r="D520">
        <f t="shared" si="49"/>
        <v>8</v>
      </c>
      <c r="E520" t="str">
        <f t="shared" si="50"/>
        <v>AGOSTO</v>
      </c>
      <c r="F520">
        <f t="shared" si="51"/>
        <v>2022</v>
      </c>
      <c r="G520">
        <f t="shared" si="53"/>
        <v>32</v>
      </c>
      <c r="H520" t="s">
        <v>923</v>
      </c>
      <c r="I520" s="6" t="s">
        <v>621</v>
      </c>
      <c r="J520" t="s">
        <v>924</v>
      </c>
      <c r="M520" t="s">
        <v>188</v>
      </c>
    </row>
    <row r="521" spans="1:14" x14ac:dyDescent="0.35">
      <c r="A521" s="4">
        <v>44777</v>
      </c>
      <c r="B521">
        <f t="shared" si="48"/>
        <v>4</v>
      </c>
      <c r="C521" t="str">
        <f t="shared" si="52"/>
        <v>JUEVES</v>
      </c>
      <c r="D521">
        <f t="shared" si="49"/>
        <v>8</v>
      </c>
      <c r="E521" t="str">
        <f t="shared" si="50"/>
        <v>AGOSTO</v>
      </c>
      <c r="F521">
        <f t="shared" si="51"/>
        <v>2022</v>
      </c>
      <c r="G521">
        <f t="shared" si="53"/>
        <v>32</v>
      </c>
      <c r="H521" t="s">
        <v>925</v>
      </c>
      <c r="I521" s="6">
        <v>1800</v>
      </c>
      <c r="J521" t="s">
        <v>926</v>
      </c>
      <c r="M521" t="s">
        <v>188</v>
      </c>
    </row>
    <row r="522" spans="1:14" x14ac:dyDescent="0.35">
      <c r="A522" s="4">
        <v>44784</v>
      </c>
      <c r="B522">
        <f t="shared" si="48"/>
        <v>4</v>
      </c>
      <c r="C522" t="str">
        <f t="shared" si="52"/>
        <v>JUEVES</v>
      </c>
      <c r="D522">
        <f t="shared" si="49"/>
        <v>8</v>
      </c>
      <c r="E522" t="str">
        <f t="shared" si="50"/>
        <v>AGOSTO</v>
      </c>
      <c r="F522">
        <f t="shared" si="51"/>
        <v>2022</v>
      </c>
      <c r="G522">
        <f t="shared" si="53"/>
        <v>33</v>
      </c>
      <c r="H522" t="s">
        <v>808</v>
      </c>
      <c r="I522" s="6">
        <v>1000</v>
      </c>
      <c r="J522" t="s">
        <v>839</v>
      </c>
      <c r="M522" t="s">
        <v>188</v>
      </c>
    </row>
    <row r="523" spans="1:14" x14ac:dyDescent="0.35">
      <c r="A523" s="4">
        <v>44784</v>
      </c>
      <c r="B523">
        <f t="shared" si="48"/>
        <v>4</v>
      </c>
      <c r="C523" t="str">
        <f t="shared" si="52"/>
        <v>JUEVES</v>
      </c>
      <c r="D523">
        <f t="shared" si="49"/>
        <v>8</v>
      </c>
      <c r="E523" t="str">
        <f t="shared" si="50"/>
        <v>AGOSTO</v>
      </c>
      <c r="F523">
        <f t="shared" si="51"/>
        <v>2022</v>
      </c>
      <c r="G523">
        <f t="shared" si="53"/>
        <v>33</v>
      </c>
      <c r="H523" t="s">
        <v>927</v>
      </c>
      <c r="I523" s="6">
        <v>2500</v>
      </c>
      <c r="J523" t="s">
        <v>928</v>
      </c>
      <c r="M523" t="s">
        <v>188</v>
      </c>
    </row>
    <row r="524" spans="1:14" x14ac:dyDescent="0.35">
      <c r="A524" s="4">
        <v>44784</v>
      </c>
      <c r="B524">
        <f t="shared" si="48"/>
        <v>4</v>
      </c>
      <c r="C524" t="str">
        <f t="shared" si="52"/>
        <v>JUEVES</v>
      </c>
      <c r="D524">
        <f t="shared" si="49"/>
        <v>8</v>
      </c>
      <c r="E524" t="str">
        <f t="shared" si="50"/>
        <v>AGOSTO</v>
      </c>
      <c r="F524">
        <f t="shared" si="51"/>
        <v>2022</v>
      </c>
      <c r="G524">
        <f t="shared" si="53"/>
        <v>33</v>
      </c>
      <c r="H524" t="s">
        <v>929</v>
      </c>
      <c r="I524" s="6">
        <v>300</v>
      </c>
      <c r="J524" t="s">
        <v>930</v>
      </c>
      <c r="M524" t="s">
        <v>191</v>
      </c>
      <c r="N524" t="s">
        <v>192</v>
      </c>
    </row>
    <row r="525" spans="1:14" x14ac:dyDescent="0.35">
      <c r="A525" s="4">
        <v>44784</v>
      </c>
      <c r="B525">
        <f t="shared" si="48"/>
        <v>4</v>
      </c>
      <c r="C525" t="str">
        <f t="shared" si="52"/>
        <v>JUEVES</v>
      </c>
      <c r="D525">
        <f t="shared" si="49"/>
        <v>8</v>
      </c>
      <c r="E525" t="str">
        <f t="shared" si="50"/>
        <v>AGOSTO</v>
      </c>
      <c r="F525">
        <f t="shared" si="51"/>
        <v>2022</v>
      </c>
      <c r="G525">
        <f t="shared" si="53"/>
        <v>33</v>
      </c>
      <c r="H525" t="s">
        <v>318</v>
      </c>
      <c r="I525" s="6">
        <v>500</v>
      </c>
      <c r="J525" t="s">
        <v>931</v>
      </c>
      <c r="M525" t="s">
        <v>188</v>
      </c>
    </row>
    <row r="526" spans="1:14" x14ac:dyDescent="0.35">
      <c r="A526" s="4">
        <v>44791</v>
      </c>
      <c r="B526">
        <f t="shared" si="48"/>
        <v>4</v>
      </c>
      <c r="C526" t="str">
        <f t="shared" si="52"/>
        <v>JUEVES</v>
      </c>
      <c r="D526">
        <f t="shared" si="49"/>
        <v>8</v>
      </c>
      <c r="E526" t="str">
        <f t="shared" si="50"/>
        <v>AGOSTO</v>
      </c>
      <c r="F526">
        <f t="shared" si="51"/>
        <v>2022</v>
      </c>
      <c r="G526">
        <f t="shared" si="53"/>
        <v>34</v>
      </c>
      <c r="H526" t="s">
        <v>932</v>
      </c>
      <c r="I526" s="6" t="s">
        <v>621</v>
      </c>
      <c r="J526" t="s">
        <v>882</v>
      </c>
      <c r="M526" t="s">
        <v>188</v>
      </c>
    </row>
    <row r="527" spans="1:14" x14ac:dyDescent="0.35">
      <c r="A527" s="4">
        <v>44791</v>
      </c>
      <c r="B527">
        <f t="shared" si="48"/>
        <v>4</v>
      </c>
      <c r="C527" t="str">
        <f t="shared" si="52"/>
        <v>JUEVES</v>
      </c>
      <c r="D527">
        <f t="shared" si="49"/>
        <v>8</v>
      </c>
      <c r="E527" t="str">
        <f t="shared" si="50"/>
        <v>AGOSTO</v>
      </c>
      <c r="F527">
        <f t="shared" si="51"/>
        <v>2022</v>
      </c>
      <c r="G527">
        <f t="shared" si="53"/>
        <v>34</v>
      </c>
      <c r="H527" t="s">
        <v>933</v>
      </c>
      <c r="I527" s="6">
        <v>2500</v>
      </c>
      <c r="J527" t="s">
        <v>934</v>
      </c>
      <c r="M527" t="s">
        <v>188</v>
      </c>
    </row>
    <row r="528" spans="1:14" x14ac:dyDescent="0.35">
      <c r="A528" s="4">
        <v>44791</v>
      </c>
      <c r="B528">
        <f t="shared" si="48"/>
        <v>4</v>
      </c>
      <c r="C528" t="str">
        <f t="shared" si="52"/>
        <v>JUEVES</v>
      </c>
      <c r="D528">
        <f t="shared" si="49"/>
        <v>8</v>
      </c>
      <c r="E528" t="str">
        <f t="shared" si="50"/>
        <v>AGOSTO</v>
      </c>
      <c r="F528">
        <f t="shared" si="51"/>
        <v>2022</v>
      </c>
      <c r="G528">
        <f t="shared" si="53"/>
        <v>34</v>
      </c>
      <c r="H528" t="s">
        <v>935</v>
      </c>
      <c r="I528" s="6">
        <v>1000</v>
      </c>
      <c r="J528" t="s">
        <v>864</v>
      </c>
      <c r="M528" t="s">
        <v>188</v>
      </c>
    </row>
    <row r="529" spans="1:14" x14ac:dyDescent="0.35">
      <c r="A529" s="4">
        <v>44791</v>
      </c>
      <c r="B529">
        <f t="shared" si="48"/>
        <v>4</v>
      </c>
      <c r="C529" t="str">
        <f t="shared" si="52"/>
        <v>JUEVES</v>
      </c>
      <c r="D529">
        <f t="shared" si="49"/>
        <v>8</v>
      </c>
      <c r="E529" t="str">
        <f t="shared" si="50"/>
        <v>AGOSTO</v>
      </c>
      <c r="F529">
        <f t="shared" si="51"/>
        <v>2022</v>
      </c>
      <c r="G529">
        <f t="shared" si="53"/>
        <v>34</v>
      </c>
      <c r="H529" t="s">
        <v>868</v>
      </c>
      <c r="I529" s="6">
        <v>1500</v>
      </c>
      <c r="J529" t="s">
        <v>936</v>
      </c>
      <c r="M529" t="s">
        <v>188</v>
      </c>
    </row>
    <row r="530" spans="1:14" x14ac:dyDescent="0.35">
      <c r="A530" s="4">
        <v>44791</v>
      </c>
      <c r="B530">
        <f t="shared" si="48"/>
        <v>4</v>
      </c>
      <c r="C530" t="str">
        <f t="shared" si="52"/>
        <v>JUEVES</v>
      </c>
      <c r="D530">
        <f t="shared" si="49"/>
        <v>8</v>
      </c>
      <c r="E530" t="str">
        <f t="shared" si="50"/>
        <v>AGOSTO</v>
      </c>
      <c r="F530">
        <f t="shared" si="51"/>
        <v>2022</v>
      </c>
      <c r="G530">
        <f t="shared" si="53"/>
        <v>34</v>
      </c>
      <c r="H530" t="s">
        <v>937</v>
      </c>
      <c r="I530" s="6">
        <v>900</v>
      </c>
      <c r="J530" t="s">
        <v>938</v>
      </c>
      <c r="M530" t="s">
        <v>188</v>
      </c>
    </row>
    <row r="531" spans="1:14" x14ac:dyDescent="0.35">
      <c r="A531" s="4">
        <v>44791</v>
      </c>
      <c r="B531">
        <f t="shared" si="48"/>
        <v>4</v>
      </c>
      <c r="C531" t="str">
        <f t="shared" si="52"/>
        <v>JUEVES</v>
      </c>
      <c r="D531">
        <f t="shared" si="49"/>
        <v>8</v>
      </c>
      <c r="E531" t="str">
        <f t="shared" si="50"/>
        <v>AGOSTO</v>
      </c>
      <c r="F531">
        <f t="shared" si="51"/>
        <v>2022</v>
      </c>
      <c r="G531">
        <f t="shared" si="53"/>
        <v>34</v>
      </c>
      <c r="H531" t="s">
        <v>909</v>
      </c>
      <c r="I531" s="6">
        <v>484.5</v>
      </c>
      <c r="J531" t="s">
        <v>910</v>
      </c>
      <c r="M531" t="s">
        <v>188</v>
      </c>
    </row>
    <row r="532" spans="1:14" x14ac:dyDescent="0.35">
      <c r="A532" s="4">
        <v>44791</v>
      </c>
      <c r="B532">
        <f t="shared" si="48"/>
        <v>4</v>
      </c>
      <c r="C532" t="str">
        <f t="shared" si="52"/>
        <v>JUEVES</v>
      </c>
      <c r="D532">
        <f t="shared" si="49"/>
        <v>8</v>
      </c>
      <c r="E532" t="str">
        <f t="shared" si="50"/>
        <v>AGOSTO</v>
      </c>
      <c r="F532">
        <f t="shared" si="51"/>
        <v>2022</v>
      </c>
      <c r="G532">
        <f t="shared" si="53"/>
        <v>34</v>
      </c>
      <c r="H532" t="s">
        <v>939</v>
      </c>
      <c r="I532" s="6">
        <v>484.5</v>
      </c>
      <c r="J532" t="s">
        <v>839</v>
      </c>
      <c r="M532" t="s">
        <v>188</v>
      </c>
    </row>
    <row r="533" spans="1:14" x14ac:dyDescent="0.35">
      <c r="A533" s="4">
        <v>44747</v>
      </c>
      <c r="B533">
        <f t="shared" si="48"/>
        <v>2</v>
      </c>
      <c r="C533" t="str">
        <f t="shared" si="52"/>
        <v>MARTES</v>
      </c>
      <c r="D533">
        <f t="shared" si="49"/>
        <v>7</v>
      </c>
      <c r="E533" t="str">
        <f t="shared" si="50"/>
        <v>JULIO</v>
      </c>
      <c r="F533">
        <f t="shared" si="51"/>
        <v>2022</v>
      </c>
      <c r="G533">
        <f t="shared" si="53"/>
        <v>28</v>
      </c>
      <c r="H533" t="s">
        <v>841</v>
      </c>
      <c r="I533" s="6">
        <v>484.5</v>
      </c>
      <c r="J533" t="s">
        <v>839</v>
      </c>
      <c r="M533" t="s">
        <v>188</v>
      </c>
    </row>
    <row r="534" spans="1:14" x14ac:dyDescent="0.35">
      <c r="A534" s="4">
        <v>44747</v>
      </c>
      <c r="B534">
        <f t="shared" si="48"/>
        <v>2</v>
      </c>
      <c r="C534" t="str">
        <f t="shared" si="52"/>
        <v>MARTES</v>
      </c>
      <c r="D534">
        <f t="shared" si="49"/>
        <v>7</v>
      </c>
      <c r="E534" t="str">
        <f t="shared" si="50"/>
        <v>JULIO</v>
      </c>
      <c r="F534">
        <f t="shared" si="51"/>
        <v>2022</v>
      </c>
      <c r="G534">
        <f t="shared" si="53"/>
        <v>28</v>
      </c>
      <c r="H534" t="s">
        <v>940</v>
      </c>
      <c r="I534" s="6">
        <v>400</v>
      </c>
      <c r="J534" t="s">
        <v>864</v>
      </c>
      <c r="M534" t="s">
        <v>191</v>
      </c>
      <c r="N534" t="s">
        <v>195</v>
      </c>
    </row>
    <row r="535" spans="1:14" x14ac:dyDescent="0.35">
      <c r="A535" s="4">
        <v>44747</v>
      </c>
      <c r="B535">
        <f t="shared" si="48"/>
        <v>2</v>
      </c>
      <c r="C535" t="str">
        <f t="shared" si="52"/>
        <v>MARTES</v>
      </c>
      <c r="D535">
        <f t="shared" si="49"/>
        <v>7</v>
      </c>
      <c r="E535" t="str">
        <f t="shared" si="50"/>
        <v>JULIO</v>
      </c>
      <c r="F535">
        <f t="shared" si="51"/>
        <v>2022</v>
      </c>
      <c r="G535">
        <f t="shared" si="53"/>
        <v>28</v>
      </c>
      <c r="H535" t="s">
        <v>941</v>
      </c>
      <c r="I535" s="6">
        <v>59</v>
      </c>
      <c r="J535" t="s">
        <v>942</v>
      </c>
      <c r="M535" t="s">
        <v>191</v>
      </c>
      <c r="N535" t="s">
        <v>36</v>
      </c>
    </row>
    <row r="536" spans="1:14" x14ac:dyDescent="0.35">
      <c r="A536" s="4">
        <v>44785</v>
      </c>
      <c r="B536">
        <f t="shared" si="48"/>
        <v>5</v>
      </c>
      <c r="C536" t="str">
        <f t="shared" si="52"/>
        <v>VIERNES</v>
      </c>
      <c r="D536">
        <f t="shared" si="49"/>
        <v>8</v>
      </c>
      <c r="E536" t="str">
        <f t="shared" si="50"/>
        <v>AGOSTO</v>
      </c>
      <c r="F536">
        <f t="shared" si="51"/>
        <v>2022</v>
      </c>
      <c r="G536">
        <f t="shared" si="53"/>
        <v>33</v>
      </c>
      <c r="H536" t="s">
        <v>870</v>
      </c>
      <c r="I536" s="6">
        <v>1020</v>
      </c>
      <c r="J536" t="s">
        <v>943</v>
      </c>
      <c r="M536" t="s">
        <v>188</v>
      </c>
    </row>
    <row r="537" spans="1:14" x14ac:dyDescent="0.35">
      <c r="A537" s="4">
        <v>44785</v>
      </c>
      <c r="B537">
        <f t="shared" si="48"/>
        <v>5</v>
      </c>
      <c r="C537" t="str">
        <f t="shared" si="52"/>
        <v>VIERNES</v>
      </c>
      <c r="D537">
        <f t="shared" si="49"/>
        <v>8</v>
      </c>
      <c r="E537" t="str">
        <f t="shared" si="50"/>
        <v>AGOSTO</v>
      </c>
      <c r="F537">
        <f t="shared" si="51"/>
        <v>2022</v>
      </c>
      <c r="G537">
        <f t="shared" si="53"/>
        <v>33</v>
      </c>
      <c r="H537" t="s">
        <v>940</v>
      </c>
      <c r="I537" s="6">
        <v>84</v>
      </c>
      <c r="J537" t="s">
        <v>944</v>
      </c>
      <c r="M537" t="s">
        <v>188</v>
      </c>
    </row>
    <row r="538" spans="1:14" x14ac:dyDescent="0.35">
      <c r="A538" s="4">
        <v>44785</v>
      </c>
      <c r="B538">
        <f t="shared" si="48"/>
        <v>5</v>
      </c>
      <c r="C538" t="str">
        <f t="shared" si="52"/>
        <v>VIERNES</v>
      </c>
      <c r="D538">
        <f t="shared" si="49"/>
        <v>8</v>
      </c>
      <c r="E538" t="str">
        <f t="shared" si="50"/>
        <v>AGOSTO</v>
      </c>
      <c r="F538">
        <f t="shared" si="51"/>
        <v>2022</v>
      </c>
      <c r="G538">
        <f t="shared" si="53"/>
        <v>33</v>
      </c>
      <c r="H538" t="s">
        <v>945</v>
      </c>
      <c r="I538" s="6">
        <v>59</v>
      </c>
      <c r="J538" t="s">
        <v>946</v>
      </c>
      <c r="M538" t="s">
        <v>191</v>
      </c>
      <c r="N538" t="s">
        <v>204</v>
      </c>
    </row>
    <row r="539" spans="1:14" x14ac:dyDescent="0.35">
      <c r="A539" s="4">
        <v>44792</v>
      </c>
      <c r="B539">
        <f t="shared" si="48"/>
        <v>5</v>
      </c>
      <c r="C539" t="str">
        <f t="shared" si="52"/>
        <v>VIERNES</v>
      </c>
      <c r="D539">
        <f t="shared" si="49"/>
        <v>8</v>
      </c>
      <c r="E539" t="str">
        <f t="shared" si="50"/>
        <v>AGOSTO</v>
      </c>
      <c r="F539">
        <f t="shared" si="51"/>
        <v>2022</v>
      </c>
      <c r="G539">
        <f t="shared" si="53"/>
        <v>34</v>
      </c>
      <c r="H539" t="s">
        <v>493</v>
      </c>
      <c r="I539" s="6" t="s">
        <v>621</v>
      </c>
      <c r="J539" t="s">
        <v>947</v>
      </c>
      <c r="M539" t="s">
        <v>188</v>
      </c>
    </row>
    <row r="540" spans="1:14" x14ac:dyDescent="0.35">
      <c r="A540" s="4">
        <v>44792</v>
      </c>
      <c r="B540">
        <f t="shared" si="48"/>
        <v>5</v>
      </c>
      <c r="C540" t="str">
        <f t="shared" si="52"/>
        <v>VIERNES</v>
      </c>
      <c r="D540">
        <f t="shared" si="49"/>
        <v>8</v>
      </c>
      <c r="E540" t="str">
        <f t="shared" si="50"/>
        <v>AGOSTO</v>
      </c>
      <c r="F540">
        <f t="shared" si="51"/>
        <v>2022</v>
      </c>
      <c r="G540">
        <f t="shared" si="53"/>
        <v>34</v>
      </c>
      <c r="H540" t="s">
        <v>948</v>
      </c>
      <c r="I540" s="6">
        <v>59</v>
      </c>
      <c r="J540" t="s">
        <v>819</v>
      </c>
      <c r="M540" t="s">
        <v>191</v>
      </c>
      <c r="N540" t="s">
        <v>36</v>
      </c>
    </row>
    <row r="541" spans="1:14" x14ac:dyDescent="0.35">
      <c r="A541" s="4">
        <v>44792</v>
      </c>
      <c r="B541">
        <f t="shared" si="48"/>
        <v>5</v>
      </c>
      <c r="C541" t="str">
        <f t="shared" si="52"/>
        <v>VIERNES</v>
      </c>
      <c r="D541">
        <f t="shared" si="49"/>
        <v>8</v>
      </c>
      <c r="E541" t="str">
        <f t="shared" si="50"/>
        <v>AGOSTO</v>
      </c>
      <c r="F541">
        <f t="shared" si="51"/>
        <v>2022</v>
      </c>
      <c r="G541">
        <f t="shared" si="53"/>
        <v>34</v>
      </c>
      <c r="H541" t="s">
        <v>949</v>
      </c>
      <c r="I541" s="6">
        <v>909.5</v>
      </c>
      <c r="J541" t="s">
        <v>862</v>
      </c>
      <c r="M541" t="s">
        <v>191</v>
      </c>
      <c r="N541" t="s">
        <v>195</v>
      </c>
    </row>
    <row r="542" spans="1:14" x14ac:dyDescent="0.35">
      <c r="A542" s="4">
        <v>44792</v>
      </c>
      <c r="B542">
        <f t="shared" si="48"/>
        <v>5</v>
      </c>
      <c r="C542" t="str">
        <f t="shared" si="52"/>
        <v>VIERNES</v>
      </c>
      <c r="D542">
        <f t="shared" si="49"/>
        <v>8</v>
      </c>
      <c r="E542" t="str">
        <f t="shared" si="50"/>
        <v>AGOSTO</v>
      </c>
      <c r="F542">
        <f t="shared" si="51"/>
        <v>2022</v>
      </c>
      <c r="G542">
        <f t="shared" si="53"/>
        <v>34</v>
      </c>
      <c r="H542" t="s">
        <v>937</v>
      </c>
      <c r="I542" s="6" t="s">
        <v>621</v>
      </c>
      <c r="J542" t="s">
        <v>950</v>
      </c>
      <c r="M542" t="s">
        <v>188</v>
      </c>
    </row>
    <row r="543" spans="1:14" x14ac:dyDescent="0.35">
      <c r="A543" s="4">
        <v>44748</v>
      </c>
      <c r="B543">
        <f t="shared" si="48"/>
        <v>3</v>
      </c>
      <c r="C543" t="str">
        <f t="shared" si="52"/>
        <v>MIÉRCOLES</v>
      </c>
      <c r="D543">
        <f t="shared" si="49"/>
        <v>7</v>
      </c>
      <c r="E543" t="str">
        <f t="shared" si="50"/>
        <v>JULIO</v>
      </c>
      <c r="F543">
        <f t="shared" si="51"/>
        <v>2022</v>
      </c>
      <c r="G543">
        <f t="shared" si="53"/>
        <v>28</v>
      </c>
      <c r="H543" t="s">
        <v>951</v>
      </c>
      <c r="I543" s="6">
        <v>1500</v>
      </c>
      <c r="J543" t="s">
        <v>952</v>
      </c>
      <c r="M543" t="s">
        <v>188</v>
      </c>
    </row>
    <row r="544" spans="1:14" x14ac:dyDescent="0.35">
      <c r="A544" s="4">
        <v>44748</v>
      </c>
      <c r="B544">
        <f t="shared" si="48"/>
        <v>3</v>
      </c>
      <c r="C544" t="str">
        <f t="shared" si="52"/>
        <v>MIÉRCOLES</v>
      </c>
      <c r="D544">
        <f t="shared" si="49"/>
        <v>7</v>
      </c>
      <c r="E544" t="str">
        <f t="shared" si="50"/>
        <v>JULIO</v>
      </c>
      <c r="F544">
        <f t="shared" si="51"/>
        <v>2022</v>
      </c>
      <c r="G544">
        <f t="shared" si="53"/>
        <v>28</v>
      </c>
      <c r="H544" t="s">
        <v>953</v>
      </c>
      <c r="I544" s="6">
        <v>595</v>
      </c>
      <c r="J544" t="s">
        <v>954</v>
      </c>
      <c r="M544" t="s">
        <v>191</v>
      </c>
      <c r="N544" t="s">
        <v>204</v>
      </c>
    </row>
    <row r="545" spans="1:14" x14ac:dyDescent="0.35">
      <c r="A545" s="4">
        <v>44748</v>
      </c>
      <c r="B545">
        <f t="shared" si="48"/>
        <v>3</v>
      </c>
      <c r="C545" t="str">
        <f t="shared" si="52"/>
        <v>MIÉRCOLES</v>
      </c>
      <c r="D545">
        <f t="shared" si="49"/>
        <v>7</v>
      </c>
      <c r="E545" t="str">
        <f t="shared" si="50"/>
        <v>JULIO</v>
      </c>
      <c r="F545">
        <f t="shared" si="51"/>
        <v>2022</v>
      </c>
      <c r="G545">
        <f t="shared" si="53"/>
        <v>28</v>
      </c>
      <c r="H545" t="s">
        <v>916</v>
      </c>
      <c r="I545" s="6">
        <v>59</v>
      </c>
      <c r="J545" t="s">
        <v>942</v>
      </c>
      <c r="M545" t="s">
        <v>191</v>
      </c>
      <c r="N545" t="s">
        <v>204</v>
      </c>
    </row>
    <row r="546" spans="1:14" x14ac:dyDescent="0.35">
      <c r="A546" s="4">
        <v>44748</v>
      </c>
      <c r="B546">
        <f t="shared" si="48"/>
        <v>3</v>
      </c>
      <c r="C546" t="str">
        <f t="shared" si="52"/>
        <v>MIÉRCOLES</v>
      </c>
      <c r="D546">
        <f t="shared" si="49"/>
        <v>7</v>
      </c>
      <c r="E546" t="str">
        <f t="shared" si="50"/>
        <v>JULIO</v>
      </c>
      <c r="F546">
        <f t="shared" si="51"/>
        <v>2022</v>
      </c>
      <c r="G546">
        <f t="shared" si="53"/>
        <v>28</v>
      </c>
      <c r="H546" t="s">
        <v>955</v>
      </c>
      <c r="I546" s="6">
        <v>59</v>
      </c>
      <c r="J546" t="s">
        <v>942</v>
      </c>
      <c r="M546" t="s">
        <v>191</v>
      </c>
      <c r="N546" t="s">
        <v>36</v>
      </c>
    </row>
    <row r="547" spans="1:14" x14ac:dyDescent="0.35">
      <c r="A547" s="4">
        <v>44748</v>
      </c>
      <c r="B547">
        <f t="shared" si="48"/>
        <v>3</v>
      </c>
      <c r="C547" t="str">
        <f t="shared" si="52"/>
        <v>MIÉRCOLES</v>
      </c>
      <c r="D547">
        <f t="shared" si="49"/>
        <v>7</v>
      </c>
      <c r="E547" t="str">
        <f t="shared" si="50"/>
        <v>JULIO</v>
      </c>
      <c r="F547">
        <f t="shared" si="51"/>
        <v>2022</v>
      </c>
      <c r="G547">
        <f t="shared" si="53"/>
        <v>28</v>
      </c>
      <c r="H547" t="s">
        <v>956</v>
      </c>
      <c r="I547" s="6">
        <v>425</v>
      </c>
      <c r="J547" t="s">
        <v>864</v>
      </c>
      <c r="M547" t="s">
        <v>191</v>
      </c>
      <c r="N547" t="s">
        <v>192</v>
      </c>
    </row>
    <row r="548" spans="1:14" x14ac:dyDescent="0.35">
      <c r="A548" s="4">
        <v>44786</v>
      </c>
      <c r="B548">
        <f t="shared" si="48"/>
        <v>6</v>
      </c>
      <c r="C548" t="str">
        <f t="shared" si="52"/>
        <v>SÁBADO</v>
      </c>
      <c r="D548">
        <f t="shared" si="49"/>
        <v>8</v>
      </c>
      <c r="E548" t="str">
        <f t="shared" si="50"/>
        <v>AGOSTO</v>
      </c>
      <c r="F548">
        <f t="shared" si="51"/>
        <v>2022</v>
      </c>
      <c r="G548">
        <f t="shared" si="53"/>
        <v>33</v>
      </c>
      <c r="H548" t="s">
        <v>957</v>
      </c>
      <c r="I548" s="6">
        <v>425</v>
      </c>
      <c r="J548" t="s">
        <v>898</v>
      </c>
      <c r="M548" t="s">
        <v>191</v>
      </c>
      <c r="N548" t="s">
        <v>195</v>
      </c>
    </row>
    <row r="549" spans="1:14" x14ac:dyDescent="0.35">
      <c r="A549" s="4">
        <v>44787</v>
      </c>
      <c r="B549">
        <f t="shared" si="48"/>
        <v>7</v>
      </c>
      <c r="C549" t="str">
        <f t="shared" si="52"/>
        <v>DOMINGO</v>
      </c>
      <c r="D549">
        <f t="shared" si="49"/>
        <v>8</v>
      </c>
      <c r="E549" t="str">
        <f t="shared" si="50"/>
        <v>AGOSTO</v>
      </c>
      <c r="F549">
        <f t="shared" si="51"/>
        <v>2022</v>
      </c>
      <c r="G549">
        <f t="shared" si="53"/>
        <v>34</v>
      </c>
      <c r="H549" t="s">
        <v>637</v>
      </c>
      <c r="I549" s="6">
        <v>1700</v>
      </c>
      <c r="M549" t="s">
        <v>188</v>
      </c>
    </row>
    <row r="550" spans="1:14" x14ac:dyDescent="0.35">
      <c r="A550" s="4">
        <v>44787</v>
      </c>
      <c r="B550">
        <f t="shared" si="48"/>
        <v>7</v>
      </c>
      <c r="C550" t="str">
        <f t="shared" si="52"/>
        <v>DOMINGO</v>
      </c>
      <c r="D550">
        <f t="shared" si="49"/>
        <v>8</v>
      </c>
      <c r="E550" t="str">
        <f t="shared" si="50"/>
        <v>AGOSTO</v>
      </c>
      <c r="F550">
        <f t="shared" si="51"/>
        <v>2022</v>
      </c>
      <c r="G550">
        <f t="shared" si="53"/>
        <v>34</v>
      </c>
      <c r="H550" t="s">
        <v>958</v>
      </c>
      <c r="I550" s="6">
        <v>1200</v>
      </c>
      <c r="M550" t="s">
        <v>188</v>
      </c>
    </row>
    <row r="551" spans="1:14" x14ac:dyDescent="0.35">
      <c r="A551" s="4">
        <v>44787</v>
      </c>
      <c r="B551">
        <f t="shared" si="48"/>
        <v>7</v>
      </c>
      <c r="C551" t="str">
        <f t="shared" si="52"/>
        <v>DOMINGO</v>
      </c>
      <c r="D551">
        <f t="shared" si="49"/>
        <v>8</v>
      </c>
      <c r="E551" t="str">
        <f t="shared" si="50"/>
        <v>AGOSTO</v>
      </c>
      <c r="F551">
        <f t="shared" si="51"/>
        <v>2022</v>
      </c>
      <c r="G551">
        <f t="shared" si="53"/>
        <v>34</v>
      </c>
      <c r="H551" t="s">
        <v>959</v>
      </c>
      <c r="I551" s="6"/>
      <c r="M551" t="s">
        <v>188</v>
      </c>
    </row>
    <row r="552" spans="1:14" x14ac:dyDescent="0.35">
      <c r="A552" s="4">
        <v>44795</v>
      </c>
      <c r="B552">
        <f t="shared" si="48"/>
        <v>1</v>
      </c>
      <c r="C552" t="str">
        <f t="shared" si="52"/>
        <v>LUNES</v>
      </c>
      <c r="D552">
        <f t="shared" si="49"/>
        <v>8</v>
      </c>
      <c r="E552" t="str">
        <f t="shared" si="50"/>
        <v>AGOSTO</v>
      </c>
      <c r="F552">
        <f t="shared" si="51"/>
        <v>2022</v>
      </c>
      <c r="G552">
        <f t="shared" si="53"/>
        <v>35</v>
      </c>
      <c r="H552" t="s">
        <v>948</v>
      </c>
      <c r="I552" s="6">
        <v>595</v>
      </c>
      <c r="J552" t="s">
        <v>960</v>
      </c>
      <c r="M552" t="s">
        <v>188</v>
      </c>
    </row>
    <row r="553" spans="1:14" x14ac:dyDescent="0.35">
      <c r="A553" s="4">
        <v>44795</v>
      </c>
      <c r="B553">
        <f t="shared" si="48"/>
        <v>1</v>
      </c>
      <c r="C553" t="str">
        <f t="shared" si="52"/>
        <v>LUNES</v>
      </c>
      <c r="D553">
        <f t="shared" si="49"/>
        <v>8</v>
      </c>
      <c r="E553" t="str">
        <f t="shared" si="50"/>
        <v>AGOSTO</v>
      </c>
      <c r="F553">
        <f t="shared" si="51"/>
        <v>2022</v>
      </c>
      <c r="G553">
        <f t="shared" si="53"/>
        <v>35</v>
      </c>
      <c r="H553" t="s">
        <v>961</v>
      </c>
      <c r="I553" s="6">
        <v>59</v>
      </c>
      <c r="J553" t="s">
        <v>962</v>
      </c>
      <c r="M553" t="s">
        <v>191</v>
      </c>
      <c r="N553" t="s">
        <v>204</v>
      </c>
    </row>
    <row r="554" spans="1:14" x14ac:dyDescent="0.35">
      <c r="A554" s="4">
        <v>44795</v>
      </c>
      <c r="B554">
        <f t="shared" si="48"/>
        <v>1</v>
      </c>
      <c r="C554" t="str">
        <f t="shared" si="52"/>
        <v>LUNES</v>
      </c>
      <c r="D554">
        <f t="shared" si="49"/>
        <v>8</v>
      </c>
      <c r="E554" t="str">
        <f t="shared" si="50"/>
        <v>AGOSTO</v>
      </c>
      <c r="F554">
        <f t="shared" si="51"/>
        <v>2022</v>
      </c>
      <c r="G554">
        <f t="shared" si="53"/>
        <v>35</v>
      </c>
      <c r="H554" t="s">
        <v>916</v>
      </c>
      <c r="I554" s="6">
        <v>59</v>
      </c>
      <c r="J554" t="s">
        <v>962</v>
      </c>
      <c r="M554" t="s">
        <v>188</v>
      </c>
    </row>
    <row r="555" spans="1:14" x14ac:dyDescent="0.35">
      <c r="A555" s="4">
        <v>44795</v>
      </c>
      <c r="B555">
        <f t="shared" si="48"/>
        <v>1</v>
      </c>
      <c r="C555" t="str">
        <f t="shared" si="52"/>
        <v>LUNES</v>
      </c>
      <c r="D555">
        <f t="shared" si="49"/>
        <v>8</v>
      </c>
      <c r="E555" t="str">
        <f t="shared" si="50"/>
        <v>AGOSTO</v>
      </c>
      <c r="F555">
        <f t="shared" si="51"/>
        <v>2022</v>
      </c>
      <c r="G555">
        <f t="shared" si="53"/>
        <v>35</v>
      </c>
      <c r="H555" t="s">
        <v>949</v>
      </c>
      <c r="I555" s="6">
        <v>600</v>
      </c>
      <c r="J555" t="s">
        <v>963</v>
      </c>
      <c r="M555" t="s">
        <v>188</v>
      </c>
    </row>
    <row r="556" spans="1:14" x14ac:dyDescent="0.35">
      <c r="A556" s="4">
        <v>44795</v>
      </c>
      <c r="B556">
        <f t="shared" si="48"/>
        <v>1</v>
      </c>
      <c r="C556" t="str">
        <f t="shared" si="52"/>
        <v>LUNES</v>
      </c>
      <c r="D556">
        <f t="shared" si="49"/>
        <v>8</v>
      </c>
      <c r="E556" t="str">
        <f t="shared" si="50"/>
        <v>AGOSTO</v>
      </c>
      <c r="F556">
        <f t="shared" si="51"/>
        <v>2022</v>
      </c>
      <c r="G556">
        <f t="shared" si="53"/>
        <v>35</v>
      </c>
      <c r="H556" t="s">
        <v>964</v>
      </c>
      <c r="I556" s="6">
        <v>59</v>
      </c>
      <c r="J556" t="s">
        <v>962</v>
      </c>
      <c r="M556" t="s">
        <v>191</v>
      </c>
      <c r="N556" t="s">
        <v>195</v>
      </c>
    </row>
    <row r="557" spans="1:14" x14ac:dyDescent="0.35">
      <c r="A557" s="4">
        <v>44795</v>
      </c>
      <c r="B557">
        <f t="shared" si="48"/>
        <v>1</v>
      </c>
      <c r="C557" t="str">
        <f t="shared" si="52"/>
        <v>LUNES</v>
      </c>
      <c r="D557">
        <f t="shared" si="49"/>
        <v>8</v>
      </c>
      <c r="E557" t="str">
        <f t="shared" si="50"/>
        <v>AGOSTO</v>
      </c>
      <c r="F557">
        <f t="shared" si="51"/>
        <v>2022</v>
      </c>
      <c r="G557">
        <f t="shared" si="53"/>
        <v>35</v>
      </c>
      <c r="H557" t="s">
        <v>965</v>
      </c>
      <c r="I557" s="6">
        <v>59</v>
      </c>
      <c r="J557" t="s">
        <v>962</v>
      </c>
      <c r="M557" t="s">
        <v>191</v>
      </c>
      <c r="N557" t="s">
        <v>36</v>
      </c>
    </row>
    <row r="558" spans="1:14" x14ac:dyDescent="0.35">
      <c r="A558" s="4">
        <v>44796</v>
      </c>
      <c r="B558">
        <f t="shared" si="48"/>
        <v>2</v>
      </c>
      <c r="C558" t="str">
        <f t="shared" si="52"/>
        <v>MARTES</v>
      </c>
      <c r="D558">
        <f t="shared" si="49"/>
        <v>8</v>
      </c>
      <c r="E558" t="str">
        <f t="shared" si="50"/>
        <v>AGOSTO</v>
      </c>
      <c r="F558">
        <f t="shared" si="51"/>
        <v>2022</v>
      </c>
      <c r="G558">
        <f t="shared" si="53"/>
        <v>35</v>
      </c>
      <c r="H558" t="s">
        <v>966</v>
      </c>
      <c r="I558" s="6">
        <v>425</v>
      </c>
      <c r="J558" t="s">
        <v>967</v>
      </c>
      <c r="M558" t="s">
        <v>191</v>
      </c>
      <c r="N558" t="s">
        <v>36</v>
      </c>
    </row>
    <row r="559" spans="1:14" x14ac:dyDescent="0.35">
      <c r="A559" s="4">
        <v>44796</v>
      </c>
      <c r="B559">
        <f t="shared" si="48"/>
        <v>2</v>
      </c>
      <c r="C559" t="str">
        <f t="shared" si="52"/>
        <v>MARTES</v>
      </c>
      <c r="D559">
        <f t="shared" si="49"/>
        <v>8</v>
      </c>
      <c r="E559" t="str">
        <f t="shared" si="50"/>
        <v>AGOSTO</v>
      </c>
      <c r="F559">
        <f t="shared" si="51"/>
        <v>2022</v>
      </c>
      <c r="G559">
        <f t="shared" si="53"/>
        <v>35</v>
      </c>
      <c r="H559" t="s">
        <v>968</v>
      </c>
      <c r="I559" s="6">
        <v>59</v>
      </c>
      <c r="J559" t="s">
        <v>962</v>
      </c>
      <c r="M559" t="s">
        <v>191</v>
      </c>
      <c r="N559" t="s">
        <v>36</v>
      </c>
    </row>
    <row r="560" spans="1:14" x14ac:dyDescent="0.35">
      <c r="A560" s="4">
        <v>44797</v>
      </c>
      <c r="B560">
        <f t="shared" si="48"/>
        <v>3</v>
      </c>
      <c r="C560" t="str">
        <f t="shared" si="52"/>
        <v>MIÉRCOLES</v>
      </c>
      <c r="D560">
        <f t="shared" si="49"/>
        <v>8</v>
      </c>
      <c r="E560" t="str">
        <f t="shared" si="50"/>
        <v>AGOSTO</v>
      </c>
      <c r="F560">
        <f t="shared" si="51"/>
        <v>2022</v>
      </c>
      <c r="G560">
        <f t="shared" si="53"/>
        <v>35</v>
      </c>
      <c r="H560" t="s">
        <v>969</v>
      </c>
      <c r="I560" s="6">
        <v>59</v>
      </c>
      <c r="J560" t="s">
        <v>970</v>
      </c>
      <c r="M560" t="s">
        <v>191</v>
      </c>
      <c r="N560" t="s">
        <v>36</v>
      </c>
    </row>
    <row r="561" spans="1:14" x14ac:dyDescent="0.35">
      <c r="A561" s="4">
        <v>44797</v>
      </c>
      <c r="B561">
        <f t="shared" si="48"/>
        <v>3</v>
      </c>
      <c r="C561" t="str">
        <f t="shared" si="52"/>
        <v>MIÉRCOLES</v>
      </c>
      <c r="D561">
        <f t="shared" si="49"/>
        <v>8</v>
      </c>
      <c r="E561" t="str">
        <f t="shared" si="50"/>
        <v>AGOSTO</v>
      </c>
      <c r="F561">
        <f t="shared" si="51"/>
        <v>2022</v>
      </c>
      <c r="G561">
        <f t="shared" si="53"/>
        <v>35</v>
      </c>
      <c r="H561" t="s">
        <v>971</v>
      </c>
      <c r="I561" s="6">
        <v>59</v>
      </c>
      <c r="J561" t="s">
        <v>970</v>
      </c>
      <c r="M561" t="s">
        <v>191</v>
      </c>
      <c r="N561" t="s">
        <v>192</v>
      </c>
    </row>
    <row r="562" spans="1:14" x14ac:dyDescent="0.35">
      <c r="A562" s="4">
        <v>44798</v>
      </c>
      <c r="B562">
        <f t="shared" si="48"/>
        <v>4</v>
      </c>
      <c r="C562" t="str">
        <f t="shared" si="52"/>
        <v>JUEVES</v>
      </c>
      <c r="D562">
        <f t="shared" si="49"/>
        <v>8</v>
      </c>
      <c r="E562" t="str">
        <f t="shared" si="50"/>
        <v>AGOSTO</v>
      </c>
      <c r="F562">
        <f t="shared" si="51"/>
        <v>2022</v>
      </c>
      <c r="G562">
        <f t="shared" si="53"/>
        <v>35</v>
      </c>
      <c r="H562" t="s">
        <v>927</v>
      </c>
      <c r="I562" s="6">
        <v>500</v>
      </c>
      <c r="J562" t="s">
        <v>972</v>
      </c>
      <c r="M562" t="s">
        <v>188</v>
      </c>
    </row>
    <row r="563" spans="1:14" x14ac:dyDescent="0.35">
      <c r="A563" s="4">
        <v>44798</v>
      </c>
      <c r="B563">
        <f t="shared" si="48"/>
        <v>4</v>
      </c>
      <c r="C563" t="str">
        <f t="shared" si="52"/>
        <v>JUEVES</v>
      </c>
      <c r="D563">
        <f t="shared" si="49"/>
        <v>8</v>
      </c>
      <c r="E563" t="str">
        <f t="shared" si="50"/>
        <v>AGOSTO</v>
      </c>
      <c r="F563">
        <f t="shared" si="51"/>
        <v>2022</v>
      </c>
      <c r="G563">
        <f t="shared" si="53"/>
        <v>35</v>
      </c>
      <c r="H563" t="s">
        <v>929</v>
      </c>
      <c r="I563" s="6">
        <v>2100</v>
      </c>
      <c r="J563" t="s">
        <v>973</v>
      </c>
      <c r="M563" t="s">
        <v>191</v>
      </c>
    </row>
    <row r="564" spans="1:14" x14ac:dyDescent="0.35">
      <c r="A564" s="4">
        <v>44798</v>
      </c>
      <c r="B564">
        <f t="shared" si="48"/>
        <v>4</v>
      </c>
      <c r="C564" t="str">
        <f t="shared" si="52"/>
        <v>JUEVES</v>
      </c>
      <c r="D564">
        <f t="shared" si="49"/>
        <v>8</v>
      </c>
      <c r="E564" t="str">
        <f t="shared" si="50"/>
        <v>AGOSTO</v>
      </c>
      <c r="F564">
        <f t="shared" si="51"/>
        <v>2022</v>
      </c>
      <c r="G564">
        <f t="shared" si="53"/>
        <v>35</v>
      </c>
      <c r="H564" t="s">
        <v>974</v>
      </c>
      <c r="I564" s="6">
        <v>300</v>
      </c>
      <c r="J564" t="s">
        <v>975</v>
      </c>
      <c r="M564" t="s">
        <v>191</v>
      </c>
      <c r="N564" t="s">
        <v>192</v>
      </c>
    </row>
    <row r="565" spans="1:14" x14ac:dyDescent="0.35">
      <c r="A565" s="4">
        <v>44798</v>
      </c>
      <c r="B565">
        <f t="shared" si="48"/>
        <v>4</v>
      </c>
      <c r="C565" t="str">
        <f t="shared" si="52"/>
        <v>JUEVES</v>
      </c>
      <c r="D565">
        <f t="shared" si="49"/>
        <v>8</v>
      </c>
      <c r="E565" t="str">
        <f t="shared" si="50"/>
        <v>AGOSTO</v>
      </c>
      <c r="F565">
        <f t="shared" si="51"/>
        <v>2022</v>
      </c>
      <c r="G565">
        <f t="shared" si="53"/>
        <v>35</v>
      </c>
      <c r="H565" t="s">
        <v>932</v>
      </c>
      <c r="I565" s="6">
        <v>800</v>
      </c>
      <c r="J565" t="s">
        <v>976</v>
      </c>
      <c r="M565" t="s">
        <v>188</v>
      </c>
    </row>
    <row r="566" spans="1:14" x14ac:dyDescent="0.35">
      <c r="A566" s="4">
        <v>44798</v>
      </c>
      <c r="B566">
        <f t="shared" si="48"/>
        <v>4</v>
      </c>
      <c r="C566" t="str">
        <f t="shared" si="52"/>
        <v>JUEVES</v>
      </c>
      <c r="D566">
        <f t="shared" si="49"/>
        <v>8</v>
      </c>
      <c r="E566" t="str">
        <f t="shared" si="50"/>
        <v>AGOSTO</v>
      </c>
      <c r="F566">
        <f t="shared" si="51"/>
        <v>2022</v>
      </c>
      <c r="G566">
        <f t="shared" si="53"/>
        <v>35</v>
      </c>
      <c r="H566" t="s">
        <v>868</v>
      </c>
      <c r="I566" s="6">
        <v>2070</v>
      </c>
      <c r="J566" t="s">
        <v>977</v>
      </c>
      <c r="M566" t="s">
        <v>188</v>
      </c>
    </row>
    <row r="567" spans="1:14" x14ac:dyDescent="0.35">
      <c r="A567" s="4">
        <v>44798</v>
      </c>
      <c r="B567">
        <f t="shared" si="48"/>
        <v>4</v>
      </c>
      <c r="C567" t="str">
        <f t="shared" si="52"/>
        <v>JUEVES</v>
      </c>
      <c r="D567">
        <f t="shared" si="49"/>
        <v>8</v>
      </c>
      <c r="E567" t="str">
        <f t="shared" si="50"/>
        <v>AGOSTO</v>
      </c>
      <c r="F567">
        <f t="shared" si="51"/>
        <v>2022</v>
      </c>
      <c r="G567">
        <f t="shared" si="53"/>
        <v>35</v>
      </c>
      <c r="H567" t="s">
        <v>978</v>
      </c>
      <c r="I567" s="6">
        <v>59</v>
      </c>
      <c r="J567" t="s">
        <v>975</v>
      </c>
      <c r="M567" t="s">
        <v>191</v>
      </c>
      <c r="N567" t="s">
        <v>36</v>
      </c>
    </row>
    <row r="568" spans="1:14" x14ac:dyDescent="0.35">
      <c r="A568" s="4">
        <v>44768</v>
      </c>
      <c r="B568">
        <f t="shared" si="48"/>
        <v>2</v>
      </c>
      <c r="C568" t="str">
        <f t="shared" si="52"/>
        <v>MARTES</v>
      </c>
      <c r="D568">
        <f t="shared" si="49"/>
        <v>7</v>
      </c>
      <c r="E568" t="str">
        <f t="shared" si="50"/>
        <v>JULIO</v>
      </c>
      <c r="F568">
        <f t="shared" si="51"/>
        <v>2022</v>
      </c>
      <c r="G568">
        <f t="shared" si="53"/>
        <v>31</v>
      </c>
      <c r="H568" t="s">
        <v>914</v>
      </c>
      <c r="I568" s="6">
        <v>1190</v>
      </c>
      <c r="J568" t="s">
        <v>979</v>
      </c>
      <c r="M568" t="s">
        <v>188</v>
      </c>
    </row>
    <row r="569" spans="1:14" x14ac:dyDescent="0.35">
      <c r="A569" s="4">
        <v>44768</v>
      </c>
      <c r="B569">
        <f t="shared" si="48"/>
        <v>2</v>
      </c>
      <c r="C569" t="str">
        <f t="shared" si="52"/>
        <v>MARTES</v>
      </c>
      <c r="D569">
        <f t="shared" si="49"/>
        <v>7</v>
      </c>
      <c r="E569" t="str">
        <f t="shared" si="50"/>
        <v>JULIO</v>
      </c>
      <c r="F569">
        <f t="shared" si="51"/>
        <v>2022</v>
      </c>
      <c r="G569">
        <f t="shared" si="53"/>
        <v>31</v>
      </c>
      <c r="H569" t="s">
        <v>932</v>
      </c>
      <c r="I569" s="6" t="s">
        <v>621</v>
      </c>
      <c r="J569" t="s">
        <v>980</v>
      </c>
      <c r="M569" t="s">
        <v>188</v>
      </c>
    </row>
    <row r="570" spans="1:14" x14ac:dyDescent="0.35">
      <c r="A570" s="4">
        <v>44768</v>
      </c>
      <c r="B570">
        <f t="shared" si="48"/>
        <v>2</v>
      </c>
      <c r="C570" t="str">
        <f t="shared" si="52"/>
        <v>MARTES</v>
      </c>
      <c r="D570">
        <f t="shared" si="49"/>
        <v>7</v>
      </c>
      <c r="E570" t="str">
        <f t="shared" si="50"/>
        <v>JULIO</v>
      </c>
      <c r="F570">
        <f t="shared" si="51"/>
        <v>2022</v>
      </c>
      <c r="G570">
        <f t="shared" si="53"/>
        <v>31</v>
      </c>
      <c r="H570" t="s">
        <v>981</v>
      </c>
      <c r="I570" s="6">
        <v>425</v>
      </c>
      <c r="J570" t="s">
        <v>976</v>
      </c>
      <c r="M570" t="s">
        <v>191</v>
      </c>
      <c r="N570" t="s">
        <v>36</v>
      </c>
    </row>
    <row r="571" spans="1:14" x14ac:dyDescent="0.35">
      <c r="A571" s="4">
        <v>44769</v>
      </c>
      <c r="B571">
        <f t="shared" si="48"/>
        <v>3</v>
      </c>
      <c r="C571" t="str">
        <f t="shared" si="52"/>
        <v>MIÉRCOLES</v>
      </c>
      <c r="D571">
        <f t="shared" si="49"/>
        <v>7</v>
      </c>
      <c r="E571" t="str">
        <f t="shared" si="50"/>
        <v>JULIO</v>
      </c>
      <c r="F571">
        <f t="shared" si="51"/>
        <v>2022</v>
      </c>
      <c r="G571">
        <f t="shared" si="53"/>
        <v>31</v>
      </c>
      <c r="H571" t="s">
        <v>982</v>
      </c>
      <c r="I571" s="6">
        <v>425</v>
      </c>
      <c r="J571" t="s">
        <v>983</v>
      </c>
      <c r="M571" t="s">
        <v>191</v>
      </c>
      <c r="N571" t="s">
        <v>204</v>
      </c>
    </row>
    <row r="572" spans="1:14" x14ac:dyDescent="0.35">
      <c r="A572" s="4">
        <v>44769</v>
      </c>
      <c r="B572">
        <f t="shared" si="48"/>
        <v>3</v>
      </c>
      <c r="C572" t="str">
        <f t="shared" si="52"/>
        <v>MIÉRCOLES</v>
      </c>
      <c r="D572">
        <f t="shared" si="49"/>
        <v>7</v>
      </c>
      <c r="E572" t="str">
        <f t="shared" si="50"/>
        <v>JULIO</v>
      </c>
      <c r="F572">
        <f t="shared" si="51"/>
        <v>2022</v>
      </c>
      <c r="G572">
        <f t="shared" si="53"/>
        <v>31</v>
      </c>
      <c r="H572" t="s">
        <v>951</v>
      </c>
      <c r="I572" s="6">
        <v>1200</v>
      </c>
      <c r="J572" t="s">
        <v>917</v>
      </c>
      <c r="M572" t="s">
        <v>188</v>
      </c>
    </row>
    <row r="573" spans="1:14" x14ac:dyDescent="0.35">
      <c r="A573" s="4">
        <v>44769</v>
      </c>
      <c r="B573">
        <f t="shared" si="48"/>
        <v>3</v>
      </c>
      <c r="C573" t="str">
        <f t="shared" si="52"/>
        <v>MIÉRCOLES</v>
      </c>
      <c r="D573">
        <f t="shared" si="49"/>
        <v>7</v>
      </c>
      <c r="E573" t="str">
        <f t="shared" si="50"/>
        <v>JULIO</v>
      </c>
      <c r="F573">
        <f t="shared" si="51"/>
        <v>2022</v>
      </c>
      <c r="G573">
        <f t="shared" si="53"/>
        <v>31</v>
      </c>
      <c r="H573" t="s">
        <v>948</v>
      </c>
      <c r="I573" s="6">
        <v>59</v>
      </c>
      <c r="J573" t="s">
        <v>819</v>
      </c>
      <c r="M573" t="s">
        <v>188</v>
      </c>
    </row>
    <row r="574" spans="1:14" x14ac:dyDescent="0.35">
      <c r="A574" s="4">
        <v>44802</v>
      </c>
      <c r="B574">
        <f t="shared" si="48"/>
        <v>1</v>
      </c>
      <c r="C574" t="str">
        <f t="shared" si="52"/>
        <v>LUNES</v>
      </c>
      <c r="D574">
        <f t="shared" si="49"/>
        <v>8</v>
      </c>
      <c r="E574" t="str">
        <f t="shared" si="50"/>
        <v>AGOSTO</v>
      </c>
      <c r="F574">
        <f t="shared" si="51"/>
        <v>2022</v>
      </c>
      <c r="G574">
        <f t="shared" si="53"/>
        <v>36</v>
      </c>
      <c r="H574" t="s">
        <v>984</v>
      </c>
      <c r="I574" s="6" t="s">
        <v>621</v>
      </c>
      <c r="J574" t="s">
        <v>985</v>
      </c>
      <c r="M574" t="s">
        <v>188</v>
      </c>
    </row>
    <row r="575" spans="1:14" x14ac:dyDescent="0.35">
      <c r="A575" s="4">
        <v>44802</v>
      </c>
      <c r="B575">
        <f t="shared" si="48"/>
        <v>1</v>
      </c>
      <c r="C575" t="str">
        <f t="shared" si="52"/>
        <v>LUNES</v>
      </c>
      <c r="D575">
        <f t="shared" si="49"/>
        <v>8</v>
      </c>
      <c r="E575" t="str">
        <f t="shared" si="50"/>
        <v>AGOSTO</v>
      </c>
      <c r="F575">
        <f t="shared" si="51"/>
        <v>2022</v>
      </c>
      <c r="G575">
        <f t="shared" si="53"/>
        <v>36</v>
      </c>
      <c r="H575" t="s">
        <v>986</v>
      </c>
      <c r="I575" s="6">
        <v>59</v>
      </c>
      <c r="J575" t="s">
        <v>987</v>
      </c>
      <c r="M575" t="s">
        <v>191</v>
      </c>
      <c r="N575" t="s">
        <v>204</v>
      </c>
    </row>
    <row r="576" spans="1:14" x14ac:dyDescent="0.35">
      <c r="A576" s="4">
        <v>44802</v>
      </c>
      <c r="B576">
        <f t="shared" si="48"/>
        <v>1</v>
      </c>
      <c r="C576" t="str">
        <f t="shared" si="52"/>
        <v>LUNES</v>
      </c>
      <c r="D576">
        <f t="shared" si="49"/>
        <v>8</v>
      </c>
      <c r="E576" t="str">
        <f t="shared" si="50"/>
        <v>AGOSTO</v>
      </c>
      <c r="F576">
        <f t="shared" si="51"/>
        <v>2022</v>
      </c>
      <c r="G576">
        <f t="shared" si="53"/>
        <v>36</v>
      </c>
      <c r="H576" t="s">
        <v>988</v>
      </c>
      <c r="I576" s="6">
        <v>59</v>
      </c>
      <c r="J576" t="s">
        <v>989</v>
      </c>
      <c r="M576" t="s">
        <v>191</v>
      </c>
      <c r="N576" t="s">
        <v>204</v>
      </c>
    </row>
    <row r="577" spans="1:14" x14ac:dyDescent="0.35">
      <c r="A577" s="4">
        <v>44802</v>
      </c>
      <c r="B577">
        <f t="shared" si="48"/>
        <v>1</v>
      </c>
      <c r="C577" t="str">
        <f t="shared" si="52"/>
        <v>LUNES</v>
      </c>
      <c r="D577">
        <f t="shared" si="49"/>
        <v>8</v>
      </c>
      <c r="E577" t="str">
        <f t="shared" si="50"/>
        <v>AGOSTO</v>
      </c>
      <c r="F577">
        <f t="shared" si="51"/>
        <v>2022</v>
      </c>
      <c r="G577">
        <f t="shared" si="53"/>
        <v>36</v>
      </c>
      <c r="H577" t="s">
        <v>318</v>
      </c>
      <c r="I577" s="6" t="s">
        <v>621</v>
      </c>
      <c r="J577" t="s">
        <v>990</v>
      </c>
      <c r="M577" t="s">
        <v>188</v>
      </c>
    </row>
    <row r="578" spans="1:14" x14ac:dyDescent="0.35">
      <c r="A578" s="4">
        <v>44803</v>
      </c>
      <c r="B578">
        <f t="shared" ref="B578:B641" si="54">WEEKDAY(A578,2)</f>
        <v>2</v>
      </c>
      <c r="C578" t="str">
        <f t="shared" si="52"/>
        <v>MARTES</v>
      </c>
      <c r="D578">
        <f t="shared" ref="D578:D641" si="55">MONTH(A578)</f>
        <v>8</v>
      </c>
      <c r="E578" t="str">
        <f t="shared" ref="E578:E641" si="56">UPPER(TEXT(A578,"MMMM"))</f>
        <v>AGOSTO</v>
      </c>
      <c r="F578">
        <f t="shared" ref="F578:F641" si="57">YEAR(A578)</f>
        <v>2022</v>
      </c>
      <c r="G578">
        <f t="shared" si="53"/>
        <v>36</v>
      </c>
      <c r="H578" t="s">
        <v>932</v>
      </c>
      <c r="I578" s="6" t="s">
        <v>621</v>
      </c>
      <c r="J578" t="s">
        <v>991</v>
      </c>
      <c r="M578" t="s">
        <v>188</v>
      </c>
    </row>
    <row r="579" spans="1:14" x14ac:dyDescent="0.35">
      <c r="A579" s="4">
        <v>44803</v>
      </c>
      <c r="B579">
        <f t="shared" si="54"/>
        <v>2</v>
      </c>
      <c r="C579" t="str">
        <f t="shared" ref="C579:C642" si="58">UPPER(TEXT(A579,"DDDD"))</f>
        <v>MARTES</v>
      </c>
      <c r="D579">
        <f t="shared" si="55"/>
        <v>8</v>
      </c>
      <c r="E579" t="str">
        <f t="shared" si="56"/>
        <v>AGOSTO</v>
      </c>
      <c r="F579">
        <f t="shared" si="57"/>
        <v>2022</v>
      </c>
      <c r="G579">
        <f t="shared" ref="G579:G642" si="59">WEEKNUM(A579)</f>
        <v>36</v>
      </c>
      <c r="H579" t="s">
        <v>968</v>
      </c>
      <c r="I579" s="6">
        <v>1190</v>
      </c>
      <c r="J579" t="s">
        <v>992</v>
      </c>
      <c r="M579" t="s">
        <v>188</v>
      </c>
    </row>
    <row r="580" spans="1:14" x14ac:dyDescent="0.35">
      <c r="A580" s="4">
        <v>44803</v>
      </c>
      <c r="B580">
        <f t="shared" si="54"/>
        <v>2</v>
      </c>
      <c r="C580" t="str">
        <f t="shared" si="58"/>
        <v>MARTES</v>
      </c>
      <c r="D580">
        <f t="shared" si="55"/>
        <v>8</v>
      </c>
      <c r="E580" t="str">
        <f t="shared" si="56"/>
        <v>AGOSTO</v>
      </c>
      <c r="F580">
        <f t="shared" si="57"/>
        <v>2022</v>
      </c>
      <c r="G580">
        <f t="shared" si="59"/>
        <v>36</v>
      </c>
      <c r="H580" t="s">
        <v>993</v>
      </c>
      <c r="I580" s="6">
        <v>59</v>
      </c>
      <c r="J580" t="s">
        <v>819</v>
      </c>
      <c r="M580" t="s">
        <v>191</v>
      </c>
      <c r="N580" t="s">
        <v>192</v>
      </c>
    </row>
    <row r="581" spans="1:14" x14ac:dyDescent="0.35">
      <c r="A581" s="4">
        <v>44803</v>
      </c>
      <c r="B581">
        <f t="shared" si="54"/>
        <v>2</v>
      </c>
      <c r="C581" t="str">
        <f t="shared" si="58"/>
        <v>MARTES</v>
      </c>
      <c r="D581">
        <f t="shared" si="55"/>
        <v>8</v>
      </c>
      <c r="E581" t="str">
        <f t="shared" si="56"/>
        <v>AGOSTO</v>
      </c>
      <c r="F581">
        <f t="shared" si="57"/>
        <v>2022</v>
      </c>
      <c r="G581">
        <f t="shared" si="59"/>
        <v>36</v>
      </c>
      <c r="H581" t="s">
        <v>994</v>
      </c>
      <c r="I581" s="6">
        <v>3160.5</v>
      </c>
      <c r="J581" t="s">
        <v>995</v>
      </c>
      <c r="M581" t="s">
        <v>188</v>
      </c>
    </row>
    <row r="582" spans="1:14" x14ac:dyDescent="0.35">
      <c r="A582" s="4">
        <v>44804</v>
      </c>
      <c r="B582">
        <f t="shared" si="54"/>
        <v>3</v>
      </c>
      <c r="C582" t="str">
        <f t="shared" si="58"/>
        <v>MIÉRCOLES</v>
      </c>
      <c r="D582">
        <f t="shared" si="55"/>
        <v>8</v>
      </c>
      <c r="E582" t="str">
        <f t="shared" si="56"/>
        <v>AGOSTO</v>
      </c>
      <c r="F582">
        <f t="shared" si="57"/>
        <v>2022</v>
      </c>
      <c r="G582">
        <f t="shared" si="59"/>
        <v>36</v>
      </c>
      <c r="H582" t="s">
        <v>996</v>
      </c>
      <c r="I582" s="6">
        <v>59</v>
      </c>
      <c r="J582" t="s">
        <v>975</v>
      </c>
      <c r="M582" t="s">
        <v>191</v>
      </c>
      <c r="N582" t="s">
        <v>36</v>
      </c>
    </row>
    <row r="583" spans="1:14" x14ac:dyDescent="0.35">
      <c r="A583" s="4">
        <v>44805</v>
      </c>
      <c r="B583">
        <f t="shared" si="54"/>
        <v>4</v>
      </c>
      <c r="C583" t="str">
        <f t="shared" si="58"/>
        <v>JUEVES</v>
      </c>
      <c r="D583">
        <f t="shared" si="55"/>
        <v>9</v>
      </c>
      <c r="E583" t="str">
        <f t="shared" si="56"/>
        <v>SEPTIEMBRE</v>
      </c>
      <c r="F583">
        <f t="shared" si="57"/>
        <v>2022</v>
      </c>
      <c r="G583">
        <f t="shared" si="59"/>
        <v>36</v>
      </c>
      <c r="H583" t="s">
        <v>997</v>
      </c>
      <c r="I583" s="6">
        <v>3000</v>
      </c>
      <c r="J583" t="s">
        <v>998</v>
      </c>
      <c r="L583" t="s">
        <v>999</v>
      </c>
      <c r="M583" t="s">
        <v>188</v>
      </c>
    </row>
    <row r="584" spans="1:14" x14ac:dyDescent="0.35">
      <c r="A584" s="4">
        <v>44805</v>
      </c>
      <c r="B584">
        <f t="shared" si="54"/>
        <v>4</v>
      </c>
      <c r="C584" t="str">
        <f t="shared" si="58"/>
        <v>JUEVES</v>
      </c>
      <c r="D584">
        <f t="shared" si="55"/>
        <v>9</v>
      </c>
      <c r="E584" t="str">
        <f t="shared" si="56"/>
        <v>SEPTIEMBRE</v>
      </c>
      <c r="F584">
        <f t="shared" si="57"/>
        <v>2022</v>
      </c>
      <c r="G584">
        <f t="shared" si="59"/>
        <v>36</v>
      </c>
      <c r="H584" t="s">
        <v>1000</v>
      </c>
      <c r="I584" s="6">
        <v>1500</v>
      </c>
      <c r="J584" t="s">
        <v>1001</v>
      </c>
      <c r="L584" t="s">
        <v>1002</v>
      </c>
      <c r="M584" t="s">
        <v>188</v>
      </c>
    </row>
    <row r="585" spans="1:14" x14ac:dyDescent="0.35">
      <c r="A585" s="4">
        <v>44805</v>
      </c>
      <c r="B585">
        <f t="shared" si="54"/>
        <v>4</v>
      </c>
      <c r="C585" t="str">
        <f t="shared" si="58"/>
        <v>JUEVES</v>
      </c>
      <c r="D585">
        <f t="shared" si="55"/>
        <v>9</v>
      </c>
      <c r="E585" t="str">
        <f t="shared" si="56"/>
        <v>SEPTIEMBRE</v>
      </c>
      <c r="F585">
        <f t="shared" si="57"/>
        <v>2022</v>
      </c>
      <c r="G585">
        <f t="shared" si="59"/>
        <v>36</v>
      </c>
      <c r="H585" t="s">
        <v>1003</v>
      </c>
      <c r="I585" s="6">
        <v>2500</v>
      </c>
      <c r="J585" t="s">
        <v>1004</v>
      </c>
      <c r="L585" t="s">
        <v>999</v>
      </c>
      <c r="M585" t="s">
        <v>188</v>
      </c>
    </row>
    <row r="586" spans="1:14" x14ac:dyDescent="0.35">
      <c r="A586" s="4">
        <v>44805</v>
      </c>
      <c r="B586">
        <f t="shared" si="54"/>
        <v>4</v>
      </c>
      <c r="C586" t="str">
        <f t="shared" si="58"/>
        <v>JUEVES</v>
      </c>
      <c r="D586">
        <f t="shared" si="55"/>
        <v>9</v>
      </c>
      <c r="E586" t="str">
        <f t="shared" si="56"/>
        <v>SEPTIEMBRE</v>
      </c>
      <c r="F586">
        <f t="shared" si="57"/>
        <v>2022</v>
      </c>
      <c r="G586">
        <f t="shared" si="59"/>
        <v>36</v>
      </c>
      <c r="H586" t="s">
        <v>1005</v>
      </c>
      <c r="I586" s="6">
        <v>500</v>
      </c>
      <c r="J586" t="s">
        <v>864</v>
      </c>
      <c r="L586" t="s">
        <v>999</v>
      </c>
      <c r="M586" t="s">
        <v>188</v>
      </c>
    </row>
    <row r="587" spans="1:14" x14ac:dyDescent="0.35">
      <c r="A587" s="4">
        <v>44805</v>
      </c>
      <c r="B587">
        <f t="shared" si="54"/>
        <v>4</v>
      </c>
      <c r="C587" t="str">
        <f t="shared" si="58"/>
        <v>JUEVES</v>
      </c>
      <c r="D587">
        <f t="shared" si="55"/>
        <v>9</v>
      </c>
      <c r="E587" t="str">
        <f t="shared" si="56"/>
        <v>SEPTIEMBRE</v>
      </c>
      <c r="F587">
        <f t="shared" si="57"/>
        <v>2022</v>
      </c>
      <c r="G587">
        <f t="shared" si="59"/>
        <v>36</v>
      </c>
      <c r="H587" t="s">
        <v>1006</v>
      </c>
      <c r="I587" s="6">
        <v>500</v>
      </c>
      <c r="J587" t="s">
        <v>1007</v>
      </c>
      <c r="L587" t="s">
        <v>1002</v>
      </c>
      <c r="M587" t="s">
        <v>191</v>
      </c>
      <c r="N587" t="s">
        <v>36</v>
      </c>
    </row>
    <row r="588" spans="1:14" x14ac:dyDescent="0.35">
      <c r="A588" s="4">
        <v>44805</v>
      </c>
      <c r="B588">
        <f t="shared" si="54"/>
        <v>4</v>
      </c>
      <c r="C588" t="str">
        <f t="shared" si="58"/>
        <v>JUEVES</v>
      </c>
      <c r="D588">
        <f t="shared" si="55"/>
        <v>9</v>
      </c>
      <c r="E588" t="str">
        <f t="shared" si="56"/>
        <v>SEPTIEMBRE</v>
      </c>
      <c r="F588">
        <f t="shared" si="57"/>
        <v>2022</v>
      </c>
      <c r="G588">
        <f t="shared" si="59"/>
        <v>36</v>
      </c>
      <c r="H588" t="s">
        <v>1008</v>
      </c>
      <c r="I588" s="6">
        <v>700</v>
      </c>
      <c r="J588" t="s">
        <v>1009</v>
      </c>
      <c r="L588" t="s">
        <v>1002</v>
      </c>
      <c r="M588" t="s">
        <v>191</v>
      </c>
      <c r="N588" t="s">
        <v>36</v>
      </c>
    </row>
    <row r="589" spans="1:14" x14ac:dyDescent="0.35">
      <c r="A589" s="4">
        <v>44805</v>
      </c>
      <c r="B589">
        <f t="shared" si="54"/>
        <v>4</v>
      </c>
      <c r="C589" t="str">
        <f t="shared" si="58"/>
        <v>JUEVES</v>
      </c>
      <c r="D589">
        <f t="shared" si="55"/>
        <v>9</v>
      </c>
      <c r="E589" t="str">
        <f t="shared" si="56"/>
        <v>SEPTIEMBRE</v>
      </c>
      <c r="F589">
        <f t="shared" si="57"/>
        <v>2022</v>
      </c>
      <c r="G589">
        <f t="shared" si="59"/>
        <v>36</v>
      </c>
      <c r="H589" t="s">
        <v>1010</v>
      </c>
      <c r="I589" s="6">
        <v>59</v>
      </c>
      <c r="J589" t="s">
        <v>1011</v>
      </c>
      <c r="L589" t="s">
        <v>999</v>
      </c>
      <c r="M589" t="s">
        <v>191</v>
      </c>
      <c r="N589" t="s">
        <v>36</v>
      </c>
    </row>
    <row r="590" spans="1:14" x14ac:dyDescent="0.35">
      <c r="A590" s="4">
        <v>44805</v>
      </c>
      <c r="B590">
        <f t="shared" si="54"/>
        <v>4</v>
      </c>
      <c r="C590" t="str">
        <f t="shared" si="58"/>
        <v>JUEVES</v>
      </c>
      <c r="D590">
        <f t="shared" si="55"/>
        <v>9</v>
      </c>
      <c r="E590" t="str">
        <f t="shared" si="56"/>
        <v>SEPTIEMBRE</v>
      </c>
      <c r="F590">
        <f t="shared" si="57"/>
        <v>2022</v>
      </c>
      <c r="G590">
        <f t="shared" si="59"/>
        <v>36</v>
      </c>
      <c r="H590" t="s">
        <v>1012</v>
      </c>
      <c r="I590" s="6">
        <v>59</v>
      </c>
      <c r="J590" t="s">
        <v>853</v>
      </c>
      <c r="L590" t="s">
        <v>999</v>
      </c>
      <c r="M590" t="s">
        <v>191</v>
      </c>
      <c r="N590" t="s">
        <v>36</v>
      </c>
    </row>
    <row r="591" spans="1:14" x14ac:dyDescent="0.35">
      <c r="A591" s="4">
        <v>44806</v>
      </c>
      <c r="B591">
        <f t="shared" si="54"/>
        <v>5</v>
      </c>
      <c r="C591" t="str">
        <f t="shared" si="58"/>
        <v>VIERNES</v>
      </c>
      <c r="D591">
        <f t="shared" si="55"/>
        <v>9</v>
      </c>
      <c r="E591" t="str">
        <f t="shared" si="56"/>
        <v>SEPTIEMBRE</v>
      </c>
      <c r="F591">
        <f t="shared" si="57"/>
        <v>2022</v>
      </c>
      <c r="G591">
        <f t="shared" si="59"/>
        <v>36</v>
      </c>
      <c r="H591" t="s">
        <v>836</v>
      </c>
      <c r="I591" s="6">
        <v>59</v>
      </c>
      <c r="J591" t="s">
        <v>819</v>
      </c>
      <c r="L591" t="s">
        <v>1002</v>
      </c>
      <c r="M591" t="s">
        <v>188</v>
      </c>
    </row>
    <row r="592" spans="1:14" x14ac:dyDescent="0.35">
      <c r="A592" s="4">
        <v>44806</v>
      </c>
      <c r="B592">
        <f t="shared" si="54"/>
        <v>5</v>
      </c>
      <c r="C592" t="str">
        <f t="shared" si="58"/>
        <v>VIERNES</v>
      </c>
      <c r="D592">
        <f t="shared" si="55"/>
        <v>9</v>
      </c>
      <c r="E592" t="str">
        <f t="shared" si="56"/>
        <v>SEPTIEMBRE</v>
      </c>
      <c r="F592">
        <f t="shared" si="57"/>
        <v>2022</v>
      </c>
      <c r="G592">
        <f t="shared" si="59"/>
        <v>36</v>
      </c>
      <c r="H592" t="s">
        <v>940</v>
      </c>
      <c r="I592" s="6">
        <v>59</v>
      </c>
      <c r="J592" t="s">
        <v>819</v>
      </c>
      <c r="L592" t="s">
        <v>1002</v>
      </c>
      <c r="M592" t="s">
        <v>188</v>
      </c>
    </row>
    <row r="593" spans="1:14" x14ac:dyDescent="0.35">
      <c r="A593" s="4">
        <v>44806</v>
      </c>
      <c r="B593">
        <f t="shared" si="54"/>
        <v>5</v>
      </c>
      <c r="C593" t="str">
        <f t="shared" si="58"/>
        <v>VIERNES</v>
      </c>
      <c r="D593">
        <f t="shared" si="55"/>
        <v>9</v>
      </c>
      <c r="E593" t="str">
        <f t="shared" si="56"/>
        <v>SEPTIEMBRE</v>
      </c>
      <c r="F593">
        <f t="shared" si="57"/>
        <v>2022</v>
      </c>
      <c r="G593">
        <f t="shared" si="59"/>
        <v>36</v>
      </c>
      <c r="H593" t="s">
        <v>1013</v>
      </c>
      <c r="I593" s="6">
        <v>59</v>
      </c>
      <c r="J593" t="s">
        <v>819</v>
      </c>
      <c r="L593" t="s">
        <v>999</v>
      </c>
      <c r="M593" t="s">
        <v>191</v>
      </c>
      <c r="N593" t="s">
        <v>36</v>
      </c>
    </row>
    <row r="594" spans="1:14" x14ac:dyDescent="0.35">
      <c r="A594" s="4">
        <v>44806</v>
      </c>
      <c r="B594">
        <f t="shared" si="54"/>
        <v>5</v>
      </c>
      <c r="C594" t="str">
        <f t="shared" si="58"/>
        <v>VIERNES</v>
      </c>
      <c r="D594">
        <f t="shared" si="55"/>
        <v>9</v>
      </c>
      <c r="E594" t="str">
        <f t="shared" si="56"/>
        <v>SEPTIEMBRE</v>
      </c>
      <c r="F594">
        <f t="shared" si="57"/>
        <v>2022</v>
      </c>
      <c r="G594">
        <f t="shared" si="59"/>
        <v>36</v>
      </c>
      <c r="H594" t="s">
        <v>1014</v>
      </c>
      <c r="I594" s="6">
        <v>0</v>
      </c>
      <c r="J594" t="s">
        <v>1015</v>
      </c>
      <c r="L594" t="s">
        <v>1002</v>
      </c>
      <c r="M594" t="s">
        <v>188</v>
      </c>
    </row>
    <row r="595" spans="1:14" x14ac:dyDescent="0.35">
      <c r="A595" s="4">
        <v>44807</v>
      </c>
      <c r="B595">
        <f t="shared" si="54"/>
        <v>6</v>
      </c>
      <c r="C595" t="str">
        <f t="shared" si="58"/>
        <v>SÁBADO</v>
      </c>
      <c r="D595">
        <f t="shared" si="55"/>
        <v>9</v>
      </c>
      <c r="E595" t="str">
        <f t="shared" si="56"/>
        <v>SEPTIEMBRE</v>
      </c>
      <c r="F595">
        <f t="shared" si="57"/>
        <v>2022</v>
      </c>
      <c r="G595">
        <f t="shared" si="59"/>
        <v>36</v>
      </c>
      <c r="H595" t="s">
        <v>1016</v>
      </c>
      <c r="I595" s="6">
        <v>0</v>
      </c>
      <c r="J595" t="s">
        <v>1017</v>
      </c>
      <c r="L595" t="s">
        <v>999</v>
      </c>
      <c r="M595" t="s">
        <v>188</v>
      </c>
    </row>
    <row r="596" spans="1:14" x14ac:dyDescent="0.35">
      <c r="A596" s="4">
        <v>44807</v>
      </c>
      <c r="B596">
        <f t="shared" si="54"/>
        <v>6</v>
      </c>
      <c r="C596" t="str">
        <f t="shared" si="58"/>
        <v>SÁBADO</v>
      </c>
      <c r="D596">
        <f t="shared" si="55"/>
        <v>9</v>
      </c>
      <c r="E596" t="str">
        <f t="shared" si="56"/>
        <v>SEPTIEMBRE</v>
      </c>
      <c r="F596">
        <f t="shared" si="57"/>
        <v>2022</v>
      </c>
      <c r="G596">
        <f t="shared" si="59"/>
        <v>36</v>
      </c>
      <c r="H596" t="s">
        <v>1018</v>
      </c>
      <c r="I596" s="6">
        <v>3000</v>
      </c>
      <c r="J596" t="s">
        <v>1019</v>
      </c>
      <c r="L596" t="s">
        <v>1002</v>
      </c>
      <c r="M596" t="s">
        <v>188</v>
      </c>
    </row>
    <row r="597" spans="1:14" x14ac:dyDescent="0.35">
      <c r="A597" s="4">
        <v>44809</v>
      </c>
      <c r="B597">
        <f t="shared" si="54"/>
        <v>1</v>
      </c>
      <c r="C597" t="str">
        <f t="shared" si="58"/>
        <v>LUNES</v>
      </c>
      <c r="D597">
        <f t="shared" si="55"/>
        <v>9</v>
      </c>
      <c r="E597" t="str">
        <f t="shared" si="56"/>
        <v>SEPTIEMBRE</v>
      </c>
      <c r="F597">
        <f t="shared" si="57"/>
        <v>2022</v>
      </c>
      <c r="G597">
        <f t="shared" si="59"/>
        <v>37</v>
      </c>
      <c r="H597" t="s">
        <v>1020</v>
      </c>
      <c r="I597" s="6">
        <v>59</v>
      </c>
      <c r="J597" t="s">
        <v>989</v>
      </c>
      <c r="L597" t="s">
        <v>999</v>
      </c>
      <c r="M597" t="s">
        <v>188</v>
      </c>
    </row>
    <row r="598" spans="1:14" x14ac:dyDescent="0.35">
      <c r="A598" s="4">
        <v>44809</v>
      </c>
      <c r="B598">
        <f t="shared" si="54"/>
        <v>1</v>
      </c>
      <c r="C598" t="str">
        <f t="shared" si="58"/>
        <v>LUNES</v>
      </c>
      <c r="D598">
        <f t="shared" si="55"/>
        <v>9</v>
      </c>
      <c r="E598" t="str">
        <f t="shared" si="56"/>
        <v>SEPTIEMBRE</v>
      </c>
      <c r="F598">
        <f t="shared" si="57"/>
        <v>2022</v>
      </c>
      <c r="G598">
        <f t="shared" si="59"/>
        <v>37</v>
      </c>
      <c r="H598" t="s">
        <v>1021</v>
      </c>
      <c r="I598" s="6">
        <v>59</v>
      </c>
      <c r="J598" t="s">
        <v>989</v>
      </c>
      <c r="L598" t="s">
        <v>1002</v>
      </c>
      <c r="M598" t="s">
        <v>191</v>
      </c>
      <c r="N598" t="s">
        <v>36</v>
      </c>
    </row>
    <row r="599" spans="1:14" x14ac:dyDescent="0.35">
      <c r="A599" s="4">
        <v>44810</v>
      </c>
      <c r="B599">
        <f t="shared" si="54"/>
        <v>2</v>
      </c>
      <c r="C599" t="str">
        <f t="shared" si="58"/>
        <v>MARTES</v>
      </c>
      <c r="D599">
        <f t="shared" si="55"/>
        <v>9</v>
      </c>
      <c r="E599" t="str">
        <f t="shared" si="56"/>
        <v>SEPTIEMBRE</v>
      </c>
      <c r="F599">
        <f t="shared" si="57"/>
        <v>2022</v>
      </c>
      <c r="G599">
        <f t="shared" si="59"/>
        <v>37</v>
      </c>
      <c r="H599" t="s">
        <v>1022</v>
      </c>
      <c r="I599" s="6">
        <v>500</v>
      </c>
      <c r="J599" t="s">
        <v>1023</v>
      </c>
      <c r="L599" t="s">
        <v>1002</v>
      </c>
      <c r="M599" t="s">
        <v>191</v>
      </c>
      <c r="N599" t="s">
        <v>36</v>
      </c>
    </row>
    <row r="600" spans="1:14" x14ac:dyDescent="0.35">
      <c r="A600" s="4">
        <v>44810</v>
      </c>
      <c r="B600">
        <f t="shared" si="54"/>
        <v>2</v>
      </c>
      <c r="C600" t="str">
        <f t="shared" si="58"/>
        <v>MARTES</v>
      </c>
      <c r="D600">
        <f t="shared" si="55"/>
        <v>9</v>
      </c>
      <c r="E600" t="str">
        <f t="shared" si="56"/>
        <v>SEPTIEMBRE</v>
      </c>
      <c r="F600">
        <f t="shared" si="57"/>
        <v>2022</v>
      </c>
      <c r="G600">
        <f t="shared" si="59"/>
        <v>37</v>
      </c>
      <c r="H600" t="s">
        <v>1024</v>
      </c>
      <c r="I600" s="6">
        <v>570</v>
      </c>
      <c r="J600" t="s">
        <v>1025</v>
      </c>
      <c r="L600" t="s">
        <v>999</v>
      </c>
      <c r="M600" t="s">
        <v>188</v>
      </c>
    </row>
    <row r="601" spans="1:14" x14ac:dyDescent="0.35">
      <c r="A601" s="4">
        <v>44810</v>
      </c>
      <c r="B601">
        <f t="shared" si="54"/>
        <v>2</v>
      </c>
      <c r="C601" t="str">
        <f t="shared" si="58"/>
        <v>MARTES</v>
      </c>
      <c r="D601">
        <f t="shared" si="55"/>
        <v>9</v>
      </c>
      <c r="E601" t="str">
        <f t="shared" si="56"/>
        <v>SEPTIEMBRE</v>
      </c>
      <c r="F601">
        <f t="shared" si="57"/>
        <v>2022</v>
      </c>
      <c r="G601">
        <f t="shared" si="59"/>
        <v>37</v>
      </c>
      <c r="H601" t="s">
        <v>1026</v>
      </c>
      <c r="I601" s="6">
        <v>59</v>
      </c>
      <c r="J601" t="s">
        <v>989</v>
      </c>
      <c r="L601" t="s">
        <v>999</v>
      </c>
      <c r="M601" t="s">
        <v>191</v>
      </c>
      <c r="N601" t="s">
        <v>36</v>
      </c>
    </row>
    <row r="602" spans="1:14" x14ac:dyDescent="0.35">
      <c r="A602" s="4">
        <v>44810</v>
      </c>
      <c r="B602">
        <f t="shared" si="54"/>
        <v>2</v>
      </c>
      <c r="C602" t="str">
        <f t="shared" si="58"/>
        <v>MARTES</v>
      </c>
      <c r="D602">
        <f t="shared" si="55"/>
        <v>9</v>
      </c>
      <c r="E602" t="str">
        <f t="shared" si="56"/>
        <v>SEPTIEMBRE</v>
      </c>
      <c r="F602">
        <f t="shared" si="57"/>
        <v>2022</v>
      </c>
      <c r="G602">
        <f t="shared" si="59"/>
        <v>37</v>
      </c>
      <c r="H602" t="s">
        <v>1027</v>
      </c>
      <c r="I602" s="6">
        <v>59</v>
      </c>
      <c r="J602" t="s">
        <v>989</v>
      </c>
      <c r="L602" t="s">
        <v>999</v>
      </c>
      <c r="M602" t="s">
        <v>188</v>
      </c>
    </row>
    <row r="603" spans="1:14" x14ac:dyDescent="0.35">
      <c r="A603" s="4">
        <v>44811</v>
      </c>
      <c r="B603">
        <f t="shared" si="54"/>
        <v>3</v>
      </c>
      <c r="C603" t="str">
        <f t="shared" si="58"/>
        <v>MIÉRCOLES</v>
      </c>
      <c r="D603">
        <f t="shared" si="55"/>
        <v>9</v>
      </c>
      <c r="E603" t="str">
        <f t="shared" si="56"/>
        <v>SEPTIEMBRE</v>
      </c>
      <c r="F603">
        <f t="shared" si="57"/>
        <v>2022</v>
      </c>
      <c r="G603">
        <f t="shared" si="59"/>
        <v>37</v>
      </c>
      <c r="H603" t="s">
        <v>948</v>
      </c>
      <c r="I603" s="6">
        <v>59</v>
      </c>
      <c r="J603" t="s">
        <v>1028</v>
      </c>
      <c r="L603" t="s">
        <v>999</v>
      </c>
      <c r="M603" t="s">
        <v>188</v>
      </c>
    </row>
    <row r="604" spans="1:14" x14ac:dyDescent="0.35">
      <c r="A604" s="4">
        <v>44811</v>
      </c>
      <c r="B604">
        <f t="shared" si="54"/>
        <v>3</v>
      </c>
      <c r="C604" t="str">
        <f t="shared" si="58"/>
        <v>MIÉRCOLES</v>
      </c>
      <c r="D604">
        <f t="shared" si="55"/>
        <v>9</v>
      </c>
      <c r="E604" t="str">
        <f t="shared" si="56"/>
        <v>SEPTIEMBRE</v>
      </c>
      <c r="F604">
        <f t="shared" si="57"/>
        <v>2022</v>
      </c>
      <c r="G604">
        <f t="shared" si="59"/>
        <v>37</v>
      </c>
      <c r="H604" t="s">
        <v>994</v>
      </c>
      <c r="I604" s="6">
        <v>0</v>
      </c>
      <c r="J604" t="s">
        <v>1029</v>
      </c>
      <c r="L604" t="s">
        <v>999</v>
      </c>
      <c r="M604" t="s">
        <v>188</v>
      </c>
    </row>
    <row r="605" spans="1:14" x14ac:dyDescent="0.35">
      <c r="A605" s="4">
        <v>44811</v>
      </c>
      <c r="B605">
        <f t="shared" si="54"/>
        <v>3</v>
      </c>
      <c r="C605" t="str">
        <f t="shared" si="58"/>
        <v>MIÉRCOLES</v>
      </c>
      <c r="D605">
        <f t="shared" si="55"/>
        <v>9</v>
      </c>
      <c r="E605" t="str">
        <f t="shared" si="56"/>
        <v>SEPTIEMBRE</v>
      </c>
      <c r="F605">
        <f t="shared" si="57"/>
        <v>2022</v>
      </c>
      <c r="G605">
        <f t="shared" si="59"/>
        <v>37</v>
      </c>
      <c r="H605" t="s">
        <v>1010</v>
      </c>
      <c r="I605" s="6">
        <v>500</v>
      </c>
      <c r="J605" t="s">
        <v>1030</v>
      </c>
      <c r="L605" t="s">
        <v>999</v>
      </c>
      <c r="M605" t="s">
        <v>188</v>
      </c>
    </row>
    <row r="606" spans="1:14" x14ac:dyDescent="0.35">
      <c r="A606" s="4">
        <v>44811</v>
      </c>
      <c r="B606">
        <f t="shared" si="54"/>
        <v>3</v>
      </c>
      <c r="C606" t="str">
        <f t="shared" si="58"/>
        <v>MIÉRCOLES</v>
      </c>
      <c r="D606">
        <f t="shared" si="55"/>
        <v>9</v>
      </c>
      <c r="E606" t="str">
        <f t="shared" si="56"/>
        <v>SEPTIEMBRE</v>
      </c>
      <c r="F606">
        <f t="shared" si="57"/>
        <v>2022</v>
      </c>
      <c r="G606">
        <f t="shared" si="59"/>
        <v>37</v>
      </c>
      <c r="H606" t="s">
        <v>933</v>
      </c>
      <c r="I606" s="6">
        <v>3000</v>
      </c>
      <c r="J606" t="s">
        <v>1031</v>
      </c>
      <c r="L606" t="s">
        <v>999</v>
      </c>
      <c r="M606" t="s">
        <v>188</v>
      </c>
    </row>
    <row r="607" spans="1:14" x14ac:dyDescent="0.35">
      <c r="A607" s="4">
        <v>44812</v>
      </c>
      <c r="B607">
        <f t="shared" si="54"/>
        <v>4</v>
      </c>
      <c r="C607" t="str">
        <f t="shared" si="58"/>
        <v>JUEVES</v>
      </c>
      <c r="D607">
        <f t="shared" si="55"/>
        <v>9</v>
      </c>
      <c r="E607" t="str">
        <f t="shared" si="56"/>
        <v>SEPTIEMBRE</v>
      </c>
      <c r="F607">
        <f t="shared" si="57"/>
        <v>2022</v>
      </c>
      <c r="G607">
        <f t="shared" si="59"/>
        <v>37</v>
      </c>
      <c r="H607" t="s">
        <v>209</v>
      </c>
      <c r="I607" s="6">
        <v>59</v>
      </c>
      <c r="J607" t="s">
        <v>1032</v>
      </c>
      <c r="L607" t="s">
        <v>999</v>
      </c>
      <c r="M607" t="s">
        <v>188</v>
      </c>
    </row>
    <row r="608" spans="1:14" x14ac:dyDescent="0.35">
      <c r="A608" s="4">
        <v>44812</v>
      </c>
      <c r="B608">
        <f t="shared" si="54"/>
        <v>4</v>
      </c>
      <c r="C608" t="str">
        <f t="shared" si="58"/>
        <v>JUEVES</v>
      </c>
      <c r="D608">
        <f t="shared" si="55"/>
        <v>9</v>
      </c>
      <c r="E608" t="str">
        <f t="shared" si="56"/>
        <v>SEPTIEMBRE</v>
      </c>
      <c r="F608">
        <f t="shared" si="57"/>
        <v>2022</v>
      </c>
      <c r="G608">
        <f t="shared" si="59"/>
        <v>37</v>
      </c>
      <c r="H608" t="s">
        <v>1033</v>
      </c>
      <c r="I608" s="6">
        <v>1710</v>
      </c>
      <c r="J608" t="s">
        <v>1034</v>
      </c>
      <c r="L608" t="s">
        <v>999</v>
      </c>
      <c r="M608" t="s">
        <v>188</v>
      </c>
    </row>
    <row r="609" spans="1:14" x14ac:dyDescent="0.35">
      <c r="A609" s="4">
        <v>44812</v>
      </c>
      <c r="B609">
        <f t="shared" si="54"/>
        <v>4</v>
      </c>
      <c r="C609" t="str">
        <f t="shared" si="58"/>
        <v>JUEVES</v>
      </c>
      <c r="D609">
        <f t="shared" si="55"/>
        <v>9</v>
      </c>
      <c r="E609" t="str">
        <f t="shared" si="56"/>
        <v>SEPTIEMBRE</v>
      </c>
      <c r="F609">
        <f t="shared" si="57"/>
        <v>2022</v>
      </c>
      <c r="G609">
        <f t="shared" si="59"/>
        <v>37</v>
      </c>
      <c r="H609" t="s">
        <v>935</v>
      </c>
      <c r="I609" s="6">
        <v>1900</v>
      </c>
      <c r="J609" t="s">
        <v>1035</v>
      </c>
      <c r="L609" t="s">
        <v>999</v>
      </c>
      <c r="M609" t="s">
        <v>188</v>
      </c>
    </row>
    <row r="610" spans="1:14" x14ac:dyDescent="0.35">
      <c r="A610" s="4">
        <v>44812</v>
      </c>
      <c r="B610">
        <f t="shared" si="54"/>
        <v>4</v>
      </c>
      <c r="C610" t="str">
        <f t="shared" si="58"/>
        <v>JUEVES</v>
      </c>
      <c r="D610">
        <f t="shared" si="55"/>
        <v>9</v>
      </c>
      <c r="E610" t="str">
        <f t="shared" si="56"/>
        <v>SEPTIEMBRE</v>
      </c>
      <c r="F610">
        <f t="shared" si="57"/>
        <v>2022</v>
      </c>
      <c r="G610">
        <f t="shared" si="59"/>
        <v>37</v>
      </c>
      <c r="H610" t="s">
        <v>868</v>
      </c>
      <c r="I610" s="6"/>
      <c r="J610" t="s">
        <v>1036</v>
      </c>
      <c r="L610" t="s">
        <v>999</v>
      </c>
      <c r="M610" t="s">
        <v>188</v>
      </c>
    </row>
    <row r="611" spans="1:14" x14ac:dyDescent="0.35">
      <c r="A611" s="4">
        <v>44812</v>
      </c>
      <c r="B611">
        <f t="shared" si="54"/>
        <v>4</v>
      </c>
      <c r="C611" t="str">
        <f t="shared" si="58"/>
        <v>JUEVES</v>
      </c>
      <c r="D611">
        <f t="shared" si="55"/>
        <v>9</v>
      </c>
      <c r="E611" t="str">
        <f t="shared" si="56"/>
        <v>SEPTIEMBRE</v>
      </c>
      <c r="F611">
        <f t="shared" si="57"/>
        <v>2022</v>
      </c>
      <c r="G611">
        <f t="shared" si="59"/>
        <v>37</v>
      </c>
      <c r="H611" t="s">
        <v>1037</v>
      </c>
      <c r="I611" s="6">
        <v>500</v>
      </c>
      <c r="J611" t="s">
        <v>1038</v>
      </c>
      <c r="L611" t="s">
        <v>999</v>
      </c>
      <c r="M611" t="s">
        <v>188</v>
      </c>
    </row>
    <row r="612" spans="1:14" x14ac:dyDescent="0.35">
      <c r="A612" s="4">
        <v>44812</v>
      </c>
      <c r="B612">
        <f t="shared" si="54"/>
        <v>4</v>
      </c>
      <c r="C612" t="str">
        <f t="shared" si="58"/>
        <v>JUEVES</v>
      </c>
      <c r="D612">
        <f t="shared" si="55"/>
        <v>9</v>
      </c>
      <c r="E612" t="str">
        <f t="shared" si="56"/>
        <v>SEPTIEMBRE</v>
      </c>
      <c r="F612">
        <f t="shared" si="57"/>
        <v>2022</v>
      </c>
      <c r="G612">
        <f t="shared" si="59"/>
        <v>37</v>
      </c>
      <c r="H612" t="s">
        <v>1039</v>
      </c>
      <c r="I612" s="6">
        <v>59</v>
      </c>
      <c r="J612" t="s">
        <v>1040</v>
      </c>
      <c r="L612" t="s">
        <v>999</v>
      </c>
      <c r="M612" t="s">
        <v>191</v>
      </c>
      <c r="N612" t="s">
        <v>36</v>
      </c>
    </row>
    <row r="613" spans="1:14" x14ac:dyDescent="0.35">
      <c r="A613" s="4">
        <v>44813</v>
      </c>
      <c r="B613">
        <f t="shared" si="54"/>
        <v>5</v>
      </c>
      <c r="C613" t="str">
        <f t="shared" si="58"/>
        <v>VIERNES</v>
      </c>
      <c r="D613">
        <f t="shared" si="55"/>
        <v>9</v>
      </c>
      <c r="E613" t="str">
        <f t="shared" si="56"/>
        <v>SEPTIEMBRE</v>
      </c>
      <c r="F613">
        <f t="shared" si="57"/>
        <v>2022</v>
      </c>
      <c r="G613">
        <f t="shared" si="59"/>
        <v>37</v>
      </c>
      <c r="H613" t="s">
        <v>1041</v>
      </c>
      <c r="I613" s="6">
        <v>0</v>
      </c>
      <c r="J613" t="s">
        <v>1042</v>
      </c>
      <c r="L613" t="s">
        <v>1002</v>
      </c>
      <c r="M613" t="s">
        <v>188</v>
      </c>
    </row>
    <row r="614" spans="1:14" x14ac:dyDescent="0.35">
      <c r="A614" s="4">
        <v>44814</v>
      </c>
      <c r="B614">
        <f t="shared" si="54"/>
        <v>6</v>
      </c>
      <c r="C614" t="str">
        <f t="shared" si="58"/>
        <v>SÁBADO</v>
      </c>
      <c r="D614">
        <f t="shared" si="55"/>
        <v>9</v>
      </c>
      <c r="E614" t="str">
        <f t="shared" si="56"/>
        <v>SEPTIEMBRE</v>
      </c>
      <c r="F614">
        <f t="shared" si="57"/>
        <v>2022</v>
      </c>
      <c r="G614">
        <f t="shared" si="59"/>
        <v>37</v>
      </c>
      <c r="H614" t="s">
        <v>932</v>
      </c>
      <c r="I614" s="6">
        <v>0</v>
      </c>
      <c r="J614" t="s">
        <v>1043</v>
      </c>
      <c r="L614" t="s">
        <v>1044</v>
      </c>
      <c r="M614" t="s">
        <v>188</v>
      </c>
    </row>
    <row r="615" spans="1:14" x14ac:dyDescent="0.35">
      <c r="A615" s="4">
        <v>44814</v>
      </c>
      <c r="B615">
        <f t="shared" si="54"/>
        <v>6</v>
      </c>
      <c r="C615" t="str">
        <f t="shared" si="58"/>
        <v>SÁBADO</v>
      </c>
      <c r="D615">
        <f t="shared" si="55"/>
        <v>9</v>
      </c>
      <c r="E615" t="str">
        <f t="shared" si="56"/>
        <v>SEPTIEMBRE</v>
      </c>
      <c r="F615">
        <f t="shared" si="57"/>
        <v>2022</v>
      </c>
      <c r="G615">
        <f t="shared" si="59"/>
        <v>37</v>
      </c>
      <c r="H615" t="s">
        <v>1045</v>
      </c>
      <c r="I615" s="6">
        <v>59</v>
      </c>
      <c r="J615" t="s">
        <v>1046</v>
      </c>
      <c r="L615" t="s">
        <v>999</v>
      </c>
      <c r="M615" t="s">
        <v>191</v>
      </c>
      <c r="N615" t="s">
        <v>36</v>
      </c>
    </row>
    <row r="616" spans="1:14" x14ac:dyDescent="0.35">
      <c r="A616" s="4">
        <v>44814</v>
      </c>
      <c r="B616">
        <f t="shared" si="54"/>
        <v>6</v>
      </c>
      <c r="C616" t="str">
        <f t="shared" si="58"/>
        <v>SÁBADO</v>
      </c>
      <c r="D616">
        <f t="shared" si="55"/>
        <v>9</v>
      </c>
      <c r="E616" t="str">
        <f t="shared" si="56"/>
        <v>SEPTIEMBRE</v>
      </c>
      <c r="F616">
        <f t="shared" si="57"/>
        <v>2022</v>
      </c>
      <c r="G616">
        <f t="shared" si="59"/>
        <v>37</v>
      </c>
      <c r="H616" t="s">
        <v>1047</v>
      </c>
      <c r="I616" s="6">
        <v>59</v>
      </c>
      <c r="J616" t="s">
        <v>1046</v>
      </c>
      <c r="L616" t="s">
        <v>999</v>
      </c>
      <c r="M616" t="s">
        <v>191</v>
      </c>
      <c r="N616" t="s">
        <v>36</v>
      </c>
    </row>
    <row r="617" spans="1:14" x14ac:dyDescent="0.35">
      <c r="A617" s="4">
        <v>44814</v>
      </c>
      <c r="B617">
        <f t="shared" si="54"/>
        <v>6</v>
      </c>
      <c r="C617" t="str">
        <f t="shared" si="58"/>
        <v>SÁBADO</v>
      </c>
      <c r="D617">
        <f t="shared" si="55"/>
        <v>9</v>
      </c>
      <c r="E617" t="str">
        <f t="shared" si="56"/>
        <v>SEPTIEMBRE</v>
      </c>
      <c r="F617">
        <f t="shared" si="57"/>
        <v>2022</v>
      </c>
      <c r="G617">
        <f t="shared" si="59"/>
        <v>37</v>
      </c>
      <c r="H617" t="s">
        <v>1048</v>
      </c>
      <c r="I617" s="6">
        <v>59</v>
      </c>
      <c r="J617" t="s">
        <v>1046</v>
      </c>
      <c r="L617" t="s">
        <v>1002</v>
      </c>
      <c r="M617" t="s">
        <v>191</v>
      </c>
      <c r="N617" t="s">
        <v>36</v>
      </c>
    </row>
    <row r="618" spans="1:14" x14ac:dyDescent="0.35">
      <c r="A618" s="4">
        <v>44814</v>
      </c>
      <c r="B618">
        <f t="shared" si="54"/>
        <v>6</v>
      </c>
      <c r="C618" t="str">
        <f t="shared" si="58"/>
        <v>SÁBADO</v>
      </c>
      <c r="D618">
        <f t="shared" si="55"/>
        <v>9</v>
      </c>
      <c r="E618" t="str">
        <f t="shared" si="56"/>
        <v>SEPTIEMBRE</v>
      </c>
      <c r="F618">
        <f t="shared" si="57"/>
        <v>2022</v>
      </c>
      <c r="G618">
        <f t="shared" si="59"/>
        <v>37</v>
      </c>
      <c r="H618" t="s">
        <v>1049</v>
      </c>
      <c r="I618" s="6">
        <v>3600</v>
      </c>
      <c r="J618" t="s">
        <v>1050</v>
      </c>
      <c r="L618" t="s">
        <v>999</v>
      </c>
      <c r="M618" t="s">
        <v>188</v>
      </c>
    </row>
    <row r="619" spans="1:14" x14ac:dyDescent="0.35">
      <c r="A619" s="4">
        <v>44814</v>
      </c>
      <c r="B619">
        <f t="shared" si="54"/>
        <v>6</v>
      </c>
      <c r="C619" t="str">
        <f t="shared" si="58"/>
        <v>SÁBADO</v>
      </c>
      <c r="D619">
        <f t="shared" si="55"/>
        <v>9</v>
      </c>
      <c r="E619" t="str">
        <f t="shared" si="56"/>
        <v>SEPTIEMBRE</v>
      </c>
      <c r="F619">
        <f t="shared" si="57"/>
        <v>2022</v>
      </c>
      <c r="G619">
        <f t="shared" si="59"/>
        <v>37</v>
      </c>
      <c r="H619" t="s">
        <v>465</v>
      </c>
      <c r="I619" s="6">
        <v>1200</v>
      </c>
      <c r="J619" t="s">
        <v>1051</v>
      </c>
      <c r="L619" t="s">
        <v>1002</v>
      </c>
      <c r="M619" t="s">
        <v>188</v>
      </c>
    </row>
    <row r="620" spans="1:14" x14ac:dyDescent="0.35">
      <c r="A620" s="4">
        <v>44815</v>
      </c>
      <c r="B620">
        <f t="shared" si="54"/>
        <v>7</v>
      </c>
      <c r="C620" t="str">
        <f t="shared" si="58"/>
        <v>DOMINGO</v>
      </c>
      <c r="D620">
        <f t="shared" si="55"/>
        <v>9</v>
      </c>
      <c r="E620" t="str">
        <f t="shared" si="56"/>
        <v>SEPTIEMBRE</v>
      </c>
      <c r="F620">
        <f t="shared" si="57"/>
        <v>2022</v>
      </c>
      <c r="G620">
        <f t="shared" si="59"/>
        <v>38</v>
      </c>
      <c r="H620" t="s">
        <v>881</v>
      </c>
      <c r="I620" s="6">
        <v>6200</v>
      </c>
      <c r="J620" t="s">
        <v>1052</v>
      </c>
      <c r="L620" t="s">
        <v>999</v>
      </c>
      <c r="M620" t="s">
        <v>188</v>
      </c>
    </row>
    <row r="621" spans="1:14" x14ac:dyDescent="0.35">
      <c r="A621" s="4">
        <v>44815</v>
      </c>
      <c r="B621">
        <f t="shared" si="54"/>
        <v>7</v>
      </c>
      <c r="C621" t="str">
        <f t="shared" si="58"/>
        <v>DOMINGO</v>
      </c>
      <c r="D621">
        <f t="shared" si="55"/>
        <v>9</v>
      </c>
      <c r="E621" t="str">
        <f t="shared" si="56"/>
        <v>SEPTIEMBRE</v>
      </c>
      <c r="F621">
        <f t="shared" si="57"/>
        <v>2022</v>
      </c>
      <c r="G621">
        <f t="shared" si="59"/>
        <v>38</v>
      </c>
      <c r="H621" t="s">
        <v>1041</v>
      </c>
      <c r="I621" s="6">
        <v>2500</v>
      </c>
      <c r="J621" t="s">
        <v>1053</v>
      </c>
      <c r="L621" t="s">
        <v>1002</v>
      </c>
      <c r="M621" t="s">
        <v>188</v>
      </c>
    </row>
    <row r="622" spans="1:14" x14ac:dyDescent="0.35">
      <c r="A622" s="4">
        <v>44815</v>
      </c>
      <c r="B622">
        <f t="shared" si="54"/>
        <v>7</v>
      </c>
      <c r="C622" t="str">
        <f t="shared" si="58"/>
        <v>DOMINGO</v>
      </c>
      <c r="D622">
        <f t="shared" si="55"/>
        <v>9</v>
      </c>
      <c r="E622" t="str">
        <f t="shared" si="56"/>
        <v>SEPTIEMBRE</v>
      </c>
      <c r="F622">
        <f t="shared" si="57"/>
        <v>2022</v>
      </c>
      <c r="G622">
        <f t="shared" si="59"/>
        <v>38</v>
      </c>
      <c r="H622" t="s">
        <v>1054</v>
      </c>
      <c r="I622" s="6">
        <v>500</v>
      </c>
      <c r="J622" t="s">
        <v>976</v>
      </c>
      <c r="L622" t="s">
        <v>999</v>
      </c>
      <c r="M622" t="s">
        <v>188</v>
      </c>
    </row>
    <row r="623" spans="1:14" x14ac:dyDescent="0.35">
      <c r="A623" s="4">
        <v>44816</v>
      </c>
      <c r="B623">
        <f t="shared" si="54"/>
        <v>1</v>
      </c>
      <c r="C623" t="str">
        <f t="shared" si="58"/>
        <v>LUNES</v>
      </c>
      <c r="D623">
        <f t="shared" si="55"/>
        <v>9</v>
      </c>
      <c r="E623" t="str">
        <f t="shared" si="56"/>
        <v>SEPTIEMBRE</v>
      </c>
      <c r="F623">
        <f t="shared" si="57"/>
        <v>2022</v>
      </c>
      <c r="G623">
        <f t="shared" si="59"/>
        <v>38</v>
      </c>
      <c r="H623" t="s">
        <v>994</v>
      </c>
      <c r="I623" s="6">
        <v>0</v>
      </c>
      <c r="J623" t="s">
        <v>1055</v>
      </c>
      <c r="L623" t="s">
        <v>999</v>
      </c>
      <c r="M623" t="s">
        <v>188</v>
      </c>
    </row>
    <row r="624" spans="1:14" x14ac:dyDescent="0.35">
      <c r="A624" s="4">
        <v>44816</v>
      </c>
      <c r="B624">
        <f t="shared" si="54"/>
        <v>1</v>
      </c>
      <c r="C624" t="str">
        <f t="shared" si="58"/>
        <v>LUNES</v>
      </c>
      <c r="D624">
        <f t="shared" si="55"/>
        <v>9</v>
      </c>
      <c r="E624" t="str">
        <f t="shared" si="56"/>
        <v>SEPTIEMBRE</v>
      </c>
      <c r="F624">
        <f t="shared" si="57"/>
        <v>2022</v>
      </c>
      <c r="G624">
        <f t="shared" si="59"/>
        <v>38</v>
      </c>
      <c r="H624" t="s">
        <v>1056</v>
      </c>
      <c r="I624" s="6">
        <v>59</v>
      </c>
      <c r="J624" t="s">
        <v>1046</v>
      </c>
      <c r="L624" t="s">
        <v>999</v>
      </c>
      <c r="M624" t="s">
        <v>191</v>
      </c>
      <c r="N624" t="s">
        <v>36</v>
      </c>
    </row>
    <row r="625" spans="1:14" x14ac:dyDescent="0.35">
      <c r="A625" s="4">
        <v>44817</v>
      </c>
      <c r="B625">
        <f t="shared" si="54"/>
        <v>2</v>
      </c>
      <c r="C625" t="str">
        <f t="shared" si="58"/>
        <v>MARTES</v>
      </c>
      <c r="D625">
        <f t="shared" si="55"/>
        <v>9</v>
      </c>
      <c r="E625" t="str">
        <f t="shared" si="56"/>
        <v>SEPTIEMBRE</v>
      </c>
      <c r="F625">
        <f t="shared" si="57"/>
        <v>2022</v>
      </c>
      <c r="G625">
        <f t="shared" si="59"/>
        <v>38</v>
      </c>
      <c r="H625" t="s">
        <v>1057</v>
      </c>
      <c r="I625" s="6">
        <v>59</v>
      </c>
      <c r="J625" t="s">
        <v>1046</v>
      </c>
      <c r="L625" t="s">
        <v>999</v>
      </c>
      <c r="M625" t="s">
        <v>191</v>
      </c>
      <c r="N625" t="s">
        <v>36</v>
      </c>
    </row>
    <row r="626" spans="1:14" x14ac:dyDescent="0.35">
      <c r="A626" s="4">
        <v>44817</v>
      </c>
      <c r="B626">
        <f t="shared" si="54"/>
        <v>2</v>
      </c>
      <c r="C626" t="str">
        <f t="shared" si="58"/>
        <v>MARTES</v>
      </c>
      <c r="D626">
        <f t="shared" si="55"/>
        <v>9</v>
      </c>
      <c r="E626" t="str">
        <f t="shared" si="56"/>
        <v>SEPTIEMBRE</v>
      </c>
      <c r="F626">
        <f t="shared" si="57"/>
        <v>2022</v>
      </c>
      <c r="G626">
        <f t="shared" si="59"/>
        <v>38</v>
      </c>
      <c r="H626" t="s">
        <v>1058</v>
      </c>
      <c r="I626" s="6">
        <v>59</v>
      </c>
      <c r="J626" t="s">
        <v>1046</v>
      </c>
      <c r="L626" t="s">
        <v>999</v>
      </c>
      <c r="M626" t="s">
        <v>191</v>
      </c>
      <c r="N626" t="s">
        <v>36</v>
      </c>
    </row>
    <row r="627" spans="1:14" x14ac:dyDescent="0.35">
      <c r="A627" s="4">
        <v>44817</v>
      </c>
      <c r="B627">
        <f t="shared" si="54"/>
        <v>2</v>
      </c>
      <c r="C627" t="str">
        <f t="shared" si="58"/>
        <v>MARTES</v>
      </c>
      <c r="D627">
        <f t="shared" si="55"/>
        <v>9</v>
      </c>
      <c r="E627" t="str">
        <f t="shared" si="56"/>
        <v>SEPTIEMBRE</v>
      </c>
      <c r="F627">
        <f t="shared" si="57"/>
        <v>2022</v>
      </c>
      <c r="G627">
        <f t="shared" si="59"/>
        <v>38</v>
      </c>
      <c r="H627" t="s">
        <v>1059</v>
      </c>
      <c r="I627" s="6">
        <v>600</v>
      </c>
      <c r="J627" t="s">
        <v>1060</v>
      </c>
      <c r="K627">
        <v>3</v>
      </c>
      <c r="L627" t="s">
        <v>1002</v>
      </c>
      <c r="M627" t="s">
        <v>188</v>
      </c>
    </row>
    <row r="628" spans="1:14" x14ac:dyDescent="0.35">
      <c r="A628" s="4">
        <v>44818</v>
      </c>
      <c r="B628">
        <f t="shared" si="54"/>
        <v>3</v>
      </c>
      <c r="C628" t="str">
        <f t="shared" si="58"/>
        <v>MIÉRCOLES</v>
      </c>
      <c r="D628">
        <f t="shared" si="55"/>
        <v>9</v>
      </c>
      <c r="E628" t="str">
        <f t="shared" si="56"/>
        <v>SEPTIEMBRE</v>
      </c>
      <c r="F628">
        <f t="shared" si="57"/>
        <v>2022</v>
      </c>
      <c r="G628">
        <f t="shared" si="59"/>
        <v>38</v>
      </c>
      <c r="H628" t="s">
        <v>927</v>
      </c>
      <c r="I628" s="6">
        <v>3000</v>
      </c>
      <c r="J628" t="s">
        <v>1061</v>
      </c>
      <c r="K628">
        <v>68</v>
      </c>
      <c r="L628" t="s">
        <v>999</v>
      </c>
      <c r="M628" t="s">
        <v>188</v>
      </c>
    </row>
    <row r="629" spans="1:14" x14ac:dyDescent="0.35">
      <c r="A629" s="4">
        <v>44818</v>
      </c>
      <c r="B629">
        <f t="shared" si="54"/>
        <v>3</v>
      </c>
      <c r="C629" t="str">
        <f t="shared" si="58"/>
        <v>MIÉRCOLES</v>
      </c>
      <c r="D629">
        <f t="shared" si="55"/>
        <v>9</v>
      </c>
      <c r="E629" t="str">
        <f t="shared" si="56"/>
        <v>SEPTIEMBRE</v>
      </c>
      <c r="F629">
        <f t="shared" si="57"/>
        <v>2022</v>
      </c>
      <c r="G629">
        <f t="shared" si="59"/>
        <v>38</v>
      </c>
      <c r="H629" t="s">
        <v>935</v>
      </c>
      <c r="I629" s="6">
        <v>500</v>
      </c>
      <c r="J629" t="s">
        <v>1062</v>
      </c>
      <c r="K629">
        <v>71</v>
      </c>
      <c r="L629" t="s">
        <v>999</v>
      </c>
      <c r="M629" t="s">
        <v>188</v>
      </c>
    </row>
    <row r="630" spans="1:14" x14ac:dyDescent="0.35">
      <c r="A630" s="4">
        <v>44818</v>
      </c>
      <c r="B630">
        <f t="shared" si="54"/>
        <v>3</v>
      </c>
      <c r="C630" t="str">
        <f t="shared" si="58"/>
        <v>MIÉRCOLES</v>
      </c>
      <c r="D630">
        <f t="shared" si="55"/>
        <v>9</v>
      </c>
      <c r="E630" t="str">
        <f t="shared" si="56"/>
        <v>SEPTIEMBRE</v>
      </c>
      <c r="F630">
        <f t="shared" si="57"/>
        <v>2022</v>
      </c>
      <c r="G630">
        <f t="shared" si="59"/>
        <v>38</v>
      </c>
      <c r="H630" t="s">
        <v>1033</v>
      </c>
      <c r="I630" s="6">
        <v>2000</v>
      </c>
      <c r="J630" t="s">
        <v>1063</v>
      </c>
      <c r="K630">
        <v>57</v>
      </c>
      <c r="L630" t="s">
        <v>999</v>
      </c>
      <c r="M630" t="s">
        <v>188</v>
      </c>
    </row>
    <row r="631" spans="1:14" x14ac:dyDescent="0.35">
      <c r="A631" s="4">
        <v>44818</v>
      </c>
      <c r="B631">
        <f t="shared" si="54"/>
        <v>3</v>
      </c>
      <c r="C631" t="str">
        <f t="shared" si="58"/>
        <v>MIÉRCOLES</v>
      </c>
      <c r="D631">
        <f t="shared" si="55"/>
        <v>9</v>
      </c>
      <c r="E631" t="str">
        <f t="shared" si="56"/>
        <v>SEPTIEMBRE</v>
      </c>
      <c r="F631">
        <f t="shared" si="57"/>
        <v>2022</v>
      </c>
      <c r="G631">
        <f t="shared" si="59"/>
        <v>38</v>
      </c>
      <c r="H631" t="s">
        <v>1039</v>
      </c>
      <c r="I631" s="6">
        <v>600</v>
      </c>
      <c r="J631" t="s">
        <v>1064</v>
      </c>
      <c r="K631">
        <v>48</v>
      </c>
      <c r="L631" t="s">
        <v>999</v>
      </c>
      <c r="M631" t="s">
        <v>188</v>
      </c>
    </row>
    <row r="632" spans="1:14" x14ac:dyDescent="0.35">
      <c r="A632" s="4">
        <v>44818</v>
      </c>
      <c r="B632">
        <f t="shared" si="54"/>
        <v>3</v>
      </c>
      <c r="C632" t="str">
        <f t="shared" si="58"/>
        <v>MIÉRCOLES</v>
      </c>
      <c r="D632">
        <f t="shared" si="55"/>
        <v>9</v>
      </c>
      <c r="E632" t="str">
        <f t="shared" si="56"/>
        <v>SEPTIEMBRE</v>
      </c>
      <c r="F632">
        <f t="shared" si="57"/>
        <v>2022</v>
      </c>
      <c r="G632">
        <f t="shared" si="59"/>
        <v>38</v>
      </c>
      <c r="H632" t="s">
        <v>916</v>
      </c>
      <c r="I632" s="6">
        <v>700</v>
      </c>
      <c r="J632" t="s">
        <v>1065</v>
      </c>
      <c r="K632">
        <v>72</v>
      </c>
      <c r="L632" t="s">
        <v>1002</v>
      </c>
      <c r="M632" t="s">
        <v>188</v>
      </c>
    </row>
    <row r="633" spans="1:14" x14ac:dyDescent="0.35">
      <c r="A633" s="4">
        <v>44819</v>
      </c>
      <c r="B633">
        <f t="shared" si="54"/>
        <v>4</v>
      </c>
      <c r="C633" t="str">
        <f t="shared" si="58"/>
        <v>JUEVES</v>
      </c>
      <c r="D633">
        <f t="shared" si="55"/>
        <v>9</v>
      </c>
      <c r="E633" t="str">
        <f t="shared" si="56"/>
        <v>SEPTIEMBRE</v>
      </c>
      <c r="F633">
        <f t="shared" si="57"/>
        <v>2022</v>
      </c>
      <c r="G633">
        <f t="shared" si="59"/>
        <v>38</v>
      </c>
      <c r="H633" t="s">
        <v>1049</v>
      </c>
      <c r="I633" s="6">
        <v>59</v>
      </c>
      <c r="J633" t="s">
        <v>1066</v>
      </c>
      <c r="K633">
        <v>49</v>
      </c>
      <c r="L633" t="s">
        <v>1002</v>
      </c>
      <c r="M633" t="s">
        <v>188</v>
      </c>
    </row>
    <row r="634" spans="1:14" x14ac:dyDescent="0.35">
      <c r="A634" s="4">
        <v>44819</v>
      </c>
      <c r="B634">
        <f t="shared" si="54"/>
        <v>4</v>
      </c>
      <c r="C634" t="str">
        <f t="shared" si="58"/>
        <v>JUEVES</v>
      </c>
      <c r="D634">
        <f t="shared" si="55"/>
        <v>9</v>
      </c>
      <c r="E634" t="str">
        <f t="shared" si="56"/>
        <v>SEPTIEMBRE</v>
      </c>
      <c r="F634">
        <f t="shared" si="57"/>
        <v>2022</v>
      </c>
      <c r="G634">
        <f t="shared" si="59"/>
        <v>38</v>
      </c>
      <c r="H634" t="s">
        <v>1067</v>
      </c>
      <c r="I634" s="6">
        <v>179</v>
      </c>
      <c r="J634" t="s">
        <v>1068</v>
      </c>
      <c r="K634">
        <v>41</v>
      </c>
      <c r="L634" t="s">
        <v>999</v>
      </c>
      <c r="M634" t="s">
        <v>191</v>
      </c>
      <c r="N634" t="s">
        <v>36</v>
      </c>
    </row>
    <row r="635" spans="1:14" x14ac:dyDescent="0.35">
      <c r="A635" s="4">
        <v>44819</v>
      </c>
      <c r="B635">
        <f t="shared" si="54"/>
        <v>4</v>
      </c>
      <c r="C635" t="str">
        <f t="shared" si="58"/>
        <v>JUEVES</v>
      </c>
      <c r="D635">
        <f t="shared" si="55"/>
        <v>9</v>
      </c>
      <c r="E635" t="str">
        <f t="shared" si="56"/>
        <v>SEPTIEMBRE</v>
      </c>
      <c r="F635">
        <f t="shared" si="57"/>
        <v>2022</v>
      </c>
      <c r="G635">
        <f t="shared" si="59"/>
        <v>38</v>
      </c>
      <c r="H635" t="s">
        <v>1041</v>
      </c>
      <c r="I635" s="6">
        <v>0</v>
      </c>
      <c r="J635" t="s">
        <v>1069</v>
      </c>
      <c r="K635">
        <v>22</v>
      </c>
      <c r="L635" t="s">
        <v>1002</v>
      </c>
      <c r="M635" t="s">
        <v>188</v>
      </c>
    </row>
    <row r="636" spans="1:14" x14ac:dyDescent="0.35">
      <c r="A636" s="4">
        <v>44821</v>
      </c>
      <c r="B636">
        <f t="shared" si="54"/>
        <v>6</v>
      </c>
      <c r="C636" t="str">
        <f t="shared" si="58"/>
        <v>SÁBADO</v>
      </c>
      <c r="D636">
        <f t="shared" si="55"/>
        <v>9</v>
      </c>
      <c r="E636" t="str">
        <f t="shared" si="56"/>
        <v>SEPTIEMBRE</v>
      </c>
      <c r="F636">
        <f t="shared" si="57"/>
        <v>2022</v>
      </c>
      <c r="G636">
        <f t="shared" si="59"/>
        <v>38</v>
      </c>
      <c r="H636" t="s">
        <v>1070</v>
      </c>
      <c r="I636" s="6">
        <v>59</v>
      </c>
      <c r="J636" t="s">
        <v>975</v>
      </c>
      <c r="K636">
        <v>14</v>
      </c>
      <c r="L636" t="s">
        <v>999</v>
      </c>
      <c r="M636" t="s">
        <v>191</v>
      </c>
      <c r="N636" t="s">
        <v>36</v>
      </c>
    </row>
    <row r="637" spans="1:14" x14ac:dyDescent="0.35">
      <c r="A637" s="4">
        <v>44821</v>
      </c>
      <c r="B637">
        <f t="shared" si="54"/>
        <v>6</v>
      </c>
      <c r="C637" t="str">
        <f t="shared" si="58"/>
        <v>SÁBADO</v>
      </c>
      <c r="D637">
        <f t="shared" si="55"/>
        <v>9</v>
      </c>
      <c r="E637" t="str">
        <f t="shared" si="56"/>
        <v>SEPTIEMBRE</v>
      </c>
      <c r="F637">
        <f t="shared" si="57"/>
        <v>2022</v>
      </c>
      <c r="G637">
        <f t="shared" si="59"/>
        <v>38</v>
      </c>
      <c r="H637" t="s">
        <v>951</v>
      </c>
      <c r="I637" s="6">
        <v>0</v>
      </c>
      <c r="J637" t="s">
        <v>1071</v>
      </c>
      <c r="K637">
        <v>30</v>
      </c>
      <c r="L637" t="s">
        <v>999</v>
      </c>
      <c r="M637" t="s">
        <v>188</v>
      </c>
    </row>
    <row r="638" spans="1:14" x14ac:dyDescent="0.35">
      <c r="A638" s="4">
        <v>44823</v>
      </c>
      <c r="B638">
        <f t="shared" si="54"/>
        <v>1</v>
      </c>
      <c r="C638" t="str">
        <f t="shared" si="58"/>
        <v>LUNES</v>
      </c>
      <c r="D638">
        <f t="shared" si="55"/>
        <v>9</v>
      </c>
      <c r="E638" t="str">
        <f t="shared" si="56"/>
        <v>SEPTIEMBRE</v>
      </c>
      <c r="F638">
        <f t="shared" si="57"/>
        <v>2022</v>
      </c>
      <c r="G638">
        <f t="shared" si="59"/>
        <v>39</v>
      </c>
      <c r="H638" t="s">
        <v>1072</v>
      </c>
      <c r="I638" s="6">
        <v>500</v>
      </c>
      <c r="J638" t="s">
        <v>860</v>
      </c>
      <c r="K638">
        <v>40</v>
      </c>
      <c r="L638" t="s">
        <v>999</v>
      </c>
      <c r="M638" t="s">
        <v>191</v>
      </c>
      <c r="N638" t="s">
        <v>204</v>
      </c>
    </row>
    <row r="639" spans="1:14" x14ac:dyDescent="0.35">
      <c r="A639" s="4">
        <v>44824</v>
      </c>
      <c r="B639">
        <f t="shared" si="54"/>
        <v>2</v>
      </c>
      <c r="C639" t="str">
        <f t="shared" si="58"/>
        <v>MARTES</v>
      </c>
      <c r="D639">
        <f t="shared" si="55"/>
        <v>9</v>
      </c>
      <c r="E639" t="str">
        <f t="shared" si="56"/>
        <v>SEPTIEMBRE</v>
      </c>
      <c r="F639">
        <f t="shared" si="57"/>
        <v>2022</v>
      </c>
      <c r="G639">
        <f t="shared" si="59"/>
        <v>39</v>
      </c>
      <c r="H639" t="s">
        <v>1073</v>
      </c>
      <c r="I639" s="6">
        <v>700</v>
      </c>
      <c r="J639" t="s">
        <v>1074</v>
      </c>
      <c r="K639">
        <v>66</v>
      </c>
      <c r="L639" t="s">
        <v>999</v>
      </c>
      <c r="M639" t="s">
        <v>191</v>
      </c>
      <c r="N639" t="s">
        <v>204</v>
      </c>
    </row>
    <row r="640" spans="1:14" x14ac:dyDescent="0.35">
      <c r="A640" s="4">
        <v>44824</v>
      </c>
      <c r="B640">
        <f t="shared" si="54"/>
        <v>2</v>
      </c>
      <c r="C640" t="str">
        <f t="shared" si="58"/>
        <v>MARTES</v>
      </c>
      <c r="D640">
        <f t="shared" si="55"/>
        <v>9</v>
      </c>
      <c r="E640" t="str">
        <f t="shared" si="56"/>
        <v>SEPTIEMBRE</v>
      </c>
      <c r="F640">
        <f t="shared" si="57"/>
        <v>2022</v>
      </c>
      <c r="G640">
        <f t="shared" si="59"/>
        <v>39</v>
      </c>
      <c r="H640" t="s">
        <v>1067</v>
      </c>
      <c r="I640" s="6">
        <v>570</v>
      </c>
      <c r="J640" t="s">
        <v>1075</v>
      </c>
      <c r="K640">
        <v>41</v>
      </c>
      <c r="L640" t="s">
        <v>999</v>
      </c>
      <c r="M640" t="s">
        <v>188</v>
      </c>
    </row>
    <row r="641" spans="1:14" x14ac:dyDescent="0.35">
      <c r="A641" s="4">
        <v>44824</v>
      </c>
      <c r="B641">
        <f t="shared" si="54"/>
        <v>2</v>
      </c>
      <c r="C641" t="str">
        <f t="shared" si="58"/>
        <v>MARTES</v>
      </c>
      <c r="D641">
        <f t="shared" si="55"/>
        <v>9</v>
      </c>
      <c r="E641" t="str">
        <f t="shared" si="56"/>
        <v>SEPTIEMBRE</v>
      </c>
      <c r="F641">
        <f t="shared" si="57"/>
        <v>2022</v>
      </c>
      <c r="G641">
        <f t="shared" si="59"/>
        <v>39</v>
      </c>
      <c r="H641" t="s">
        <v>1076</v>
      </c>
      <c r="I641" s="6">
        <v>59</v>
      </c>
      <c r="J641" t="s">
        <v>1077</v>
      </c>
      <c r="K641">
        <v>23</v>
      </c>
      <c r="L641" t="s">
        <v>999</v>
      </c>
      <c r="M641" t="s">
        <v>191</v>
      </c>
      <c r="N641" t="s">
        <v>192</v>
      </c>
    </row>
    <row r="642" spans="1:14" x14ac:dyDescent="0.35">
      <c r="A642" s="4">
        <v>44826</v>
      </c>
      <c r="B642">
        <f t="shared" ref="B642:B705" si="60">WEEKDAY(A642,2)</f>
        <v>4</v>
      </c>
      <c r="C642" t="str">
        <f t="shared" si="58"/>
        <v>JUEVES</v>
      </c>
      <c r="D642">
        <f t="shared" ref="D642:D705" si="61">MONTH(A642)</f>
        <v>9</v>
      </c>
      <c r="E642" t="str">
        <f t="shared" ref="E642:E705" si="62">UPPER(TEXT(A642,"MMMM"))</f>
        <v>SEPTIEMBRE</v>
      </c>
      <c r="F642">
        <f t="shared" ref="F642:F705" si="63">YEAR(A642)</f>
        <v>2022</v>
      </c>
      <c r="G642">
        <f t="shared" si="59"/>
        <v>39</v>
      </c>
      <c r="H642" t="s">
        <v>1078</v>
      </c>
      <c r="I642" s="6">
        <v>370</v>
      </c>
      <c r="J642" t="s">
        <v>1079</v>
      </c>
      <c r="K642">
        <v>44</v>
      </c>
      <c r="L642" t="s">
        <v>999</v>
      </c>
      <c r="M642" t="s">
        <v>191</v>
      </c>
    </row>
    <row r="643" spans="1:14" x14ac:dyDescent="0.35">
      <c r="A643" s="4">
        <v>44826</v>
      </c>
      <c r="B643">
        <f t="shared" si="60"/>
        <v>4</v>
      </c>
      <c r="C643" t="str">
        <f t="shared" ref="C643:C706" si="64">UPPER(TEXT(A643,"DDDD"))</f>
        <v>JUEVES</v>
      </c>
      <c r="D643">
        <f t="shared" si="61"/>
        <v>9</v>
      </c>
      <c r="E643" t="str">
        <f t="shared" si="62"/>
        <v>SEPTIEMBRE</v>
      </c>
      <c r="F643">
        <f t="shared" si="63"/>
        <v>2022</v>
      </c>
      <c r="G643">
        <f t="shared" ref="G643:G706" si="65">WEEKNUM(A643)</f>
        <v>39</v>
      </c>
      <c r="H643" t="s">
        <v>1080</v>
      </c>
      <c r="I643" s="6">
        <v>59</v>
      </c>
      <c r="J643" t="s">
        <v>1046</v>
      </c>
      <c r="K643">
        <v>61</v>
      </c>
      <c r="L643" t="s">
        <v>999</v>
      </c>
      <c r="M643" t="s">
        <v>191</v>
      </c>
      <c r="N643" t="s">
        <v>204</v>
      </c>
    </row>
    <row r="644" spans="1:14" x14ac:dyDescent="0.35">
      <c r="A644" s="4">
        <v>44827</v>
      </c>
      <c r="B644">
        <f t="shared" si="60"/>
        <v>5</v>
      </c>
      <c r="C644" t="str">
        <f t="shared" si="64"/>
        <v>VIERNES</v>
      </c>
      <c r="D644">
        <f t="shared" si="61"/>
        <v>9</v>
      </c>
      <c r="E644" t="str">
        <f t="shared" si="62"/>
        <v>SEPTIEMBRE</v>
      </c>
      <c r="F644">
        <f t="shared" si="63"/>
        <v>2022</v>
      </c>
      <c r="G644">
        <f t="shared" si="65"/>
        <v>39</v>
      </c>
      <c r="H644" t="s">
        <v>1076</v>
      </c>
      <c r="I644" s="6">
        <v>570</v>
      </c>
      <c r="J644" t="s">
        <v>1081</v>
      </c>
      <c r="K644">
        <v>23</v>
      </c>
      <c r="L644" t="s">
        <v>999</v>
      </c>
      <c r="M644" t="s">
        <v>188</v>
      </c>
    </row>
    <row r="645" spans="1:14" x14ac:dyDescent="0.35">
      <c r="A645" s="4">
        <v>44827</v>
      </c>
      <c r="B645">
        <f t="shared" si="60"/>
        <v>5</v>
      </c>
      <c r="C645" t="str">
        <f t="shared" si="64"/>
        <v>VIERNES</v>
      </c>
      <c r="D645">
        <f t="shared" si="61"/>
        <v>9</v>
      </c>
      <c r="E645" t="str">
        <f t="shared" si="62"/>
        <v>SEPTIEMBRE</v>
      </c>
      <c r="F645">
        <f t="shared" si="63"/>
        <v>2022</v>
      </c>
      <c r="G645">
        <f t="shared" si="65"/>
        <v>39</v>
      </c>
      <c r="H645" t="s">
        <v>984</v>
      </c>
      <c r="I645" s="6">
        <v>2100</v>
      </c>
      <c r="J645" t="s">
        <v>1082</v>
      </c>
      <c r="K645">
        <v>36</v>
      </c>
      <c r="L645" t="s">
        <v>999</v>
      </c>
      <c r="M645" t="s">
        <v>188</v>
      </c>
    </row>
    <row r="646" spans="1:14" x14ac:dyDescent="0.35">
      <c r="A646" s="4">
        <v>44828</v>
      </c>
      <c r="B646">
        <f t="shared" si="60"/>
        <v>6</v>
      </c>
      <c r="C646" t="str">
        <f t="shared" si="64"/>
        <v>SÁBADO</v>
      </c>
      <c r="D646">
        <f t="shared" si="61"/>
        <v>9</v>
      </c>
      <c r="E646" t="str">
        <f t="shared" si="62"/>
        <v>SEPTIEMBRE</v>
      </c>
      <c r="F646">
        <f t="shared" si="63"/>
        <v>2022</v>
      </c>
      <c r="G646">
        <f t="shared" si="65"/>
        <v>39</v>
      </c>
      <c r="H646" t="s">
        <v>1083</v>
      </c>
      <c r="I646" s="6">
        <v>59</v>
      </c>
      <c r="J646" t="s">
        <v>1046</v>
      </c>
      <c r="K646">
        <v>28</v>
      </c>
      <c r="L646" t="s">
        <v>999</v>
      </c>
      <c r="M646" t="s">
        <v>191</v>
      </c>
      <c r="N646" t="s">
        <v>195</v>
      </c>
    </row>
    <row r="647" spans="1:14" x14ac:dyDescent="0.35">
      <c r="A647" s="4">
        <v>44828</v>
      </c>
      <c r="B647">
        <f t="shared" si="60"/>
        <v>6</v>
      </c>
      <c r="C647" t="str">
        <f t="shared" si="64"/>
        <v>SÁBADO</v>
      </c>
      <c r="D647">
        <f t="shared" si="61"/>
        <v>9</v>
      </c>
      <c r="E647" t="str">
        <f t="shared" si="62"/>
        <v>SEPTIEMBRE</v>
      </c>
      <c r="F647">
        <f t="shared" si="63"/>
        <v>2022</v>
      </c>
      <c r="G647">
        <f t="shared" si="65"/>
        <v>39</v>
      </c>
      <c r="H647" t="s">
        <v>1084</v>
      </c>
      <c r="I647" s="6"/>
      <c r="M647" t="s">
        <v>191</v>
      </c>
    </row>
    <row r="648" spans="1:14" x14ac:dyDescent="0.35">
      <c r="A648" s="4">
        <v>44830</v>
      </c>
      <c r="B648">
        <f t="shared" si="60"/>
        <v>1</v>
      </c>
      <c r="C648" t="str">
        <f t="shared" si="64"/>
        <v>LUNES</v>
      </c>
      <c r="D648">
        <f t="shared" si="61"/>
        <v>9</v>
      </c>
      <c r="E648" t="str">
        <f t="shared" si="62"/>
        <v>SEPTIEMBRE</v>
      </c>
      <c r="F648">
        <f t="shared" si="63"/>
        <v>2022</v>
      </c>
      <c r="G648">
        <f t="shared" si="65"/>
        <v>40</v>
      </c>
      <c r="H648" t="s">
        <v>1085</v>
      </c>
      <c r="I648" s="6">
        <v>870</v>
      </c>
      <c r="J648" t="s">
        <v>1086</v>
      </c>
      <c r="K648">
        <v>53</v>
      </c>
      <c r="L648" t="s">
        <v>1002</v>
      </c>
      <c r="M648" t="s">
        <v>191</v>
      </c>
      <c r="N648" t="s">
        <v>36</v>
      </c>
    </row>
    <row r="649" spans="1:14" x14ac:dyDescent="0.35">
      <c r="A649" s="4">
        <v>44831</v>
      </c>
      <c r="B649">
        <f t="shared" si="60"/>
        <v>2</v>
      </c>
      <c r="C649" t="str">
        <f t="shared" si="64"/>
        <v>MARTES</v>
      </c>
      <c r="D649">
        <f t="shared" si="61"/>
        <v>9</v>
      </c>
      <c r="E649" t="str">
        <f t="shared" si="62"/>
        <v>SEPTIEMBRE</v>
      </c>
      <c r="F649">
        <f t="shared" si="63"/>
        <v>2022</v>
      </c>
      <c r="G649">
        <f t="shared" si="65"/>
        <v>40</v>
      </c>
      <c r="H649" t="s">
        <v>1087</v>
      </c>
      <c r="I649" s="6">
        <v>59</v>
      </c>
      <c r="J649" t="s">
        <v>1046</v>
      </c>
      <c r="K649">
        <v>59</v>
      </c>
      <c r="L649" t="s">
        <v>999</v>
      </c>
      <c r="M649" t="s">
        <v>191</v>
      </c>
      <c r="N649" t="s">
        <v>36</v>
      </c>
    </row>
    <row r="650" spans="1:14" x14ac:dyDescent="0.35">
      <c r="A650" s="4">
        <v>44831</v>
      </c>
      <c r="B650">
        <f t="shared" si="60"/>
        <v>2</v>
      </c>
      <c r="C650" t="str">
        <f t="shared" si="64"/>
        <v>MARTES</v>
      </c>
      <c r="D650">
        <f t="shared" si="61"/>
        <v>9</v>
      </c>
      <c r="E650" t="str">
        <f t="shared" si="62"/>
        <v>SEPTIEMBRE</v>
      </c>
      <c r="F650">
        <f t="shared" si="63"/>
        <v>2022</v>
      </c>
      <c r="G650">
        <f t="shared" si="65"/>
        <v>40</v>
      </c>
      <c r="H650" t="s">
        <v>1088</v>
      </c>
      <c r="I650" s="6">
        <v>59</v>
      </c>
      <c r="J650" t="s">
        <v>1046</v>
      </c>
      <c r="K650">
        <v>49</v>
      </c>
      <c r="L650" t="s">
        <v>1002</v>
      </c>
      <c r="M650" t="s">
        <v>191</v>
      </c>
      <c r="N650" t="s">
        <v>36</v>
      </c>
    </row>
    <row r="651" spans="1:14" x14ac:dyDescent="0.35">
      <c r="A651" s="4">
        <v>44832</v>
      </c>
      <c r="B651">
        <f t="shared" si="60"/>
        <v>3</v>
      </c>
      <c r="C651" t="str">
        <f t="shared" si="64"/>
        <v>MIÉRCOLES</v>
      </c>
      <c r="D651">
        <f t="shared" si="61"/>
        <v>9</v>
      </c>
      <c r="E651" t="str">
        <f t="shared" si="62"/>
        <v>SEPTIEMBRE</v>
      </c>
      <c r="F651">
        <f t="shared" si="63"/>
        <v>2022</v>
      </c>
      <c r="G651">
        <f t="shared" si="65"/>
        <v>40</v>
      </c>
      <c r="H651" t="s">
        <v>951</v>
      </c>
      <c r="I651" s="6">
        <v>0</v>
      </c>
      <c r="J651" t="s">
        <v>1089</v>
      </c>
      <c r="K651">
        <v>32</v>
      </c>
      <c r="L651" t="s">
        <v>999</v>
      </c>
      <c r="M651" t="s">
        <v>188</v>
      </c>
    </row>
    <row r="652" spans="1:14" x14ac:dyDescent="0.35">
      <c r="A652" s="4">
        <v>44832</v>
      </c>
      <c r="B652">
        <f t="shared" si="60"/>
        <v>3</v>
      </c>
      <c r="C652" t="str">
        <f t="shared" si="64"/>
        <v>MIÉRCOLES</v>
      </c>
      <c r="D652">
        <f t="shared" si="61"/>
        <v>9</v>
      </c>
      <c r="E652" t="str">
        <f t="shared" si="62"/>
        <v>SEPTIEMBRE</v>
      </c>
      <c r="F652">
        <f t="shared" si="63"/>
        <v>2022</v>
      </c>
      <c r="G652">
        <f t="shared" si="65"/>
        <v>40</v>
      </c>
      <c r="H652" t="s">
        <v>1056</v>
      </c>
      <c r="I652" s="6">
        <v>2000</v>
      </c>
      <c r="J652" t="s">
        <v>1090</v>
      </c>
      <c r="K652">
        <v>39</v>
      </c>
      <c r="L652" t="s">
        <v>999</v>
      </c>
      <c r="M652" t="s">
        <v>188</v>
      </c>
    </row>
    <row r="653" spans="1:14" x14ac:dyDescent="0.35">
      <c r="A653" s="4">
        <v>44833</v>
      </c>
      <c r="B653">
        <f t="shared" si="60"/>
        <v>4</v>
      </c>
      <c r="C653" t="str">
        <f t="shared" si="64"/>
        <v>JUEVES</v>
      </c>
      <c r="D653">
        <f t="shared" si="61"/>
        <v>9</v>
      </c>
      <c r="E653" t="str">
        <f t="shared" si="62"/>
        <v>SEPTIEMBRE</v>
      </c>
      <c r="F653">
        <f t="shared" si="63"/>
        <v>2022</v>
      </c>
      <c r="G653">
        <f t="shared" si="65"/>
        <v>40</v>
      </c>
      <c r="H653" t="s">
        <v>927</v>
      </c>
      <c r="I653" s="6">
        <v>3000</v>
      </c>
      <c r="J653" t="s">
        <v>1091</v>
      </c>
      <c r="K653">
        <v>68</v>
      </c>
      <c r="L653" t="s">
        <v>999</v>
      </c>
      <c r="M653" t="s">
        <v>188</v>
      </c>
    </row>
    <row r="654" spans="1:14" x14ac:dyDescent="0.35">
      <c r="A654" s="4">
        <v>44833</v>
      </c>
      <c r="B654">
        <f t="shared" si="60"/>
        <v>4</v>
      </c>
      <c r="C654" t="str">
        <f t="shared" si="64"/>
        <v>JUEVES</v>
      </c>
      <c r="D654">
        <f t="shared" si="61"/>
        <v>9</v>
      </c>
      <c r="E654" t="str">
        <f t="shared" si="62"/>
        <v>SEPTIEMBRE</v>
      </c>
      <c r="F654">
        <f t="shared" si="63"/>
        <v>2022</v>
      </c>
      <c r="G654">
        <f t="shared" si="65"/>
        <v>40</v>
      </c>
      <c r="H654" t="s">
        <v>1033</v>
      </c>
      <c r="I654" s="6">
        <v>7000</v>
      </c>
      <c r="J654" t="s">
        <v>1092</v>
      </c>
      <c r="K654">
        <v>57</v>
      </c>
      <c r="L654" t="s">
        <v>999</v>
      </c>
      <c r="M654" t="s">
        <v>188</v>
      </c>
    </row>
    <row r="655" spans="1:14" x14ac:dyDescent="0.35">
      <c r="A655" s="4">
        <v>44833</v>
      </c>
      <c r="B655">
        <f t="shared" si="60"/>
        <v>4</v>
      </c>
      <c r="C655" t="str">
        <f t="shared" si="64"/>
        <v>JUEVES</v>
      </c>
      <c r="D655">
        <f t="shared" si="61"/>
        <v>9</v>
      </c>
      <c r="E655" t="str">
        <f t="shared" si="62"/>
        <v>SEPTIEMBRE</v>
      </c>
      <c r="F655">
        <f t="shared" si="63"/>
        <v>2022</v>
      </c>
      <c r="G655">
        <f t="shared" si="65"/>
        <v>40</v>
      </c>
      <c r="H655" t="s">
        <v>1093</v>
      </c>
      <c r="I655" s="6">
        <v>500</v>
      </c>
      <c r="J655" t="s">
        <v>1094</v>
      </c>
      <c r="K655">
        <v>37</v>
      </c>
      <c r="L655" t="s">
        <v>1002</v>
      </c>
      <c r="M655" t="s">
        <v>191</v>
      </c>
      <c r="N655" t="s">
        <v>36</v>
      </c>
    </row>
    <row r="656" spans="1:14" x14ac:dyDescent="0.35">
      <c r="A656" s="4">
        <v>44833</v>
      </c>
      <c r="B656">
        <f t="shared" si="60"/>
        <v>4</v>
      </c>
      <c r="C656" t="str">
        <f t="shared" si="64"/>
        <v>JUEVES</v>
      </c>
      <c r="D656">
        <f t="shared" si="61"/>
        <v>9</v>
      </c>
      <c r="E656" t="str">
        <f t="shared" si="62"/>
        <v>SEPTIEMBRE</v>
      </c>
      <c r="F656">
        <f t="shared" si="63"/>
        <v>2022</v>
      </c>
      <c r="G656">
        <f t="shared" si="65"/>
        <v>40</v>
      </c>
      <c r="H656" t="s">
        <v>1095</v>
      </c>
      <c r="I656" s="6">
        <v>500</v>
      </c>
      <c r="J656" t="s">
        <v>1094</v>
      </c>
      <c r="K656">
        <v>27</v>
      </c>
      <c r="L656" t="s">
        <v>999</v>
      </c>
      <c r="M656" t="s">
        <v>191</v>
      </c>
      <c r="N656" t="s">
        <v>36</v>
      </c>
    </row>
    <row r="657" spans="1:14" x14ac:dyDescent="0.35">
      <c r="A657" s="4">
        <v>44835</v>
      </c>
      <c r="B657">
        <f t="shared" si="60"/>
        <v>6</v>
      </c>
      <c r="C657" t="str">
        <f t="shared" si="64"/>
        <v>SÁBADO</v>
      </c>
      <c r="D657">
        <f t="shared" si="61"/>
        <v>10</v>
      </c>
      <c r="E657" t="str">
        <f t="shared" si="62"/>
        <v>OCTUBRE</v>
      </c>
      <c r="F657">
        <f t="shared" si="63"/>
        <v>2022</v>
      </c>
      <c r="G657">
        <f t="shared" si="65"/>
        <v>40</v>
      </c>
      <c r="H657" t="s">
        <v>951</v>
      </c>
      <c r="I657" s="6">
        <v>500</v>
      </c>
      <c r="J657" t="s">
        <v>1096</v>
      </c>
      <c r="K657">
        <v>32</v>
      </c>
      <c r="L657" t="s">
        <v>999</v>
      </c>
      <c r="M657" t="s">
        <v>188</v>
      </c>
    </row>
    <row r="658" spans="1:14" x14ac:dyDescent="0.35">
      <c r="A658" s="4">
        <v>44835</v>
      </c>
      <c r="B658">
        <f t="shared" si="60"/>
        <v>6</v>
      </c>
      <c r="C658" t="str">
        <f t="shared" si="64"/>
        <v>SÁBADO</v>
      </c>
      <c r="D658">
        <f t="shared" si="61"/>
        <v>10</v>
      </c>
      <c r="E658" t="str">
        <f t="shared" si="62"/>
        <v>OCTUBRE</v>
      </c>
      <c r="F658">
        <f t="shared" si="63"/>
        <v>2022</v>
      </c>
      <c r="G658">
        <f t="shared" si="65"/>
        <v>40</v>
      </c>
      <c r="H658" t="s">
        <v>1097</v>
      </c>
      <c r="I658" s="6">
        <v>570</v>
      </c>
      <c r="J658" t="s">
        <v>1098</v>
      </c>
      <c r="K658">
        <v>36</v>
      </c>
      <c r="L658" t="s">
        <v>999</v>
      </c>
      <c r="M658" t="s">
        <v>188</v>
      </c>
    </row>
    <row r="659" spans="1:14" x14ac:dyDescent="0.35">
      <c r="A659" s="4">
        <v>44837</v>
      </c>
      <c r="B659">
        <f t="shared" si="60"/>
        <v>1</v>
      </c>
      <c r="C659" t="str">
        <f t="shared" si="64"/>
        <v>LUNES</v>
      </c>
      <c r="D659">
        <f t="shared" si="61"/>
        <v>10</v>
      </c>
      <c r="E659" t="str">
        <f t="shared" si="62"/>
        <v>OCTUBRE</v>
      </c>
      <c r="F659">
        <f t="shared" si="63"/>
        <v>2022</v>
      </c>
      <c r="G659">
        <f t="shared" si="65"/>
        <v>41</v>
      </c>
      <c r="H659" t="s">
        <v>1099</v>
      </c>
      <c r="I659" s="6">
        <v>59</v>
      </c>
      <c r="J659" t="s">
        <v>975</v>
      </c>
      <c r="K659">
        <v>14</v>
      </c>
      <c r="L659" t="s">
        <v>1002</v>
      </c>
      <c r="M659" t="s">
        <v>191</v>
      </c>
      <c r="N659" t="s">
        <v>204</v>
      </c>
    </row>
    <row r="660" spans="1:14" x14ac:dyDescent="0.35">
      <c r="A660" s="4">
        <v>44837</v>
      </c>
      <c r="B660">
        <f t="shared" si="60"/>
        <v>1</v>
      </c>
      <c r="C660" t="str">
        <f t="shared" si="64"/>
        <v>LUNES</v>
      </c>
      <c r="D660">
        <f t="shared" si="61"/>
        <v>10</v>
      </c>
      <c r="E660" t="str">
        <f t="shared" si="62"/>
        <v>OCTUBRE</v>
      </c>
      <c r="F660">
        <f t="shared" si="63"/>
        <v>2022</v>
      </c>
      <c r="G660">
        <f t="shared" si="65"/>
        <v>41</v>
      </c>
      <c r="H660" t="s">
        <v>1100</v>
      </c>
      <c r="I660" s="6">
        <v>500</v>
      </c>
      <c r="J660" t="s">
        <v>1101</v>
      </c>
      <c r="K660">
        <v>35</v>
      </c>
      <c r="L660" t="s">
        <v>999</v>
      </c>
      <c r="M660" t="s">
        <v>191</v>
      </c>
      <c r="N660" t="s">
        <v>36</v>
      </c>
    </row>
    <row r="661" spans="1:14" x14ac:dyDescent="0.35">
      <c r="A661" s="4">
        <v>44837</v>
      </c>
      <c r="B661">
        <f t="shared" si="60"/>
        <v>1</v>
      </c>
      <c r="C661" t="str">
        <f t="shared" si="64"/>
        <v>LUNES</v>
      </c>
      <c r="D661">
        <f t="shared" si="61"/>
        <v>10</v>
      </c>
      <c r="E661" t="str">
        <f t="shared" si="62"/>
        <v>OCTUBRE</v>
      </c>
      <c r="F661">
        <f t="shared" si="63"/>
        <v>2022</v>
      </c>
      <c r="G661">
        <f t="shared" si="65"/>
        <v>41</v>
      </c>
      <c r="H661" t="s">
        <v>1102</v>
      </c>
      <c r="I661" s="6">
        <v>500</v>
      </c>
      <c r="J661" t="s">
        <v>1101</v>
      </c>
      <c r="K661">
        <v>26</v>
      </c>
      <c r="L661" t="s">
        <v>1002</v>
      </c>
      <c r="M661" t="s">
        <v>191</v>
      </c>
      <c r="N661" t="s">
        <v>36</v>
      </c>
    </row>
    <row r="662" spans="1:14" x14ac:dyDescent="0.35">
      <c r="A662" s="4">
        <v>44837</v>
      </c>
      <c r="B662">
        <f t="shared" si="60"/>
        <v>1</v>
      </c>
      <c r="C662" t="str">
        <f t="shared" si="64"/>
        <v>LUNES</v>
      </c>
      <c r="D662">
        <f t="shared" si="61"/>
        <v>10</v>
      </c>
      <c r="E662" t="str">
        <f t="shared" si="62"/>
        <v>OCTUBRE</v>
      </c>
      <c r="F662">
        <f t="shared" si="63"/>
        <v>2022</v>
      </c>
      <c r="G662">
        <f t="shared" si="65"/>
        <v>41</v>
      </c>
      <c r="H662" t="s">
        <v>1083</v>
      </c>
      <c r="I662" s="6">
        <v>3000</v>
      </c>
      <c r="J662" t="s">
        <v>1103</v>
      </c>
      <c r="K662">
        <v>28</v>
      </c>
      <c r="L662" t="s">
        <v>999</v>
      </c>
      <c r="M662" t="s">
        <v>188</v>
      </c>
    </row>
    <row r="663" spans="1:14" x14ac:dyDescent="0.35">
      <c r="A663" s="4">
        <v>44839</v>
      </c>
      <c r="B663">
        <f t="shared" si="60"/>
        <v>3</v>
      </c>
      <c r="C663" t="str">
        <f t="shared" si="64"/>
        <v>MIÉRCOLES</v>
      </c>
      <c r="D663">
        <f t="shared" si="61"/>
        <v>10</v>
      </c>
      <c r="E663" t="str">
        <f t="shared" si="62"/>
        <v>OCTUBRE</v>
      </c>
      <c r="F663">
        <f t="shared" si="63"/>
        <v>2022</v>
      </c>
      <c r="G663">
        <f t="shared" si="65"/>
        <v>41</v>
      </c>
      <c r="H663" t="s">
        <v>927</v>
      </c>
      <c r="I663" s="6">
        <v>900</v>
      </c>
      <c r="J663" t="s">
        <v>1104</v>
      </c>
      <c r="K663">
        <v>68</v>
      </c>
      <c r="L663" t="s">
        <v>999</v>
      </c>
      <c r="M663" t="s">
        <v>188</v>
      </c>
    </row>
    <row r="664" spans="1:14" x14ac:dyDescent="0.35">
      <c r="A664" s="4">
        <v>44840</v>
      </c>
      <c r="B664">
        <f t="shared" si="60"/>
        <v>4</v>
      </c>
      <c r="C664" t="str">
        <f t="shared" si="64"/>
        <v>JUEVES</v>
      </c>
      <c r="D664">
        <f t="shared" si="61"/>
        <v>10</v>
      </c>
      <c r="E664" t="str">
        <f t="shared" si="62"/>
        <v>OCTUBRE</v>
      </c>
      <c r="F664">
        <f t="shared" si="63"/>
        <v>2022</v>
      </c>
      <c r="G664">
        <f t="shared" si="65"/>
        <v>41</v>
      </c>
      <c r="H664" t="s">
        <v>1105</v>
      </c>
      <c r="I664" s="6">
        <v>500</v>
      </c>
      <c r="J664" t="s">
        <v>1106</v>
      </c>
      <c r="K664">
        <v>27</v>
      </c>
      <c r="L664" t="s">
        <v>999</v>
      </c>
      <c r="M664" t="s">
        <v>191</v>
      </c>
      <c r="N664" t="s">
        <v>195</v>
      </c>
    </row>
    <row r="665" spans="1:14" x14ac:dyDescent="0.35">
      <c r="A665" s="4">
        <v>44840</v>
      </c>
      <c r="B665">
        <f t="shared" si="60"/>
        <v>4</v>
      </c>
      <c r="C665" t="str">
        <f t="shared" si="64"/>
        <v>JUEVES</v>
      </c>
      <c r="D665">
        <f t="shared" si="61"/>
        <v>10</v>
      </c>
      <c r="E665" t="str">
        <f t="shared" si="62"/>
        <v>OCTUBRE</v>
      </c>
      <c r="F665">
        <f t="shared" si="63"/>
        <v>2022</v>
      </c>
      <c r="G665">
        <f t="shared" si="65"/>
        <v>41</v>
      </c>
      <c r="H665" t="s">
        <v>1033</v>
      </c>
      <c r="I665" s="6">
        <v>6800</v>
      </c>
      <c r="J665" t="s">
        <v>1107</v>
      </c>
      <c r="K665">
        <v>57</v>
      </c>
      <c r="L665" t="s">
        <v>999</v>
      </c>
      <c r="M665" t="s">
        <v>188</v>
      </c>
    </row>
    <row r="666" spans="1:14" x14ac:dyDescent="0.35">
      <c r="A666" s="4">
        <v>44840</v>
      </c>
      <c r="B666">
        <f t="shared" si="60"/>
        <v>4</v>
      </c>
      <c r="C666" t="str">
        <f t="shared" si="64"/>
        <v>JUEVES</v>
      </c>
      <c r="D666">
        <f t="shared" si="61"/>
        <v>10</v>
      </c>
      <c r="E666" t="str">
        <f t="shared" si="62"/>
        <v>OCTUBRE</v>
      </c>
      <c r="F666">
        <f t="shared" si="63"/>
        <v>2022</v>
      </c>
      <c r="G666">
        <f t="shared" si="65"/>
        <v>41</v>
      </c>
      <c r="H666" t="s">
        <v>1108</v>
      </c>
      <c r="I666" s="6">
        <v>179</v>
      </c>
      <c r="J666" t="s">
        <v>1109</v>
      </c>
      <c r="K666">
        <v>31</v>
      </c>
      <c r="L666" t="s">
        <v>999</v>
      </c>
      <c r="M666" t="s">
        <v>191</v>
      </c>
      <c r="N666" t="s">
        <v>36</v>
      </c>
    </row>
    <row r="667" spans="1:14" x14ac:dyDescent="0.35">
      <c r="A667" s="4">
        <v>44840</v>
      </c>
      <c r="B667">
        <f t="shared" si="60"/>
        <v>4</v>
      </c>
      <c r="C667" t="str">
        <f t="shared" si="64"/>
        <v>JUEVES</v>
      </c>
      <c r="D667">
        <f t="shared" si="61"/>
        <v>10</v>
      </c>
      <c r="E667" t="str">
        <f t="shared" si="62"/>
        <v>OCTUBRE</v>
      </c>
      <c r="F667">
        <f t="shared" si="63"/>
        <v>2022</v>
      </c>
      <c r="G667">
        <f t="shared" si="65"/>
        <v>41</v>
      </c>
      <c r="H667" t="s">
        <v>1110</v>
      </c>
      <c r="I667" s="6">
        <v>59</v>
      </c>
      <c r="J667" t="s">
        <v>1111</v>
      </c>
      <c r="K667">
        <v>5</v>
      </c>
      <c r="L667" t="s">
        <v>1002</v>
      </c>
      <c r="M667" t="s">
        <v>191</v>
      </c>
      <c r="N667" t="s">
        <v>36</v>
      </c>
    </row>
    <row r="668" spans="1:14" x14ac:dyDescent="0.35">
      <c r="A668" s="4">
        <v>44840</v>
      </c>
      <c r="B668">
        <f t="shared" si="60"/>
        <v>4</v>
      </c>
      <c r="C668" t="str">
        <f t="shared" si="64"/>
        <v>JUEVES</v>
      </c>
      <c r="D668">
        <f t="shared" si="61"/>
        <v>10</v>
      </c>
      <c r="E668" t="str">
        <f t="shared" si="62"/>
        <v>OCTUBRE</v>
      </c>
      <c r="F668">
        <f t="shared" si="63"/>
        <v>2022</v>
      </c>
      <c r="G668">
        <f t="shared" si="65"/>
        <v>41</v>
      </c>
      <c r="H668" t="s">
        <v>1112</v>
      </c>
      <c r="I668" s="6">
        <v>59</v>
      </c>
      <c r="J668" t="s">
        <v>975</v>
      </c>
      <c r="K668">
        <v>38</v>
      </c>
      <c r="L668" t="s">
        <v>1002</v>
      </c>
      <c r="M668" t="s">
        <v>188</v>
      </c>
    </row>
    <row r="669" spans="1:14" x14ac:dyDescent="0.35">
      <c r="A669" s="4">
        <v>44840</v>
      </c>
      <c r="B669">
        <f t="shared" si="60"/>
        <v>4</v>
      </c>
      <c r="C669" t="str">
        <f t="shared" si="64"/>
        <v>JUEVES</v>
      </c>
      <c r="D669">
        <f t="shared" si="61"/>
        <v>10</v>
      </c>
      <c r="E669" t="str">
        <f t="shared" si="62"/>
        <v>OCTUBRE</v>
      </c>
      <c r="F669">
        <f t="shared" si="63"/>
        <v>2022</v>
      </c>
      <c r="G669">
        <f t="shared" si="65"/>
        <v>41</v>
      </c>
      <c r="H669" t="s">
        <v>1113</v>
      </c>
      <c r="I669" s="6">
        <v>1800</v>
      </c>
      <c r="J669" t="s">
        <v>1114</v>
      </c>
      <c r="K669">
        <v>48</v>
      </c>
      <c r="L669" t="s">
        <v>999</v>
      </c>
      <c r="M669" t="s">
        <v>188</v>
      </c>
    </row>
    <row r="670" spans="1:14" x14ac:dyDescent="0.35">
      <c r="A670" s="4">
        <v>44841</v>
      </c>
      <c r="B670">
        <f t="shared" si="60"/>
        <v>5</v>
      </c>
      <c r="C670" t="str">
        <f t="shared" si="64"/>
        <v>VIERNES</v>
      </c>
      <c r="D670">
        <f t="shared" si="61"/>
        <v>10</v>
      </c>
      <c r="E670" t="str">
        <f t="shared" si="62"/>
        <v>OCTUBRE</v>
      </c>
      <c r="F670">
        <f t="shared" si="63"/>
        <v>2022</v>
      </c>
      <c r="G670">
        <f t="shared" si="65"/>
        <v>41</v>
      </c>
      <c r="H670" t="s">
        <v>1115</v>
      </c>
      <c r="I670" s="6">
        <v>59</v>
      </c>
      <c r="J670" t="s">
        <v>1116</v>
      </c>
      <c r="K670">
        <v>28</v>
      </c>
      <c r="L670" t="s">
        <v>999</v>
      </c>
      <c r="M670" t="s">
        <v>191</v>
      </c>
      <c r="N670" t="s">
        <v>36</v>
      </c>
    </row>
    <row r="671" spans="1:14" x14ac:dyDescent="0.35">
      <c r="A671" s="4">
        <v>44841</v>
      </c>
      <c r="B671">
        <f t="shared" si="60"/>
        <v>5</v>
      </c>
      <c r="C671" t="str">
        <f t="shared" si="64"/>
        <v>VIERNES</v>
      </c>
      <c r="D671">
        <f t="shared" si="61"/>
        <v>10</v>
      </c>
      <c r="E671" t="str">
        <f t="shared" si="62"/>
        <v>OCTUBRE</v>
      </c>
      <c r="F671">
        <f t="shared" si="63"/>
        <v>2022</v>
      </c>
      <c r="G671">
        <f t="shared" si="65"/>
        <v>41</v>
      </c>
      <c r="H671" t="s">
        <v>1117</v>
      </c>
      <c r="I671" s="6">
        <v>59</v>
      </c>
      <c r="J671" t="s">
        <v>1116</v>
      </c>
      <c r="K671">
        <v>21</v>
      </c>
      <c r="L671" t="s">
        <v>1002</v>
      </c>
      <c r="M671" t="s">
        <v>191</v>
      </c>
      <c r="N671" t="s">
        <v>36</v>
      </c>
    </row>
    <row r="672" spans="1:14" x14ac:dyDescent="0.35">
      <c r="A672" s="4">
        <v>44842</v>
      </c>
      <c r="B672">
        <f t="shared" si="60"/>
        <v>6</v>
      </c>
      <c r="C672" t="str">
        <f t="shared" si="64"/>
        <v>SÁBADO</v>
      </c>
      <c r="D672">
        <f t="shared" si="61"/>
        <v>10</v>
      </c>
      <c r="E672" t="str">
        <f t="shared" si="62"/>
        <v>OCTUBRE</v>
      </c>
      <c r="F672">
        <f t="shared" si="63"/>
        <v>2022</v>
      </c>
      <c r="G672">
        <f t="shared" si="65"/>
        <v>41</v>
      </c>
      <c r="H672" t="s">
        <v>1118</v>
      </c>
      <c r="I672" s="6">
        <v>600</v>
      </c>
      <c r="J672" t="s">
        <v>1119</v>
      </c>
      <c r="K672">
        <v>39</v>
      </c>
      <c r="L672" t="s">
        <v>999</v>
      </c>
      <c r="M672" t="s">
        <v>191</v>
      </c>
      <c r="N672" t="s">
        <v>36</v>
      </c>
    </row>
    <row r="673" spans="1:14" x14ac:dyDescent="0.35">
      <c r="A673" s="4">
        <v>44843</v>
      </c>
      <c r="B673">
        <f t="shared" si="60"/>
        <v>7</v>
      </c>
      <c r="C673" t="str">
        <f t="shared" si="64"/>
        <v>DOMINGO</v>
      </c>
      <c r="D673">
        <f t="shared" si="61"/>
        <v>10</v>
      </c>
      <c r="E673" t="str">
        <f t="shared" si="62"/>
        <v>OCTUBRE</v>
      </c>
      <c r="F673">
        <f t="shared" si="63"/>
        <v>2022</v>
      </c>
      <c r="G673">
        <f t="shared" si="65"/>
        <v>42</v>
      </c>
      <c r="H673" t="s">
        <v>881</v>
      </c>
      <c r="I673" s="6">
        <v>1200</v>
      </c>
      <c r="J673" t="s">
        <v>350</v>
      </c>
      <c r="K673">
        <v>30</v>
      </c>
      <c r="L673" t="s">
        <v>999</v>
      </c>
      <c r="M673" t="s">
        <v>188</v>
      </c>
    </row>
    <row r="674" spans="1:14" x14ac:dyDescent="0.35">
      <c r="A674" s="4">
        <v>44843</v>
      </c>
      <c r="B674">
        <f t="shared" si="60"/>
        <v>7</v>
      </c>
      <c r="C674" t="str">
        <f t="shared" si="64"/>
        <v>DOMINGO</v>
      </c>
      <c r="D674">
        <f t="shared" si="61"/>
        <v>10</v>
      </c>
      <c r="E674" t="str">
        <f t="shared" si="62"/>
        <v>OCTUBRE</v>
      </c>
      <c r="F674">
        <f t="shared" si="63"/>
        <v>2022</v>
      </c>
      <c r="G674">
        <f t="shared" si="65"/>
        <v>42</v>
      </c>
      <c r="H674" t="s">
        <v>1083</v>
      </c>
      <c r="I674" s="6">
        <v>900</v>
      </c>
      <c r="J674" t="s">
        <v>1120</v>
      </c>
      <c r="K674">
        <v>28</v>
      </c>
      <c r="L674" t="s">
        <v>999</v>
      </c>
      <c r="M674" t="s">
        <v>188</v>
      </c>
    </row>
    <row r="675" spans="1:14" x14ac:dyDescent="0.35">
      <c r="A675" s="4">
        <v>44843</v>
      </c>
      <c r="B675">
        <f t="shared" si="60"/>
        <v>7</v>
      </c>
      <c r="C675" t="str">
        <f t="shared" si="64"/>
        <v>DOMINGO</v>
      </c>
      <c r="D675">
        <f t="shared" si="61"/>
        <v>10</v>
      </c>
      <c r="E675" t="str">
        <f t="shared" si="62"/>
        <v>OCTUBRE</v>
      </c>
      <c r="F675">
        <f t="shared" si="63"/>
        <v>2022</v>
      </c>
      <c r="G675">
        <f t="shared" si="65"/>
        <v>42</v>
      </c>
      <c r="H675" t="s">
        <v>1121</v>
      </c>
      <c r="I675" s="6">
        <v>59</v>
      </c>
      <c r="J675" t="s">
        <v>1116</v>
      </c>
      <c r="K675">
        <v>31</v>
      </c>
      <c r="L675" t="s">
        <v>999</v>
      </c>
      <c r="M675" t="s">
        <v>191</v>
      </c>
      <c r="N675" t="s">
        <v>204</v>
      </c>
    </row>
    <row r="676" spans="1:14" x14ac:dyDescent="0.35">
      <c r="A676" s="4">
        <v>44844</v>
      </c>
      <c r="B676">
        <f t="shared" si="60"/>
        <v>1</v>
      </c>
      <c r="C676" t="str">
        <f t="shared" si="64"/>
        <v>LUNES</v>
      </c>
      <c r="D676">
        <f t="shared" si="61"/>
        <v>10</v>
      </c>
      <c r="E676" t="str">
        <f t="shared" si="62"/>
        <v>OCTUBRE</v>
      </c>
      <c r="F676">
        <f t="shared" si="63"/>
        <v>2022</v>
      </c>
      <c r="G676">
        <f t="shared" si="65"/>
        <v>42</v>
      </c>
      <c r="H676" t="s">
        <v>1122</v>
      </c>
      <c r="I676" s="6">
        <v>59</v>
      </c>
      <c r="J676" t="s">
        <v>975</v>
      </c>
      <c r="K676">
        <v>71</v>
      </c>
      <c r="L676" t="s">
        <v>1002</v>
      </c>
      <c r="M676" t="s">
        <v>188</v>
      </c>
    </row>
    <row r="677" spans="1:14" x14ac:dyDescent="0.35">
      <c r="A677" s="4">
        <v>44844</v>
      </c>
      <c r="B677">
        <f t="shared" si="60"/>
        <v>1</v>
      </c>
      <c r="C677" t="str">
        <f t="shared" si="64"/>
        <v>LUNES</v>
      </c>
      <c r="D677">
        <f t="shared" si="61"/>
        <v>10</v>
      </c>
      <c r="E677" t="str">
        <f t="shared" si="62"/>
        <v>OCTUBRE</v>
      </c>
      <c r="F677">
        <f t="shared" si="63"/>
        <v>2022</v>
      </c>
      <c r="G677">
        <f t="shared" si="65"/>
        <v>42</v>
      </c>
      <c r="H677" t="s">
        <v>1123</v>
      </c>
      <c r="I677" s="6">
        <v>700</v>
      </c>
      <c r="J677" t="s">
        <v>1124</v>
      </c>
      <c r="K677">
        <v>33</v>
      </c>
      <c r="L677" t="s">
        <v>1002</v>
      </c>
      <c r="M677" t="s">
        <v>191</v>
      </c>
      <c r="N677" t="s">
        <v>204</v>
      </c>
    </row>
    <row r="678" spans="1:14" x14ac:dyDescent="0.35">
      <c r="A678" s="4">
        <v>44845</v>
      </c>
      <c r="B678">
        <f t="shared" si="60"/>
        <v>2</v>
      </c>
      <c r="C678" t="str">
        <f t="shared" si="64"/>
        <v>MARTES</v>
      </c>
      <c r="D678">
        <f t="shared" si="61"/>
        <v>10</v>
      </c>
      <c r="E678" t="str">
        <f t="shared" si="62"/>
        <v>OCTUBRE</v>
      </c>
      <c r="F678">
        <f t="shared" si="63"/>
        <v>2022</v>
      </c>
      <c r="G678">
        <f t="shared" si="65"/>
        <v>42</v>
      </c>
      <c r="H678" t="s">
        <v>1105</v>
      </c>
      <c r="I678" s="6">
        <v>500</v>
      </c>
      <c r="J678" t="s">
        <v>976</v>
      </c>
      <c r="K678">
        <v>27</v>
      </c>
      <c r="L678" t="s">
        <v>999</v>
      </c>
      <c r="M678" t="s">
        <v>188</v>
      </c>
    </row>
    <row r="679" spans="1:14" x14ac:dyDescent="0.35">
      <c r="A679" s="4">
        <v>44846</v>
      </c>
      <c r="B679">
        <f t="shared" si="60"/>
        <v>3</v>
      </c>
      <c r="C679" t="str">
        <f t="shared" si="64"/>
        <v>MIÉRCOLES</v>
      </c>
      <c r="D679">
        <f t="shared" si="61"/>
        <v>10</v>
      </c>
      <c r="E679" t="str">
        <f t="shared" si="62"/>
        <v>OCTUBRE</v>
      </c>
      <c r="F679">
        <f t="shared" si="63"/>
        <v>2022</v>
      </c>
      <c r="G679">
        <f t="shared" si="65"/>
        <v>42</v>
      </c>
      <c r="H679" t="s">
        <v>1125</v>
      </c>
      <c r="I679" s="6">
        <v>500</v>
      </c>
      <c r="J679" t="s">
        <v>976</v>
      </c>
      <c r="K679">
        <v>20</v>
      </c>
      <c r="L679" t="s">
        <v>999</v>
      </c>
      <c r="M679" t="s">
        <v>191</v>
      </c>
      <c r="N679" t="s">
        <v>204</v>
      </c>
    </row>
    <row r="680" spans="1:14" x14ac:dyDescent="0.35">
      <c r="A680" s="4">
        <v>44846</v>
      </c>
      <c r="B680">
        <f t="shared" si="60"/>
        <v>3</v>
      </c>
      <c r="C680" t="str">
        <f t="shared" si="64"/>
        <v>MIÉRCOLES</v>
      </c>
      <c r="D680">
        <f t="shared" si="61"/>
        <v>10</v>
      </c>
      <c r="E680" t="str">
        <f t="shared" si="62"/>
        <v>OCTUBRE</v>
      </c>
      <c r="F680">
        <f t="shared" si="63"/>
        <v>2022</v>
      </c>
      <c r="G680">
        <f t="shared" si="65"/>
        <v>42</v>
      </c>
      <c r="H680" t="s">
        <v>1126</v>
      </c>
      <c r="I680" s="6">
        <v>59</v>
      </c>
      <c r="J680" t="s">
        <v>975</v>
      </c>
      <c r="K680">
        <v>42</v>
      </c>
      <c r="L680" t="s">
        <v>999</v>
      </c>
      <c r="M680" t="s">
        <v>191</v>
      </c>
      <c r="N680" t="s">
        <v>36</v>
      </c>
    </row>
    <row r="681" spans="1:14" x14ac:dyDescent="0.35">
      <c r="A681" s="4">
        <v>44846</v>
      </c>
      <c r="B681">
        <f t="shared" si="60"/>
        <v>3</v>
      </c>
      <c r="C681" t="str">
        <f t="shared" si="64"/>
        <v>MIÉRCOLES</v>
      </c>
      <c r="D681">
        <f t="shared" si="61"/>
        <v>10</v>
      </c>
      <c r="E681" t="str">
        <f t="shared" si="62"/>
        <v>OCTUBRE</v>
      </c>
      <c r="F681">
        <f t="shared" si="63"/>
        <v>2022</v>
      </c>
      <c r="G681">
        <f t="shared" si="65"/>
        <v>42</v>
      </c>
      <c r="H681" t="s">
        <v>994</v>
      </c>
      <c r="I681" s="6">
        <v>640</v>
      </c>
      <c r="J681" t="s">
        <v>1127</v>
      </c>
      <c r="K681">
        <v>32</v>
      </c>
      <c r="L681" t="s">
        <v>999</v>
      </c>
      <c r="M681" t="s">
        <v>188</v>
      </c>
    </row>
    <row r="682" spans="1:14" x14ac:dyDescent="0.35">
      <c r="A682" s="4">
        <v>44846</v>
      </c>
      <c r="B682">
        <f t="shared" si="60"/>
        <v>3</v>
      </c>
      <c r="C682" t="str">
        <f t="shared" si="64"/>
        <v>MIÉRCOLES</v>
      </c>
      <c r="D682">
        <f t="shared" si="61"/>
        <v>10</v>
      </c>
      <c r="E682" t="str">
        <f t="shared" si="62"/>
        <v>OCTUBRE</v>
      </c>
      <c r="F682">
        <f t="shared" si="63"/>
        <v>2022</v>
      </c>
      <c r="G682">
        <f t="shared" si="65"/>
        <v>42</v>
      </c>
      <c r="H682" t="s">
        <v>927</v>
      </c>
      <c r="I682" s="6">
        <v>3500</v>
      </c>
      <c r="J682" t="s">
        <v>1128</v>
      </c>
      <c r="K682">
        <v>68</v>
      </c>
      <c r="L682" t="s">
        <v>999</v>
      </c>
      <c r="M682" t="s">
        <v>188</v>
      </c>
    </row>
    <row r="683" spans="1:14" x14ac:dyDescent="0.35">
      <c r="A683" s="4">
        <v>44847</v>
      </c>
      <c r="B683">
        <f t="shared" si="60"/>
        <v>4</v>
      </c>
      <c r="C683" t="str">
        <f t="shared" si="64"/>
        <v>JUEVES</v>
      </c>
      <c r="D683">
        <f t="shared" si="61"/>
        <v>10</v>
      </c>
      <c r="E683" t="str">
        <f t="shared" si="62"/>
        <v>OCTUBRE</v>
      </c>
      <c r="F683">
        <f t="shared" si="63"/>
        <v>2022</v>
      </c>
      <c r="G683">
        <f t="shared" si="65"/>
        <v>42</v>
      </c>
      <c r="H683" t="s">
        <v>1033</v>
      </c>
      <c r="I683" s="6">
        <v>5000</v>
      </c>
      <c r="J683" t="s">
        <v>1129</v>
      </c>
      <c r="K683">
        <v>57</v>
      </c>
      <c r="L683" t="s">
        <v>999</v>
      </c>
      <c r="M683" t="s">
        <v>188</v>
      </c>
    </row>
    <row r="684" spans="1:14" x14ac:dyDescent="0.35">
      <c r="A684" s="4">
        <v>44847</v>
      </c>
      <c r="B684">
        <f t="shared" si="60"/>
        <v>4</v>
      </c>
      <c r="C684" t="str">
        <f t="shared" si="64"/>
        <v>JUEVES</v>
      </c>
      <c r="D684">
        <f t="shared" si="61"/>
        <v>10</v>
      </c>
      <c r="E684" t="str">
        <f t="shared" si="62"/>
        <v>OCTUBRE</v>
      </c>
      <c r="F684">
        <f t="shared" si="63"/>
        <v>2022</v>
      </c>
      <c r="G684">
        <f t="shared" si="65"/>
        <v>42</v>
      </c>
      <c r="H684" t="s">
        <v>1056</v>
      </c>
      <c r="I684" s="6">
        <v>2000</v>
      </c>
      <c r="J684" t="s">
        <v>1130</v>
      </c>
      <c r="K684">
        <v>39</v>
      </c>
      <c r="L684" t="s">
        <v>999</v>
      </c>
      <c r="M684" t="s">
        <v>188</v>
      </c>
    </row>
    <row r="685" spans="1:14" x14ac:dyDescent="0.35">
      <c r="A685" s="4">
        <v>44847</v>
      </c>
      <c r="B685">
        <f t="shared" si="60"/>
        <v>4</v>
      </c>
      <c r="C685" t="str">
        <f t="shared" si="64"/>
        <v>JUEVES</v>
      </c>
      <c r="D685">
        <f t="shared" si="61"/>
        <v>10</v>
      </c>
      <c r="E685" t="str">
        <f t="shared" si="62"/>
        <v>OCTUBRE</v>
      </c>
      <c r="F685">
        <f t="shared" si="63"/>
        <v>2022</v>
      </c>
      <c r="G685">
        <f t="shared" si="65"/>
        <v>42</v>
      </c>
      <c r="H685" t="s">
        <v>1131</v>
      </c>
      <c r="I685" s="6">
        <v>785</v>
      </c>
      <c r="J685" t="s">
        <v>976</v>
      </c>
      <c r="K685">
        <v>29</v>
      </c>
      <c r="L685" t="s">
        <v>999</v>
      </c>
      <c r="M685" t="s">
        <v>191</v>
      </c>
      <c r="N685" t="s">
        <v>36</v>
      </c>
    </row>
    <row r="686" spans="1:14" x14ac:dyDescent="0.35">
      <c r="A686" s="4">
        <v>44847</v>
      </c>
      <c r="B686">
        <f t="shared" si="60"/>
        <v>4</v>
      </c>
      <c r="C686" t="str">
        <f t="shared" si="64"/>
        <v>JUEVES</v>
      </c>
      <c r="D686">
        <f t="shared" si="61"/>
        <v>10</v>
      </c>
      <c r="E686" t="str">
        <f t="shared" si="62"/>
        <v>OCTUBRE</v>
      </c>
      <c r="F686">
        <f t="shared" si="63"/>
        <v>2022</v>
      </c>
      <c r="G686">
        <f t="shared" si="65"/>
        <v>42</v>
      </c>
      <c r="H686" t="s">
        <v>1132</v>
      </c>
      <c r="I686" s="6">
        <v>570</v>
      </c>
      <c r="J686" t="s">
        <v>1089</v>
      </c>
      <c r="K686">
        <v>22</v>
      </c>
      <c r="L686" t="s">
        <v>999</v>
      </c>
      <c r="M686" t="s">
        <v>191</v>
      </c>
      <c r="N686" t="s">
        <v>36</v>
      </c>
    </row>
    <row r="687" spans="1:14" x14ac:dyDescent="0.35">
      <c r="A687" s="4">
        <v>44847</v>
      </c>
      <c r="B687">
        <f t="shared" si="60"/>
        <v>4</v>
      </c>
      <c r="C687" t="str">
        <f t="shared" si="64"/>
        <v>JUEVES</v>
      </c>
      <c r="D687">
        <f t="shared" si="61"/>
        <v>10</v>
      </c>
      <c r="E687" t="str">
        <f t="shared" si="62"/>
        <v>OCTUBRE</v>
      </c>
      <c r="F687">
        <f t="shared" si="63"/>
        <v>2022</v>
      </c>
      <c r="G687">
        <f t="shared" si="65"/>
        <v>42</v>
      </c>
      <c r="H687" t="s">
        <v>1133</v>
      </c>
      <c r="I687" s="6">
        <v>59</v>
      </c>
      <c r="J687" t="s">
        <v>1046</v>
      </c>
      <c r="K687">
        <v>47</v>
      </c>
      <c r="L687" t="s">
        <v>999</v>
      </c>
      <c r="M687" t="s">
        <v>191</v>
      </c>
      <c r="N687" t="s">
        <v>36</v>
      </c>
    </row>
    <row r="688" spans="1:14" x14ac:dyDescent="0.35">
      <c r="A688" s="4">
        <v>44848</v>
      </c>
      <c r="B688">
        <f t="shared" si="60"/>
        <v>5</v>
      </c>
      <c r="C688" t="str">
        <f t="shared" si="64"/>
        <v>VIERNES</v>
      </c>
      <c r="D688">
        <f t="shared" si="61"/>
        <v>10</v>
      </c>
      <c r="E688" t="str">
        <f t="shared" si="62"/>
        <v>OCTUBRE</v>
      </c>
      <c r="F688">
        <f t="shared" si="63"/>
        <v>2022</v>
      </c>
      <c r="G688">
        <f t="shared" si="65"/>
        <v>42</v>
      </c>
      <c r="H688" t="s">
        <v>1134</v>
      </c>
      <c r="I688" s="6">
        <v>59</v>
      </c>
      <c r="J688" t="s">
        <v>1046</v>
      </c>
      <c r="K688">
        <v>21</v>
      </c>
      <c r="L688" t="s">
        <v>999</v>
      </c>
      <c r="M688" t="s">
        <v>191</v>
      </c>
      <c r="N688" t="s">
        <v>36</v>
      </c>
    </row>
    <row r="689" spans="1:14" x14ac:dyDescent="0.35">
      <c r="A689" s="4">
        <v>44848</v>
      </c>
      <c r="B689">
        <f t="shared" si="60"/>
        <v>5</v>
      </c>
      <c r="C689" t="str">
        <f t="shared" si="64"/>
        <v>VIERNES</v>
      </c>
      <c r="D689">
        <f t="shared" si="61"/>
        <v>10</v>
      </c>
      <c r="E689" t="str">
        <f t="shared" si="62"/>
        <v>OCTUBRE</v>
      </c>
      <c r="F689">
        <f t="shared" si="63"/>
        <v>2022</v>
      </c>
      <c r="G689">
        <f t="shared" si="65"/>
        <v>42</v>
      </c>
      <c r="H689" t="s">
        <v>932</v>
      </c>
      <c r="I689" s="6">
        <v>0</v>
      </c>
      <c r="J689" t="s">
        <v>1015</v>
      </c>
      <c r="K689">
        <v>0</v>
      </c>
      <c r="L689" t="s">
        <v>1002</v>
      </c>
      <c r="M689" t="s">
        <v>188</v>
      </c>
    </row>
    <row r="690" spans="1:14" x14ac:dyDescent="0.35">
      <c r="A690" s="4">
        <v>44848</v>
      </c>
      <c r="B690">
        <f t="shared" si="60"/>
        <v>5</v>
      </c>
      <c r="C690" t="str">
        <f t="shared" si="64"/>
        <v>VIERNES</v>
      </c>
      <c r="D690">
        <f t="shared" si="61"/>
        <v>10</v>
      </c>
      <c r="E690" t="str">
        <f t="shared" si="62"/>
        <v>OCTUBRE</v>
      </c>
      <c r="F690">
        <f t="shared" si="63"/>
        <v>2022</v>
      </c>
      <c r="G690">
        <f t="shared" si="65"/>
        <v>42</v>
      </c>
      <c r="H690" t="s">
        <v>1135</v>
      </c>
      <c r="I690" s="6">
        <v>500</v>
      </c>
      <c r="J690" t="s">
        <v>1136</v>
      </c>
      <c r="K690">
        <v>23</v>
      </c>
      <c r="L690" t="s">
        <v>1002</v>
      </c>
      <c r="M690" t="s">
        <v>191</v>
      </c>
      <c r="N690" t="s">
        <v>36</v>
      </c>
    </row>
    <row r="691" spans="1:14" x14ac:dyDescent="0.35">
      <c r="A691" s="4">
        <v>44849</v>
      </c>
      <c r="B691">
        <f t="shared" si="60"/>
        <v>6</v>
      </c>
      <c r="C691" t="str">
        <f t="shared" si="64"/>
        <v>SÁBADO</v>
      </c>
      <c r="D691">
        <f t="shared" si="61"/>
        <v>10</v>
      </c>
      <c r="E691" t="str">
        <f t="shared" si="62"/>
        <v>OCTUBRE</v>
      </c>
      <c r="F691">
        <f t="shared" si="63"/>
        <v>2022</v>
      </c>
      <c r="G691">
        <f t="shared" si="65"/>
        <v>42</v>
      </c>
      <c r="H691" t="s">
        <v>1137</v>
      </c>
      <c r="I691" s="6">
        <v>0</v>
      </c>
      <c r="J691" t="s">
        <v>1138</v>
      </c>
      <c r="K691">
        <v>17</v>
      </c>
      <c r="L691" t="s">
        <v>999</v>
      </c>
      <c r="M691" t="s">
        <v>191</v>
      </c>
      <c r="N691" t="s">
        <v>36</v>
      </c>
    </row>
    <row r="692" spans="1:14" x14ac:dyDescent="0.35">
      <c r="A692" s="4">
        <v>44849</v>
      </c>
      <c r="B692">
        <f t="shared" si="60"/>
        <v>6</v>
      </c>
      <c r="C692" t="str">
        <f t="shared" si="64"/>
        <v>SÁBADO</v>
      </c>
      <c r="D692">
        <f t="shared" si="61"/>
        <v>10</v>
      </c>
      <c r="E692" t="str">
        <f t="shared" si="62"/>
        <v>OCTUBRE</v>
      </c>
      <c r="F692">
        <f t="shared" si="63"/>
        <v>2022</v>
      </c>
      <c r="G692">
        <f t="shared" si="65"/>
        <v>42</v>
      </c>
      <c r="H692" t="s">
        <v>1139</v>
      </c>
      <c r="I692" s="6">
        <v>118</v>
      </c>
      <c r="J692" t="s">
        <v>1046</v>
      </c>
      <c r="K692">
        <v>22</v>
      </c>
      <c r="L692" t="s">
        <v>1002</v>
      </c>
      <c r="M692" t="s">
        <v>191</v>
      </c>
      <c r="N692" t="s">
        <v>36</v>
      </c>
    </row>
    <row r="693" spans="1:14" x14ac:dyDescent="0.35">
      <c r="A693" s="4">
        <v>44849</v>
      </c>
      <c r="B693">
        <f t="shared" si="60"/>
        <v>6</v>
      </c>
      <c r="C693" t="str">
        <f t="shared" si="64"/>
        <v>SÁBADO</v>
      </c>
      <c r="D693">
        <f t="shared" si="61"/>
        <v>10</v>
      </c>
      <c r="E693" t="str">
        <f t="shared" si="62"/>
        <v>OCTUBRE</v>
      </c>
      <c r="F693">
        <f t="shared" si="63"/>
        <v>2022</v>
      </c>
      <c r="G693">
        <f t="shared" si="65"/>
        <v>42</v>
      </c>
      <c r="H693" t="s">
        <v>1140</v>
      </c>
      <c r="I693" s="6">
        <v>870</v>
      </c>
      <c r="J693" t="s">
        <v>1141</v>
      </c>
      <c r="K693">
        <v>26</v>
      </c>
      <c r="L693" t="s">
        <v>1002</v>
      </c>
      <c r="M693" t="s">
        <v>188</v>
      </c>
    </row>
    <row r="694" spans="1:14" x14ac:dyDescent="0.35">
      <c r="A694" s="4">
        <v>44852</v>
      </c>
      <c r="B694">
        <f t="shared" si="60"/>
        <v>2</v>
      </c>
      <c r="C694" t="str">
        <f t="shared" si="64"/>
        <v>MARTES</v>
      </c>
      <c r="D694">
        <f t="shared" si="61"/>
        <v>10</v>
      </c>
      <c r="E694" t="str">
        <f t="shared" si="62"/>
        <v>OCTUBRE</v>
      </c>
      <c r="F694">
        <f t="shared" si="63"/>
        <v>2022</v>
      </c>
      <c r="G694">
        <f t="shared" si="65"/>
        <v>43</v>
      </c>
      <c r="H694" t="s">
        <v>1142</v>
      </c>
      <c r="I694" s="6">
        <v>500</v>
      </c>
      <c r="J694" t="s">
        <v>976</v>
      </c>
      <c r="K694">
        <v>18</v>
      </c>
      <c r="L694" t="s">
        <v>999</v>
      </c>
      <c r="M694" t="s">
        <v>191</v>
      </c>
      <c r="N694" t="s">
        <v>36</v>
      </c>
    </row>
    <row r="695" spans="1:14" x14ac:dyDescent="0.35">
      <c r="A695" s="4">
        <v>44852</v>
      </c>
      <c r="B695">
        <f t="shared" si="60"/>
        <v>2</v>
      </c>
      <c r="C695" t="str">
        <f t="shared" si="64"/>
        <v>MARTES</v>
      </c>
      <c r="D695">
        <f t="shared" si="61"/>
        <v>10</v>
      </c>
      <c r="E695" t="str">
        <f t="shared" si="62"/>
        <v>OCTUBRE</v>
      </c>
      <c r="F695">
        <f t="shared" si="63"/>
        <v>2022</v>
      </c>
      <c r="G695">
        <f t="shared" si="65"/>
        <v>43</v>
      </c>
      <c r="H695" t="s">
        <v>932</v>
      </c>
      <c r="I695" s="6">
        <v>0</v>
      </c>
      <c r="J695" t="s">
        <v>975</v>
      </c>
      <c r="K695">
        <v>70</v>
      </c>
      <c r="L695" t="s">
        <v>1002</v>
      </c>
      <c r="M695" t="s">
        <v>188</v>
      </c>
    </row>
    <row r="696" spans="1:14" x14ac:dyDescent="0.35">
      <c r="A696" s="4">
        <v>44854</v>
      </c>
      <c r="B696">
        <f t="shared" si="60"/>
        <v>4</v>
      </c>
      <c r="C696" t="str">
        <f t="shared" si="64"/>
        <v>JUEVES</v>
      </c>
      <c r="D696">
        <f t="shared" si="61"/>
        <v>10</v>
      </c>
      <c r="E696" t="str">
        <f t="shared" si="62"/>
        <v>OCTUBRE</v>
      </c>
      <c r="F696">
        <f t="shared" si="63"/>
        <v>2022</v>
      </c>
      <c r="G696">
        <f t="shared" si="65"/>
        <v>43</v>
      </c>
      <c r="H696" t="s">
        <v>1143</v>
      </c>
      <c r="I696" s="6">
        <v>200</v>
      </c>
      <c r="J696" t="s">
        <v>1144</v>
      </c>
      <c r="K696">
        <v>3</v>
      </c>
      <c r="L696" t="s">
        <v>1002</v>
      </c>
      <c r="M696" t="s">
        <v>188</v>
      </c>
    </row>
    <row r="697" spans="1:14" x14ac:dyDescent="0.35">
      <c r="A697" s="4">
        <v>44854</v>
      </c>
      <c r="B697">
        <f t="shared" si="60"/>
        <v>4</v>
      </c>
      <c r="C697" t="str">
        <f t="shared" si="64"/>
        <v>JUEVES</v>
      </c>
      <c r="D697">
        <f t="shared" si="61"/>
        <v>10</v>
      </c>
      <c r="E697" t="str">
        <f t="shared" si="62"/>
        <v>OCTUBRE</v>
      </c>
      <c r="F697">
        <f t="shared" si="63"/>
        <v>2022</v>
      </c>
      <c r="G697">
        <f t="shared" si="65"/>
        <v>43</v>
      </c>
      <c r="H697" t="s">
        <v>1056</v>
      </c>
      <c r="I697" s="6">
        <v>2000</v>
      </c>
      <c r="J697" t="s">
        <v>1145</v>
      </c>
      <c r="K697">
        <v>39</v>
      </c>
      <c r="L697" t="s">
        <v>999</v>
      </c>
      <c r="M697" t="s">
        <v>188</v>
      </c>
    </row>
    <row r="698" spans="1:14" x14ac:dyDescent="0.35">
      <c r="A698" s="4">
        <v>44854</v>
      </c>
      <c r="B698">
        <f t="shared" si="60"/>
        <v>4</v>
      </c>
      <c r="C698" t="str">
        <f t="shared" si="64"/>
        <v>JUEVES</v>
      </c>
      <c r="D698">
        <f t="shared" si="61"/>
        <v>10</v>
      </c>
      <c r="E698" t="str">
        <f t="shared" si="62"/>
        <v>OCTUBRE</v>
      </c>
      <c r="F698">
        <f t="shared" si="63"/>
        <v>2022</v>
      </c>
      <c r="G698">
        <f t="shared" si="65"/>
        <v>43</v>
      </c>
      <c r="H698" t="s">
        <v>810</v>
      </c>
      <c r="I698" s="6">
        <v>2300</v>
      </c>
      <c r="J698" t="s">
        <v>1146</v>
      </c>
      <c r="K698">
        <v>68</v>
      </c>
      <c r="L698" t="s">
        <v>999</v>
      </c>
      <c r="M698" t="s">
        <v>188</v>
      </c>
    </row>
    <row r="699" spans="1:14" x14ac:dyDescent="0.35">
      <c r="A699" s="4">
        <v>44854</v>
      </c>
      <c r="B699">
        <f t="shared" si="60"/>
        <v>4</v>
      </c>
      <c r="C699" t="str">
        <f t="shared" si="64"/>
        <v>JUEVES</v>
      </c>
      <c r="D699">
        <f t="shared" si="61"/>
        <v>10</v>
      </c>
      <c r="E699" t="str">
        <f t="shared" si="62"/>
        <v>OCTUBRE</v>
      </c>
      <c r="F699">
        <f t="shared" si="63"/>
        <v>2022</v>
      </c>
      <c r="G699">
        <f t="shared" si="65"/>
        <v>43</v>
      </c>
      <c r="H699" t="s">
        <v>1033</v>
      </c>
      <c r="I699" s="6">
        <v>5600</v>
      </c>
      <c r="J699" t="s">
        <v>1147</v>
      </c>
      <c r="K699">
        <v>57</v>
      </c>
      <c r="L699" t="s">
        <v>999</v>
      </c>
      <c r="M699" t="s">
        <v>188</v>
      </c>
    </row>
    <row r="700" spans="1:14" x14ac:dyDescent="0.35">
      <c r="A700" s="4">
        <v>44854</v>
      </c>
      <c r="B700">
        <f t="shared" si="60"/>
        <v>4</v>
      </c>
      <c r="C700" t="str">
        <f t="shared" si="64"/>
        <v>JUEVES</v>
      </c>
      <c r="D700">
        <f t="shared" si="61"/>
        <v>10</v>
      </c>
      <c r="E700" t="str">
        <f t="shared" si="62"/>
        <v>OCTUBRE</v>
      </c>
      <c r="F700">
        <f t="shared" si="63"/>
        <v>2022</v>
      </c>
      <c r="G700">
        <f t="shared" si="65"/>
        <v>43</v>
      </c>
      <c r="H700" t="s">
        <v>209</v>
      </c>
      <c r="I700" s="6">
        <v>0</v>
      </c>
      <c r="J700" t="s">
        <v>1148</v>
      </c>
      <c r="K700">
        <v>67</v>
      </c>
      <c r="L700" t="s">
        <v>999</v>
      </c>
      <c r="M700" t="s">
        <v>188</v>
      </c>
    </row>
    <row r="701" spans="1:14" x14ac:dyDescent="0.35">
      <c r="A701" s="4">
        <v>44854</v>
      </c>
      <c r="B701">
        <f t="shared" si="60"/>
        <v>4</v>
      </c>
      <c r="C701" t="str">
        <f t="shared" si="64"/>
        <v>JUEVES</v>
      </c>
      <c r="D701">
        <f t="shared" si="61"/>
        <v>10</v>
      </c>
      <c r="E701" t="str">
        <f t="shared" si="62"/>
        <v>OCTUBRE</v>
      </c>
      <c r="F701">
        <f t="shared" si="63"/>
        <v>2022</v>
      </c>
      <c r="G701">
        <f t="shared" si="65"/>
        <v>43</v>
      </c>
      <c r="H701" t="s">
        <v>1132</v>
      </c>
      <c r="I701" s="6">
        <v>600</v>
      </c>
      <c r="J701" t="s">
        <v>976</v>
      </c>
      <c r="K701">
        <v>22</v>
      </c>
      <c r="L701" t="s">
        <v>999</v>
      </c>
      <c r="M701" t="s">
        <v>188</v>
      </c>
    </row>
    <row r="702" spans="1:14" x14ac:dyDescent="0.35">
      <c r="A702" s="4">
        <v>44854</v>
      </c>
      <c r="B702">
        <f t="shared" si="60"/>
        <v>4</v>
      </c>
      <c r="C702" t="str">
        <f t="shared" si="64"/>
        <v>JUEVES</v>
      </c>
      <c r="D702">
        <f t="shared" si="61"/>
        <v>10</v>
      </c>
      <c r="E702" t="str">
        <f t="shared" si="62"/>
        <v>OCTUBRE</v>
      </c>
      <c r="F702">
        <f t="shared" si="63"/>
        <v>2022</v>
      </c>
      <c r="G702">
        <f t="shared" si="65"/>
        <v>43</v>
      </c>
      <c r="H702" t="s">
        <v>1149</v>
      </c>
      <c r="I702" s="6">
        <v>659</v>
      </c>
      <c r="J702" t="s">
        <v>1150</v>
      </c>
      <c r="K702">
        <v>48</v>
      </c>
      <c r="L702" t="s">
        <v>999</v>
      </c>
      <c r="M702" t="s">
        <v>188</v>
      </c>
    </row>
    <row r="703" spans="1:14" x14ac:dyDescent="0.35">
      <c r="A703" s="4">
        <v>44855</v>
      </c>
      <c r="B703">
        <f t="shared" si="60"/>
        <v>5</v>
      </c>
      <c r="C703" t="str">
        <f t="shared" si="64"/>
        <v>VIERNES</v>
      </c>
      <c r="D703">
        <f t="shared" si="61"/>
        <v>10</v>
      </c>
      <c r="E703" t="str">
        <f t="shared" si="62"/>
        <v>OCTUBRE</v>
      </c>
      <c r="F703">
        <f t="shared" si="63"/>
        <v>2022</v>
      </c>
      <c r="G703">
        <f t="shared" si="65"/>
        <v>43</v>
      </c>
      <c r="H703" t="s">
        <v>1151</v>
      </c>
      <c r="I703" s="6">
        <v>500</v>
      </c>
      <c r="J703" t="s">
        <v>1152</v>
      </c>
      <c r="K703">
        <v>25</v>
      </c>
      <c r="L703" t="s">
        <v>999</v>
      </c>
      <c r="M703" t="s">
        <v>191</v>
      </c>
      <c r="N703" t="s">
        <v>204</v>
      </c>
    </row>
    <row r="704" spans="1:14" x14ac:dyDescent="0.35">
      <c r="A704" s="4">
        <v>44856</v>
      </c>
      <c r="B704">
        <f t="shared" si="60"/>
        <v>6</v>
      </c>
      <c r="C704" t="str">
        <f t="shared" si="64"/>
        <v>SÁBADO</v>
      </c>
      <c r="D704">
        <f t="shared" si="61"/>
        <v>10</v>
      </c>
      <c r="E704" t="str">
        <f t="shared" si="62"/>
        <v>OCTUBRE</v>
      </c>
      <c r="F704">
        <f t="shared" si="63"/>
        <v>2022</v>
      </c>
      <c r="G704">
        <f t="shared" si="65"/>
        <v>43</v>
      </c>
      <c r="H704" t="s">
        <v>1153</v>
      </c>
      <c r="I704" s="6">
        <v>59</v>
      </c>
      <c r="J704" t="s">
        <v>1046</v>
      </c>
      <c r="K704">
        <v>48</v>
      </c>
      <c r="L704" t="s">
        <v>999</v>
      </c>
      <c r="M704" t="s">
        <v>191</v>
      </c>
      <c r="N704" t="s">
        <v>36</v>
      </c>
    </row>
    <row r="705" spans="1:14" x14ac:dyDescent="0.35">
      <c r="A705" s="4">
        <v>44856</v>
      </c>
      <c r="B705">
        <f t="shared" si="60"/>
        <v>6</v>
      </c>
      <c r="C705" t="str">
        <f t="shared" si="64"/>
        <v>SÁBADO</v>
      </c>
      <c r="D705">
        <f t="shared" si="61"/>
        <v>10</v>
      </c>
      <c r="E705" t="str">
        <f t="shared" si="62"/>
        <v>OCTUBRE</v>
      </c>
      <c r="F705">
        <f t="shared" si="63"/>
        <v>2022</v>
      </c>
      <c r="G705">
        <f t="shared" si="65"/>
        <v>43</v>
      </c>
      <c r="H705" t="s">
        <v>1154</v>
      </c>
      <c r="I705" s="6">
        <v>59</v>
      </c>
      <c r="J705" t="s">
        <v>1046</v>
      </c>
      <c r="K705">
        <v>20</v>
      </c>
      <c r="L705" t="s">
        <v>999</v>
      </c>
      <c r="M705" t="s">
        <v>191</v>
      </c>
      <c r="N705" t="s">
        <v>36</v>
      </c>
    </row>
    <row r="706" spans="1:14" x14ac:dyDescent="0.35">
      <c r="A706" s="4">
        <v>44856</v>
      </c>
      <c r="B706">
        <f t="shared" ref="B706:B769" si="66">WEEKDAY(A706,2)</f>
        <v>6</v>
      </c>
      <c r="C706" t="str">
        <f t="shared" si="64"/>
        <v>SÁBADO</v>
      </c>
      <c r="D706">
        <f t="shared" ref="D706:D769" si="67">MONTH(A706)</f>
        <v>10</v>
      </c>
      <c r="E706" t="str">
        <f t="shared" ref="E706:E769" si="68">UPPER(TEXT(A706,"MMMM"))</f>
        <v>OCTUBRE</v>
      </c>
      <c r="F706">
        <f t="shared" ref="F706:F769" si="69">YEAR(A706)</f>
        <v>2022</v>
      </c>
      <c r="G706">
        <f t="shared" si="65"/>
        <v>43</v>
      </c>
      <c r="H706" t="s">
        <v>1155</v>
      </c>
      <c r="I706" s="6">
        <v>59</v>
      </c>
      <c r="J706" t="s">
        <v>1046</v>
      </c>
      <c r="K706">
        <v>11</v>
      </c>
      <c r="L706" t="s">
        <v>999</v>
      </c>
      <c r="M706" t="s">
        <v>191</v>
      </c>
      <c r="N706" t="s">
        <v>36</v>
      </c>
    </row>
    <row r="707" spans="1:14" x14ac:dyDescent="0.35">
      <c r="A707" s="4">
        <v>44856</v>
      </c>
      <c r="B707">
        <f t="shared" si="66"/>
        <v>6</v>
      </c>
      <c r="C707" t="str">
        <f t="shared" ref="C707:C770" si="70">UPPER(TEXT(A707,"DDDD"))</f>
        <v>SÁBADO</v>
      </c>
      <c r="D707">
        <f t="shared" si="67"/>
        <v>10</v>
      </c>
      <c r="E707" t="str">
        <f t="shared" si="68"/>
        <v>OCTUBRE</v>
      </c>
      <c r="F707">
        <f t="shared" si="69"/>
        <v>2022</v>
      </c>
      <c r="G707">
        <f t="shared" ref="G707:G770" si="71">WEEKNUM(A707)</f>
        <v>43</v>
      </c>
      <c r="H707" t="s">
        <v>1156</v>
      </c>
      <c r="I707" s="6">
        <v>59</v>
      </c>
      <c r="J707" t="s">
        <v>1046</v>
      </c>
      <c r="K707">
        <v>47</v>
      </c>
      <c r="L707" t="s">
        <v>999</v>
      </c>
      <c r="M707" t="s">
        <v>191</v>
      </c>
      <c r="N707" t="s">
        <v>195</v>
      </c>
    </row>
    <row r="708" spans="1:14" x14ac:dyDescent="0.35">
      <c r="A708" s="4">
        <v>44856</v>
      </c>
      <c r="B708">
        <f t="shared" si="66"/>
        <v>6</v>
      </c>
      <c r="C708" t="str">
        <f t="shared" si="70"/>
        <v>SÁBADO</v>
      </c>
      <c r="D708">
        <f t="shared" si="67"/>
        <v>10</v>
      </c>
      <c r="E708" t="str">
        <f t="shared" si="68"/>
        <v>OCTUBRE</v>
      </c>
      <c r="F708">
        <f t="shared" si="69"/>
        <v>2022</v>
      </c>
      <c r="G708">
        <f t="shared" si="71"/>
        <v>43</v>
      </c>
      <c r="H708" t="s">
        <v>1105</v>
      </c>
      <c r="I708" s="6">
        <v>700</v>
      </c>
      <c r="J708" t="s">
        <v>1157</v>
      </c>
      <c r="K708">
        <v>27</v>
      </c>
      <c r="L708" t="s">
        <v>999</v>
      </c>
      <c r="M708" t="s">
        <v>188</v>
      </c>
    </row>
    <row r="709" spans="1:14" x14ac:dyDescent="0.35">
      <c r="A709" s="4">
        <v>44860</v>
      </c>
      <c r="B709">
        <f t="shared" si="66"/>
        <v>3</v>
      </c>
      <c r="C709" t="str">
        <f t="shared" si="70"/>
        <v>MIÉRCOLES</v>
      </c>
      <c r="D709">
        <f t="shared" si="67"/>
        <v>10</v>
      </c>
      <c r="E709" t="str">
        <f t="shared" si="68"/>
        <v>OCTUBRE</v>
      </c>
      <c r="F709">
        <f t="shared" si="69"/>
        <v>2022</v>
      </c>
      <c r="G709">
        <f t="shared" si="71"/>
        <v>44</v>
      </c>
      <c r="H709" t="s">
        <v>1105</v>
      </c>
      <c r="I709" s="6">
        <v>1700</v>
      </c>
      <c r="J709" t="s">
        <v>1158</v>
      </c>
      <c r="M709" t="s">
        <v>191</v>
      </c>
    </row>
    <row r="710" spans="1:14" x14ac:dyDescent="0.35">
      <c r="A710" s="4">
        <v>44861</v>
      </c>
      <c r="B710">
        <f t="shared" si="66"/>
        <v>4</v>
      </c>
      <c r="C710" t="str">
        <f t="shared" si="70"/>
        <v>JUEVES</v>
      </c>
      <c r="D710">
        <f t="shared" si="67"/>
        <v>10</v>
      </c>
      <c r="E710" t="str">
        <f t="shared" si="68"/>
        <v>OCTUBRE</v>
      </c>
      <c r="F710">
        <f t="shared" si="69"/>
        <v>2022</v>
      </c>
      <c r="G710">
        <f t="shared" si="71"/>
        <v>44</v>
      </c>
      <c r="H710" t="s">
        <v>209</v>
      </c>
      <c r="I710" s="6">
        <v>1400</v>
      </c>
      <c r="J710" t="s">
        <v>1159</v>
      </c>
      <c r="K710">
        <v>67</v>
      </c>
      <c r="L710" t="s">
        <v>999</v>
      </c>
      <c r="M710" t="s">
        <v>188</v>
      </c>
    </row>
    <row r="711" spans="1:14" x14ac:dyDescent="0.35">
      <c r="A711" s="4">
        <v>44861</v>
      </c>
      <c r="B711">
        <f t="shared" si="66"/>
        <v>4</v>
      </c>
      <c r="C711" t="str">
        <f t="shared" si="70"/>
        <v>JUEVES</v>
      </c>
      <c r="D711">
        <f t="shared" si="67"/>
        <v>10</v>
      </c>
      <c r="E711" t="str">
        <f t="shared" si="68"/>
        <v>OCTUBRE</v>
      </c>
      <c r="F711">
        <f t="shared" si="69"/>
        <v>2022</v>
      </c>
      <c r="G711">
        <f t="shared" si="71"/>
        <v>44</v>
      </c>
      <c r="H711" t="s">
        <v>927</v>
      </c>
      <c r="I711" s="6">
        <v>0</v>
      </c>
      <c r="J711" t="s">
        <v>1160</v>
      </c>
      <c r="K711">
        <v>68</v>
      </c>
      <c r="L711" t="s">
        <v>999</v>
      </c>
      <c r="M711" t="s">
        <v>188</v>
      </c>
    </row>
    <row r="712" spans="1:14" x14ac:dyDescent="0.35">
      <c r="A712" s="4">
        <v>44861</v>
      </c>
      <c r="B712">
        <f t="shared" si="66"/>
        <v>4</v>
      </c>
      <c r="C712" t="str">
        <f t="shared" si="70"/>
        <v>JUEVES</v>
      </c>
      <c r="D712">
        <f t="shared" si="67"/>
        <v>10</v>
      </c>
      <c r="E712" t="str">
        <f t="shared" si="68"/>
        <v>OCTUBRE</v>
      </c>
      <c r="F712">
        <f t="shared" si="69"/>
        <v>2022</v>
      </c>
      <c r="G712">
        <f t="shared" si="71"/>
        <v>44</v>
      </c>
      <c r="H712" t="s">
        <v>1033</v>
      </c>
      <c r="I712" s="6">
        <v>0</v>
      </c>
      <c r="J712" t="s">
        <v>1161</v>
      </c>
      <c r="K712">
        <v>57</v>
      </c>
      <c r="L712" t="s">
        <v>999</v>
      </c>
      <c r="M712" t="s">
        <v>188</v>
      </c>
    </row>
    <row r="713" spans="1:14" x14ac:dyDescent="0.35">
      <c r="A713" s="4">
        <v>44861</v>
      </c>
      <c r="B713">
        <f t="shared" si="66"/>
        <v>4</v>
      </c>
      <c r="C713" t="str">
        <f t="shared" si="70"/>
        <v>JUEVES</v>
      </c>
      <c r="D713">
        <f t="shared" si="67"/>
        <v>10</v>
      </c>
      <c r="E713" t="str">
        <f t="shared" si="68"/>
        <v>OCTUBRE</v>
      </c>
      <c r="F713">
        <f t="shared" si="69"/>
        <v>2022</v>
      </c>
      <c r="G713">
        <f t="shared" si="71"/>
        <v>44</v>
      </c>
      <c r="H713" t="s">
        <v>1162</v>
      </c>
      <c r="I713" s="6">
        <v>705</v>
      </c>
      <c r="J713" t="s">
        <v>1163</v>
      </c>
      <c r="K713">
        <v>59</v>
      </c>
      <c r="L713" t="s">
        <v>999</v>
      </c>
      <c r="M713" t="s">
        <v>191</v>
      </c>
      <c r="N713" t="s">
        <v>36</v>
      </c>
    </row>
    <row r="714" spans="1:14" x14ac:dyDescent="0.35">
      <c r="A714" s="4">
        <v>44861</v>
      </c>
      <c r="B714">
        <f t="shared" si="66"/>
        <v>4</v>
      </c>
      <c r="C714" t="str">
        <f t="shared" si="70"/>
        <v>JUEVES</v>
      </c>
      <c r="D714">
        <f t="shared" si="67"/>
        <v>10</v>
      </c>
      <c r="E714" t="str">
        <f t="shared" si="68"/>
        <v>OCTUBRE</v>
      </c>
      <c r="F714">
        <f t="shared" si="69"/>
        <v>2022</v>
      </c>
      <c r="G714">
        <f t="shared" si="71"/>
        <v>44</v>
      </c>
      <c r="H714" t="s">
        <v>1164</v>
      </c>
      <c r="I714" s="6">
        <v>500</v>
      </c>
      <c r="J714" t="s">
        <v>976</v>
      </c>
      <c r="K714">
        <v>36</v>
      </c>
      <c r="L714" t="s">
        <v>999</v>
      </c>
      <c r="M714" t="s">
        <v>191</v>
      </c>
      <c r="N714" t="s">
        <v>204</v>
      </c>
    </row>
    <row r="715" spans="1:14" x14ac:dyDescent="0.35">
      <c r="A715" s="4">
        <v>44862</v>
      </c>
      <c r="B715">
        <f t="shared" si="66"/>
        <v>5</v>
      </c>
      <c r="C715" t="str">
        <f t="shared" si="70"/>
        <v>VIERNES</v>
      </c>
      <c r="D715">
        <f t="shared" si="67"/>
        <v>10</v>
      </c>
      <c r="E715" t="str">
        <f t="shared" si="68"/>
        <v>OCTUBRE</v>
      </c>
      <c r="F715">
        <f t="shared" si="69"/>
        <v>2022</v>
      </c>
      <c r="G715">
        <f t="shared" si="71"/>
        <v>44</v>
      </c>
      <c r="H715" t="s">
        <v>1165</v>
      </c>
      <c r="I715" s="6">
        <v>59</v>
      </c>
      <c r="J715" t="s">
        <v>1046</v>
      </c>
      <c r="K715">
        <v>48</v>
      </c>
      <c r="L715" t="s">
        <v>1002</v>
      </c>
      <c r="M715" t="s">
        <v>191</v>
      </c>
      <c r="N715" t="s">
        <v>204</v>
      </c>
    </row>
    <row r="716" spans="1:14" x14ac:dyDescent="0.35">
      <c r="A716" s="4">
        <v>44862</v>
      </c>
      <c r="B716">
        <f t="shared" si="66"/>
        <v>5</v>
      </c>
      <c r="C716" t="str">
        <f t="shared" si="70"/>
        <v>VIERNES</v>
      </c>
      <c r="D716">
        <f t="shared" si="67"/>
        <v>10</v>
      </c>
      <c r="E716" t="str">
        <f t="shared" si="68"/>
        <v>OCTUBRE</v>
      </c>
      <c r="F716">
        <f t="shared" si="69"/>
        <v>2022</v>
      </c>
      <c r="G716">
        <f t="shared" si="71"/>
        <v>44</v>
      </c>
      <c r="H716" t="s">
        <v>1166</v>
      </c>
      <c r="I716" s="6">
        <v>59</v>
      </c>
      <c r="J716" t="s">
        <v>1046</v>
      </c>
      <c r="K716">
        <v>24</v>
      </c>
      <c r="L716" t="s">
        <v>1002</v>
      </c>
      <c r="M716" t="s">
        <v>191</v>
      </c>
      <c r="N716" t="s">
        <v>195</v>
      </c>
    </row>
    <row r="717" spans="1:14" x14ac:dyDescent="0.35">
      <c r="A717" s="4">
        <v>44863</v>
      </c>
      <c r="B717">
        <f t="shared" si="66"/>
        <v>6</v>
      </c>
      <c r="C717" t="str">
        <f t="shared" si="70"/>
        <v>SÁBADO</v>
      </c>
      <c r="D717">
        <f t="shared" si="67"/>
        <v>10</v>
      </c>
      <c r="E717" t="str">
        <f t="shared" si="68"/>
        <v>OCTUBRE</v>
      </c>
      <c r="F717">
        <f t="shared" si="69"/>
        <v>2022</v>
      </c>
      <c r="G717">
        <f t="shared" si="71"/>
        <v>44</v>
      </c>
      <c r="H717" t="s">
        <v>1167</v>
      </c>
      <c r="I717" s="6">
        <v>500</v>
      </c>
      <c r="J717" t="s">
        <v>976</v>
      </c>
      <c r="K717">
        <v>26</v>
      </c>
      <c r="L717" t="s">
        <v>999</v>
      </c>
      <c r="M717" t="s">
        <v>191</v>
      </c>
      <c r="N717" t="s">
        <v>195</v>
      </c>
    </row>
    <row r="718" spans="1:14" x14ac:dyDescent="0.35">
      <c r="A718" s="4">
        <v>44863</v>
      </c>
      <c r="B718">
        <f t="shared" si="66"/>
        <v>6</v>
      </c>
      <c r="C718" t="str">
        <f t="shared" si="70"/>
        <v>SÁBADO</v>
      </c>
      <c r="D718">
        <f t="shared" si="67"/>
        <v>10</v>
      </c>
      <c r="E718" t="str">
        <f t="shared" si="68"/>
        <v>OCTUBRE</v>
      </c>
      <c r="F718">
        <f t="shared" si="69"/>
        <v>2022</v>
      </c>
      <c r="G718">
        <f t="shared" si="71"/>
        <v>44</v>
      </c>
      <c r="H718" t="s">
        <v>1168</v>
      </c>
      <c r="I718" s="6">
        <v>300</v>
      </c>
      <c r="J718" t="s">
        <v>1169</v>
      </c>
      <c r="K718">
        <v>6</v>
      </c>
      <c r="L718" t="s">
        <v>999</v>
      </c>
      <c r="M718" t="s">
        <v>191</v>
      </c>
      <c r="N718" t="s">
        <v>204</v>
      </c>
    </row>
    <row r="719" spans="1:14" x14ac:dyDescent="0.35">
      <c r="A719" s="4">
        <v>44865</v>
      </c>
      <c r="B719">
        <f t="shared" si="66"/>
        <v>1</v>
      </c>
      <c r="C719" t="str">
        <f t="shared" si="70"/>
        <v>LUNES</v>
      </c>
      <c r="D719">
        <f t="shared" si="67"/>
        <v>10</v>
      </c>
      <c r="E719" t="str">
        <f t="shared" si="68"/>
        <v>OCTUBRE</v>
      </c>
      <c r="F719">
        <f t="shared" si="69"/>
        <v>2022</v>
      </c>
      <c r="G719">
        <f t="shared" si="71"/>
        <v>45</v>
      </c>
      <c r="H719" t="s">
        <v>1170</v>
      </c>
      <c r="I719" s="6">
        <v>59</v>
      </c>
      <c r="J719" t="s">
        <v>1046</v>
      </c>
      <c r="K719">
        <v>11</v>
      </c>
      <c r="L719" t="s">
        <v>1002</v>
      </c>
      <c r="M719" t="s">
        <v>191</v>
      </c>
      <c r="N719" t="s">
        <v>204</v>
      </c>
    </row>
    <row r="720" spans="1:14" x14ac:dyDescent="0.35">
      <c r="A720" s="4">
        <v>44865</v>
      </c>
      <c r="B720">
        <f t="shared" si="66"/>
        <v>1</v>
      </c>
      <c r="C720" t="str">
        <f t="shared" si="70"/>
        <v>LUNES</v>
      </c>
      <c r="D720">
        <f t="shared" si="67"/>
        <v>10</v>
      </c>
      <c r="E720" t="str">
        <f t="shared" si="68"/>
        <v>OCTUBRE</v>
      </c>
      <c r="F720">
        <f t="shared" si="69"/>
        <v>2022</v>
      </c>
      <c r="G720">
        <f t="shared" si="71"/>
        <v>45</v>
      </c>
      <c r="H720" t="s">
        <v>1171</v>
      </c>
      <c r="I720" s="6">
        <v>59</v>
      </c>
      <c r="J720" t="s">
        <v>1046</v>
      </c>
      <c r="K720">
        <v>21</v>
      </c>
      <c r="L720" t="s">
        <v>999</v>
      </c>
      <c r="M720" t="s">
        <v>191</v>
      </c>
      <c r="N720" t="s">
        <v>204</v>
      </c>
    </row>
    <row r="721" spans="1:14" x14ac:dyDescent="0.35">
      <c r="A721" s="4">
        <v>44865</v>
      </c>
      <c r="B721">
        <f t="shared" si="66"/>
        <v>1</v>
      </c>
      <c r="C721" t="str">
        <f t="shared" si="70"/>
        <v>LUNES</v>
      </c>
      <c r="D721">
        <f t="shared" si="67"/>
        <v>10</v>
      </c>
      <c r="E721" t="str">
        <f t="shared" si="68"/>
        <v>OCTUBRE</v>
      </c>
      <c r="F721">
        <f t="shared" si="69"/>
        <v>2022</v>
      </c>
      <c r="G721">
        <f t="shared" si="71"/>
        <v>45</v>
      </c>
      <c r="H721" t="s">
        <v>1172</v>
      </c>
      <c r="I721" s="6">
        <v>350</v>
      </c>
      <c r="J721" t="s">
        <v>1173</v>
      </c>
      <c r="K721">
        <v>30</v>
      </c>
      <c r="L721" t="s">
        <v>1002</v>
      </c>
      <c r="M721" t="s">
        <v>191</v>
      </c>
      <c r="N721" t="s">
        <v>36</v>
      </c>
    </row>
    <row r="722" spans="1:14" x14ac:dyDescent="0.35">
      <c r="A722" s="4">
        <v>44866</v>
      </c>
      <c r="B722">
        <f t="shared" si="66"/>
        <v>2</v>
      </c>
      <c r="C722" t="str">
        <f t="shared" si="70"/>
        <v>MARTES</v>
      </c>
      <c r="D722">
        <f t="shared" si="67"/>
        <v>11</v>
      </c>
      <c r="E722" t="str">
        <f t="shared" si="68"/>
        <v>NOVIEMBRE</v>
      </c>
      <c r="F722">
        <f t="shared" si="69"/>
        <v>2022</v>
      </c>
      <c r="G722">
        <f t="shared" si="71"/>
        <v>45</v>
      </c>
      <c r="H722" t="s">
        <v>1174</v>
      </c>
      <c r="I722" s="6">
        <v>435</v>
      </c>
      <c r="J722" t="s">
        <v>1173</v>
      </c>
      <c r="K722">
        <v>40</v>
      </c>
      <c r="L722" t="s">
        <v>1002</v>
      </c>
      <c r="M722" t="s">
        <v>191</v>
      </c>
      <c r="N722" t="s">
        <v>36</v>
      </c>
    </row>
    <row r="723" spans="1:14" x14ac:dyDescent="0.35">
      <c r="A723" s="4">
        <v>44866</v>
      </c>
      <c r="B723">
        <f t="shared" si="66"/>
        <v>2</v>
      </c>
      <c r="C723" t="str">
        <f t="shared" si="70"/>
        <v>MARTES</v>
      </c>
      <c r="D723">
        <f t="shared" si="67"/>
        <v>11</v>
      </c>
      <c r="E723" t="str">
        <f t="shared" si="68"/>
        <v>NOVIEMBRE</v>
      </c>
      <c r="F723">
        <f t="shared" si="69"/>
        <v>2022</v>
      </c>
      <c r="G723">
        <f t="shared" si="71"/>
        <v>45</v>
      </c>
      <c r="H723" t="s">
        <v>932</v>
      </c>
      <c r="I723" s="6">
        <v>10000</v>
      </c>
      <c r="J723" t="s">
        <v>1175</v>
      </c>
      <c r="K723">
        <v>70</v>
      </c>
      <c r="L723" t="s">
        <v>1002</v>
      </c>
      <c r="M723" t="s">
        <v>188</v>
      </c>
    </row>
    <row r="724" spans="1:14" x14ac:dyDescent="0.35">
      <c r="A724" s="4">
        <v>44868</v>
      </c>
      <c r="B724">
        <f t="shared" si="66"/>
        <v>4</v>
      </c>
      <c r="C724" t="str">
        <f t="shared" si="70"/>
        <v>JUEVES</v>
      </c>
      <c r="D724">
        <f t="shared" si="67"/>
        <v>11</v>
      </c>
      <c r="E724" t="str">
        <f t="shared" si="68"/>
        <v>NOVIEMBRE</v>
      </c>
      <c r="F724">
        <f t="shared" si="69"/>
        <v>2022</v>
      </c>
      <c r="G724">
        <f t="shared" si="71"/>
        <v>45</v>
      </c>
      <c r="H724" t="s">
        <v>1143</v>
      </c>
      <c r="I724" s="6">
        <v>300</v>
      </c>
      <c r="J724" t="s">
        <v>1176</v>
      </c>
      <c r="K724">
        <v>3</v>
      </c>
      <c r="L724" t="s">
        <v>1002</v>
      </c>
      <c r="M724" t="s">
        <v>188</v>
      </c>
    </row>
    <row r="725" spans="1:14" x14ac:dyDescent="0.35">
      <c r="A725" s="4">
        <v>44868</v>
      </c>
      <c r="B725">
        <f t="shared" si="66"/>
        <v>4</v>
      </c>
      <c r="C725" t="str">
        <f t="shared" si="70"/>
        <v>JUEVES</v>
      </c>
      <c r="D725">
        <f t="shared" si="67"/>
        <v>11</v>
      </c>
      <c r="E725" t="str">
        <f t="shared" si="68"/>
        <v>NOVIEMBRE</v>
      </c>
      <c r="F725">
        <f t="shared" si="69"/>
        <v>2022</v>
      </c>
      <c r="G725">
        <f t="shared" si="71"/>
        <v>45</v>
      </c>
      <c r="H725" t="s">
        <v>209</v>
      </c>
      <c r="I725" s="6">
        <v>2050</v>
      </c>
      <c r="J725" t="s">
        <v>1177</v>
      </c>
      <c r="K725">
        <v>68</v>
      </c>
      <c r="L725" t="s">
        <v>999</v>
      </c>
      <c r="M725" t="s">
        <v>188</v>
      </c>
    </row>
    <row r="726" spans="1:14" x14ac:dyDescent="0.35">
      <c r="A726" s="4">
        <v>44868</v>
      </c>
      <c r="B726">
        <f t="shared" si="66"/>
        <v>4</v>
      </c>
      <c r="C726" t="str">
        <f t="shared" si="70"/>
        <v>JUEVES</v>
      </c>
      <c r="D726">
        <f t="shared" si="67"/>
        <v>11</v>
      </c>
      <c r="E726" t="str">
        <f t="shared" si="68"/>
        <v>NOVIEMBRE</v>
      </c>
      <c r="F726">
        <f t="shared" si="69"/>
        <v>2022</v>
      </c>
      <c r="G726">
        <f t="shared" si="71"/>
        <v>45</v>
      </c>
      <c r="H726" t="s">
        <v>927</v>
      </c>
      <c r="I726" s="6">
        <v>3000</v>
      </c>
      <c r="J726" t="s">
        <v>1178</v>
      </c>
      <c r="K726">
        <v>68</v>
      </c>
      <c r="L726" t="s">
        <v>999</v>
      </c>
      <c r="M726" t="s">
        <v>188</v>
      </c>
    </row>
    <row r="727" spans="1:14" x14ac:dyDescent="0.35">
      <c r="A727" s="4">
        <v>44868</v>
      </c>
      <c r="B727">
        <f t="shared" si="66"/>
        <v>4</v>
      </c>
      <c r="C727" t="str">
        <f t="shared" si="70"/>
        <v>JUEVES</v>
      </c>
      <c r="D727">
        <f t="shared" si="67"/>
        <v>11</v>
      </c>
      <c r="E727" t="str">
        <f t="shared" si="68"/>
        <v>NOVIEMBRE</v>
      </c>
      <c r="F727">
        <f t="shared" si="69"/>
        <v>2022</v>
      </c>
      <c r="G727">
        <f t="shared" si="71"/>
        <v>45</v>
      </c>
      <c r="H727" t="s">
        <v>1033</v>
      </c>
      <c r="I727" s="6">
        <v>5000</v>
      </c>
      <c r="J727" t="s">
        <v>1179</v>
      </c>
      <c r="K727">
        <v>57</v>
      </c>
      <c r="L727" t="s">
        <v>999</v>
      </c>
      <c r="M727" t="s">
        <v>188</v>
      </c>
    </row>
    <row r="728" spans="1:14" x14ac:dyDescent="0.35">
      <c r="A728" s="4">
        <v>44868</v>
      </c>
      <c r="B728">
        <f t="shared" si="66"/>
        <v>4</v>
      </c>
      <c r="C728" t="str">
        <f t="shared" si="70"/>
        <v>JUEVES</v>
      </c>
      <c r="D728">
        <f t="shared" si="67"/>
        <v>11</v>
      </c>
      <c r="E728" t="str">
        <f t="shared" si="68"/>
        <v>NOVIEMBRE</v>
      </c>
      <c r="F728">
        <f t="shared" si="69"/>
        <v>2022</v>
      </c>
      <c r="G728">
        <f t="shared" si="71"/>
        <v>45</v>
      </c>
      <c r="H728" t="s">
        <v>1162</v>
      </c>
      <c r="I728" s="6">
        <v>500</v>
      </c>
      <c r="J728" t="s">
        <v>976</v>
      </c>
      <c r="K728">
        <v>59</v>
      </c>
      <c r="L728" t="s">
        <v>999</v>
      </c>
      <c r="M728" t="s">
        <v>188</v>
      </c>
    </row>
    <row r="729" spans="1:14" x14ac:dyDescent="0.35">
      <c r="A729" s="4">
        <v>44868</v>
      </c>
      <c r="B729">
        <f t="shared" si="66"/>
        <v>4</v>
      </c>
      <c r="C729" t="str">
        <f t="shared" si="70"/>
        <v>JUEVES</v>
      </c>
      <c r="D729">
        <f t="shared" si="67"/>
        <v>11</v>
      </c>
      <c r="E729" t="str">
        <f t="shared" si="68"/>
        <v>NOVIEMBRE</v>
      </c>
      <c r="F729">
        <f t="shared" si="69"/>
        <v>2022</v>
      </c>
      <c r="G729">
        <f t="shared" si="71"/>
        <v>45</v>
      </c>
      <c r="H729" t="s">
        <v>1180</v>
      </c>
      <c r="I729" s="6">
        <v>350</v>
      </c>
      <c r="J729" t="s">
        <v>976</v>
      </c>
      <c r="K729">
        <v>30</v>
      </c>
      <c r="L729" t="s">
        <v>1002</v>
      </c>
      <c r="M729" t="s">
        <v>191</v>
      </c>
      <c r="N729" t="s">
        <v>192</v>
      </c>
    </row>
    <row r="730" spans="1:14" x14ac:dyDescent="0.35">
      <c r="A730" s="4">
        <v>44869</v>
      </c>
      <c r="B730">
        <f t="shared" si="66"/>
        <v>5</v>
      </c>
      <c r="C730" t="str">
        <f t="shared" si="70"/>
        <v>VIERNES</v>
      </c>
      <c r="D730">
        <f t="shared" si="67"/>
        <v>11</v>
      </c>
      <c r="E730" t="str">
        <f t="shared" si="68"/>
        <v>NOVIEMBRE</v>
      </c>
      <c r="F730">
        <f t="shared" si="69"/>
        <v>2022</v>
      </c>
      <c r="G730">
        <f t="shared" si="71"/>
        <v>45</v>
      </c>
      <c r="H730" t="s">
        <v>1181</v>
      </c>
      <c r="I730" s="6">
        <v>350</v>
      </c>
      <c r="J730" t="s">
        <v>976</v>
      </c>
      <c r="K730">
        <v>35</v>
      </c>
      <c r="L730" t="s">
        <v>1002</v>
      </c>
      <c r="M730" t="s">
        <v>191</v>
      </c>
      <c r="N730" t="s">
        <v>36</v>
      </c>
    </row>
    <row r="731" spans="1:14" x14ac:dyDescent="0.35">
      <c r="A731" s="4">
        <v>44869</v>
      </c>
      <c r="B731">
        <f t="shared" si="66"/>
        <v>5</v>
      </c>
      <c r="C731" t="str">
        <f t="shared" si="70"/>
        <v>VIERNES</v>
      </c>
      <c r="D731">
        <f t="shared" si="67"/>
        <v>11</v>
      </c>
      <c r="E731" t="str">
        <f t="shared" si="68"/>
        <v>NOVIEMBRE</v>
      </c>
      <c r="F731">
        <f t="shared" si="69"/>
        <v>2022</v>
      </c>
      <c r="G731">
        <f t="shared" si="71"/>
        <v>45</v>
      </c>
      <c r="H731" t="s">
        <v>1182</v>
      </c>
      <c r="I731" s="6">
        <v>570</v>
      </c>
      <c r="J731" t="s">
        <v>1183</v>
      </c>
      <c r="K731">
        <v>4</v>
      </c>
      <c r="L731" t="s">
        <v>999</v>
      </c>
      <c r="M731" t="s">
        <v>191</v>
      </c>
      <c r="N731" t="s">
        <v>36</v>
      </c>
    </row>
    <row r="732" spans="1:14" x14ac:dyDescent="0.35">
      <c r="A732" s="4">
        <v>44869</v>
      </c>
      <c r="B732">
        <f t="shared" si="66"/>
        <v>5</v>
      </c>
      <c r="C732" t="str">
        <f t="shared" si="70"/>
        <v>VIERNES</v>
      </c>
      <c r="D732">
        <f t="shared" si="67"/>
        <v>11</v>
      </c>
      <c r="E732" t="str">
        <f t="shared" si="68"/>
        <v>NOVIEMBRE</v>
      </c>
      <c r="F732">
        <f t="shared" si="69"/>
        <v>2022</v>
      </c>
      <c r="G732">
        <f t="shared" si="71"/>
        <v>45</v>
      </c>
      <c r="H732" t="s">
        <v>1184</v>
      </c>
      <c r="I732" s="6">
        <v>570</v>
      </c>
      <c r="J732" t="s">
        <v>1185</v>
      </c>
      <c r="K732">
        <v>59</v>
      </c>
      <c r="L732" t="s">
        <v>999</v>
      </c>
      <c r="M732" t="s">
        <v>188</v>
      </c>
    </row>
    <row r="733" spans="1:14" x14ac:dyDescent="0.35">
      <c r="A733" s="4">
        <v>44870</v>
      </c>
      <c r="B733">
        <f t="shared" si="66"/>
        <v>6</v>
      </c>
      <c r="C733" t="str">
        <f t="shared" si="70"/>
        <v>SÁBADO</v>
      </c>
      <c r="D733">
        <f t="shared" si="67"/>
        <v>11</v>
      </c>
      <c r="E733" t="str">
        <f t="shared" si="68"/>
        <v>NOVIEMBRE</v>
      </c>
      <c r="F733">
        <f t="shared" si="69"/>
        <v>2022</v>
      </c>
      <c r="G733">
        <f t="shared" si="71"/>
        <v>45</v>
      </c>
      <c r="H733" t="s">
        <v>1186</v>
      </c>
      <c r="I733" s="6">
        <v>350</v>
      </c>
      <c r="J733" t="s">
        <v>1187</v>
      </c>
      <c r="K733">
        <v>30</v>
      </c>
      <c r="L733" t="s">
        <v>999</v>
      </c>
      <c r="M733" t="s">
        <v>191</v>
      </c>
      <c r="N733" t="s">
        <v>36</v>
      </c>
    </row>
    <row r="734" spans="1:14" x14ac:dyDescent="0.35">
      <c r="A734" s="4">
        <v>44870</v>
      </c>
      <c r="B734">
        <f t="shared" si="66"/>
        <v>6</v>
      </c>
      <c r="C734" t="str">
        <f t="shared" si="70"/>
        <v>SÁBADO</v>
      </c>
      <c r="D734">
        <f t="shared" si="67"/>
        <v>11</v>
      </c>
      <c r="E734" t="str">
        <f t="shared" si="68"/>
        <v>NOVIEMBRE</v>
      </c>
      <c r="F734">
        <f t="shared" si="69"/>
        <v>2022</v>
      </c>
      <c r="G734">
        <f t="shared" si="71"/>
        <v>45</v>
      </c>
      <c r="H734" t="s">
        <v>1188</v>
      </c>
      <c r="I734" s="6">
        <v>350</v>
      </c>
      <c r="J734" t="s">
        <v>1187</v>
      </c>
      <c r="K734">
        <v>21</v>
      </c>
      <c r="L734" t="s">
        <v>1002</v>
      </c>
      <c r="M734" t="s">
        <v>191</v>
      </c>
      <c r="N734" t="s">
        <v>36</v>
      </c>
    </row>
    <row r="735" spans="1:14" x14ac:dyDescent="0.35">
      <c r="A735" s="4">
        <v>44872</v>
      </c>
      <c r="B735">
        <f t="shared" si="66"/>
        <v>1</v>
      </c>
      <c r="C735" t="str">
        <f t="shared" si="70"/>
        <v>LUNES</v>
      </c>
      <c r="D735">
        <f t="shared" si="67"/>
        <v>11</v>
      </c>
      <c r="E735" t="str">
        <f t="shared" si="68"/>
        <v>NOVIEMBRE</v>
      </c>
      <c r="F735">
        <f t="shared" si="69"/>
        <v>2022</v>
      </c>
      <c r="G735">
        <f t="shared" si="71"/>
        <v>46</v>
      </c>
      <c r="H735" t="s">
        <v>1189</v>
      </c>
      <c r="I735" s="6">
        <v>350</v>
      </c>
      <c r="J735" t="s">
        <v>1187</v>
      </c>
      <c r="K735">
        <v>35</v>
      </c>
      <c r="L735" t="s">
        <v>1002</v>
      </c>
      <c r="M735" t="s">
        <v>191</v>
      </c>
      <c r="N735" t="s">
        <v>36</v>
      </c>
    </row>
    <row r="736" spans="1:14" x14ac:dyDescent="0.35">
      <c r="A736" s="4">
        <v>44873</v>
      </c>
      <c r="B736">
        <f t="shared" si="66"/>
        <v>2</v>
      </c>
      <c r="C736" t="str">
        <f t="shared" si="70"/>
        <v>MARTES</v>
      </c>
      <c r="D736">
        <f t="shared" si="67"/>
        <v>11</v>
      </c>
      <c r="E736" t="str">
        <f t="shared" si="68"/>
        <v>NOVIEMBRE</v>
      </c>
      <c r="F736">
        <f t="shared" si="69"/>
        <v>2022</v>
      </c>
      <c r="G736">
        <f t="shared" si="71"/>
        <v>46</v>
      </c>
      <c r="H736" t="s">
        <v>1190</v>
      </c>
      <c r="I736" s="6">
        <v>570</v>
      </c>
      <c r="J736" t="s">
        <v>1191</v>
      </c>
      <c r="K736">
        <v>59</v>
      </c>
      <c r="L736" t="s">
        <v>999</v>
      </c>
      <c r="M736" t="s">
        <v>188</v>
      </c>
    </row>
    <row r="737" spans="1:14" x14ac:dyDescent="0.35">
      <c r="A737" s="4">
        <v>44874</v>
      </c>
      <c r="B737">
        <f t="shared" si="66"/>
        <v>3</v>
      </c>
      <c r="C737" t="str">
        <f t="shared" si="70"/>
        <v>MIÉRCOLES</v>
      </c>
      <c r="D737">
        <f t="shared" si="67"/>
        <v>11</v>
      </c>
      <c r="E737" t="str">
        <f t="shared" si="68"/>
        <v>NOVIEMBRE</v>
      </c>
      <c r="F737">
        <f t="shared" si="69"/>
        <v>2022</v>
      </c>
      <c r="G737">
        <f t="shared" si="71"/>
        <v>46</v>
      </c>
      <c r="H737" t="s">
        <v>1192</v>
      </c>
      <c r="I737" s="6">
        <v>350</v>
      </c>
      <c r="J737" t="s">
        <v>1187</v>
      </c>
      <c r="K737">
        <v>31</v>
      </c>
      <c r="L737" t="s">
        <v>1002</v>
      </c>
      <c r="M737" t="s">
        <v>191</v>
      </c>
      <c r="N737" t="s">
        <v>36</v>
      </c>
    </row>
    <row r="738" spans="1:14" x14ac:dyDescent="0.35">
      <c r="A738" s="4">
        <v>44874</v>
      </c>
      <c r="B738">
        <f t="shared" si="66"/>
        <v>3</v>
      </c>
      <c r="C738" t="str">
        <f t="shared" si="70"/>
        <v>MIÉRCOLES</v>
      </c>
      <c r="D738">
        <f t="shared" si="67"/>
        <v>11</v>
      </c>
      <c r="E738" t="str">
        <f t="shared" si="68"/>
        <v>NOVIEMBRE</v>
      </c>
      <c r="F738">
        <f t="shared" si="69"/>
        <v>2022</v>
      </c>
      <c r="G738">
        <f t="shared" si="71"/>
        <v>46</v>
      </c>
      <c r="H738" t="s">
        <v>1193</v>
      </c>
      <c r="I738" s="6">
        <v>350</v>
      </c>
      <c r="J738" t="s">
        <v>1187</v>
      </c>
      <c r="K738">
        <v>32</v>
      </c>
      <c r="L738" t="s">
        <v>999</v>
      </c>
      <c r="M738" t="s">
        <v>191</v>
      </c>
      <c r="N738" t="s">
        <v>192</v>
      </c>
    </row>
    <row r="739" spans="1:14" x14ac:dyDescent="0.35">
      <c r="A739" s="4">
        <v>44876</v>
      </c>
      <c r="B739">
        <f t="shared" si="66"/>
        <v>5</v>
      </c>
      <c r="C739" t="str">
        <f t="shared" si="70"/>
        <v>VIERNES</v>
      </c>
      <c r="D739">
        <f t="shared" si="67"/>
        <v>11</v>
      </c>
      <c r="E739" t="str">
        <f t="shared" si="68"/>
        <v>NOVIEMBRE</v>
      </c>
      <c r="F739">
        <f t="shared" si="69"/>
        <v>2022</v>
      </c>
      <c r="G739">
        <f t="shared" si="71"/>
        <v>46</v>
      </c>
      <c r="H739" t="s">
        <v>1194</v>
      </c>
      <c r="I739" s="6">
        <v>59</v>
      </c>
      <c r="J739" t="s">
        <v>1046</v>
      </c>
      <c r="K739">
        <v>51</v>
      </c>
      <c r="L739" t="s">
        <v>1002</v>
      </c>
      <c r="M739" t="s">
        <v>191</v>
      </c>
      <c r="N739" t="s">
        <v>36</v>
      </c>
    </row>
    <row r="740" spans="1:14" x14ac:dyDescent="0.35">
      <c r="A740" s="4">
        <v>44876</v>
      </c>
      <c r="B740">
        <f t="shared" si="66"/>
        <v>5</v>
      </c>
      <c r="C740" t="str">
        <f t="shared" si="70"/>
        <v>VIERNES</v>
      </c>
      <c r="D740">
        <f t="shared" si="67"/>
        <v>11</v>
      </c>
      <c r="E740" t="str">
        <f t="shared" si="68"/>
        <v>NOVIEMBRE</v>
      </c>
      <c r="F740">
        <f t="shared" si="69"/>
        <v>2022</v>
      </c>
      <c r="G740">
        <f t="shared" si="71"/>
        <v>46</v>
      </c>
      <c r="H740" t="s">
        <v>1195</v>
      </c>
      <c r="I740" s="6">
        <v>350</v>
      </c>
      <c r="J740" t="s">
        <v>1187</v>
      </c>
      <c r="K740">
        <v>43</v>
      </c>
      <c r="L740" t="s">
        <v>1002</v>
      </c>
      <c r="M740" t="s">
        <v>191</v>
      </c>
      <c r="N740" t="s">
        <v>36</v>
      </c>
    </row>
    <row r="741" spans="1:14" x14ac:dyDescent="0.35">
      <c r="A741" s="4">
        <v>44876</v>
      </c>
      <c r="B741">
        <f t="shared" si="66"/>
        <v>5</v>
      </c>
      <c r="C741" t="str">
        <f t="shared" si="70"/>
        <v>VIERNES</v>
      </c>
      <c r="D741">
        <f t="shared" si="67"/>
        <v>11</v>
      </c>
      <c r="E741" t="str">
        <f t="shared" si="68"/>
        <v>NOVIEMBRE</v>
      </c>
      <c r="F741">
        <f t="shared" si="69"/>
        <v>2022</v>
      </c>
      <c r="G741">
        <f t="shared" si="71"/>
        <v>46</v>
      </c>
      <c r="H741" t="s">
        <v>1196</v>
      </c>
      <c r="I741" s="6">
        <v>350</v>
      </c>
      <c r="J741" t="s">
        <v>1187</v>
      </c>
      <c r="K741">
        <v>24</v>
      </c>
      <c r="L741" t="s">
        <v>999</v>
      </c>
      <c r="M741" t="s">
        <v>191</v>
      </c>
      <c r="N741" t="s">
        <v>204</v>
      </c>
    </row>
    <row r="742" spans="1:14" x14ac:dyDescent="0.35">
      <c r="A742" s="4">
        <v>44876</v>
      </c>
      <c r="B742">
        <f t="shared" si="66"/>
        <v>5</v>
      </c>
      <c r="C742" t="str">
        <f t="shared" si="70"/>
        <v>VIERNES</v>
      </c>
      <c r="D742">
        <f t="shared" si="67"/>
        <v>11</v>
      </c>
      <c r="E742" t="str">
        <f t="shared" si="68"/>
        <v>NOVIEMBRE</v>
      </c>
      <c r="F742">
        <f t="shared" si="69"/>
        <v>2022</v>
      </c>
      <c r="G742">
        <f t="shared" si="71"/>
        <v>46</v>
      </c>
      <c r="H742" t="s">
        <v>1197</v>
      </c>
      <c r="I742" s="6">
        <v>350</v>
      </c>
      <c r="J742" t="s">
        <v>1187</v>
      </c>
      <c r="K742">
        <v>44</v>
      </c>
      <c r="L742" t="s">
        <v>999</v>
      </c>
      <c r="M742" t="s">
        <v>191</v>
      </c>
      <c r="N742" t="s">
        <v>36</v>
      </c>
    </row>
    <row r="743" spans="1:14" x14ac:dyDescent="0.35">
      <c r="A743" s="4">
        <v>44877</v>
      </c>
      <c r="B743">
        <f t="shared" si="66"/>
        <v>6</v>
      </c>
      <c r="C743" t="str">
        <f t="shared" si="70"/>
        <v>SÁBADO</v>
      </c>
      <c r="D743">
        <f t="shared" si="67"/>
        <v>11</v>
      </c>
      <c r="E743" t="str">
        <f t="shared" si="68"/>
        <v>NOVIEMBRE</v>
      </c>
      <c r="F743">
        <f t="shared" si="69"/>
        <v>2022</v>
      </c>
      <c r="G743">
        <f t="shared" si="71"/>
        <v>46</v>
      </c>
      <c r="H743" t="s">
        <v>1198</v>
      </c>
      <c r="I743" s="6">
        <v>350</v>
      </c>
      <c r="J743" t="s">
        <v>1187</v>
      </c>
      <c r="K743">
        <v>51</v>
      </c>
      <c r="L743" t="s">
        <v>1002</v>
      </c>
      <c r="M743" t="s">
        <v>191</v>
      </c>
      <c r="N743" t="s">
        <v>192</v>
      </c>
    </row>
    <row r="744" spans="1:14" x14ac:dyDescent="0.35">
      <c r="A744" s="4">
        <v>44877</v>
      </c>
      <c r="B744">
        <f t="shared" si="66"/>
        <v>6</v>
      </c>
      <c r="C744" t="str">
        <f t="shared" si="70"/>
        <v>SÁBADO</v>
      </c>
      <c r="D744">
        <f t="shared" si="67"/>
        <v>11</v>
      </c>
      <c r="E744" t="str">
        <f t="shared" si="68"/>
        <v>NOVIEMBRE</v>
      </c>
      <c r="F744">
        <f t="shared" si="69"/>
        <v>2022</v>
      </c>
      <c r="G744">
        <f t="shared" si="71"/>
        <v>46</v>
      </c>
      <c r="H744" t="s">
        <v>881</v>
      </c>
      <c r="I744" s="6">
        <v>1550</v>
      </c>
      <c r="J744" t="s">
        <v>1199</v>
      </c>
      <c r="L744" t="s">
        <v>999</v>
      </c>
      <c r="M744" t="s">
        <v>188</v>
      </c>
    </row>
    <row r="745" spans="1:14" x14ac:dyDescent="0.35">
      <c r="A745" s="4">
        <v>44878</v>
      </c>
      <c r="B745">
        <f t="shared" si="66"/>
        <v>7</v>
      </c>
      <c r="C745" t="str">
        <f t="shared" si="70"/>
        <v>DOMINGO</v>
      </c>
      <c r="D745">
        <f t="shared" si="67"/>
        <v>11</v>
      </c>
      <c r="E745" t="str">
        <f t="shared" si="68"/>
        <v>NOVIEMBRE</v>
      </c>
      <c r="F745">
        <f t="shared" si="69"/>
        <v>2022</v>
      </c>
      <c r="G745">
        <f t="shared" si="71"/>
        <v>47</v>
      </c>
      <c r="H745" t="s">
        <v>465</v>
      </c>
      <c r="I745" s="6">
        <v>1200</v>
      </c>
      <c r="J745" t="s">
        <v>350</v>
      </c>
      <c r="L745" t="s">
        <v>1002</v>
      </c>
      <c r="M745" t="s">
        <v>188</v>
      </c>
    </row>
    <row r="746" spans="1:14" x14ac:dyDescent="0.35">
      <c r="A746" s="4">
        <v>44878</v>
      </c>
      <c r="B746">
        <f t="shared" si="66"/>
        <v>7</v>
      </c>
      <c r="C746" t="str">
        <f t="shared" si="70"/>
        <v>DOMINGO</v>
      </c>
      <c r="D746">
        <f t="shared" si="67"/>
        <v>11</v>
      </c>
      <c r="E746" t="str">
        <f t="shared" si="68"/>
        <v>NOVIEMBRE</v>
      </c>
      <c r="F746">
        <f t="shared" si="69"/>
        <v>2022</v>
      </c>
      <c r="G746">
        <f t="shared" si="71"/>
        <v>47</v>
      </c>
      <c r="H746" t="s">
        <v>1200</v>
      </c>
      <c r="I746" s="6">
        <v>59</v>
      </c>
      <c r="J746" t="s">
        <v>1046</v>
      </c>
      <c r="K746">
        <v>44</v>
      </c>
      <c r="L746" t="s">
        <v>999</v>
      </c>
      <c r="M746" t="s">
        <v>191</v>
      </c>
      <c r="N746" t="s">
        <v>192</v>
      </c>
    </row>
    <row r="747" spans="1:14" x14ac:dyDescent="0.35">
      <c r="A747" s="4">
        <v>44879</v>
      </c>
      <c r="B747">
        <f t="shared" si="66"/>
        <v>1</v>
      </c>
      <c r="C747" t="str">
        <f t="shared" si="70"/>
        <v>LUNES</v>
      </c>
      <c r="D747">
        <f t="shared" si="67"/>
        <v>11</v>
      </c>
      <c r="E747" t="str">
        <f t="shared" si="68"/>
        <v>NOVIEMBRE</v>
      </c>
      <c r="F747">
        <f t="shared" si="69"/>
        <v>2022</v>
      </c>
      <c r="G747">
        <f t="shared" si="71"/>
        <v>47</v>
      </c>
      <c r="H747" t="s">
        <v>1201</v>
      </c>
      <c r="I747" s="6">
        <v>59</v>
      </c>
      <c r="J747" t="s">
        <v>1046</v>
      </c>
      <c r="K747">
        <v>81</v>
      </c>
      <c r="L747" t="s">
        <v>999</v>
      </c>
      <c r="M747" t="s">
        <v>191</v>
      </c>
      <c r="N747" t="s">
        <v>36</v>
      </c>
    </row>
    <row r="748" spans="1:14" x14ac:dyDescent="0.35">
      <c r="A748" s="4">
        <v>44880</v>
      </c>
      <c r="B748">
        <f t="shared" si="66"/>
        <v>2</v>
      </c>
      <c r="C748" t="str">
        <f t="shared" si="70"/>
        <v>MARTES</v>
      </c>
      <c r="D748">
        <f t="shared" si="67"/>
        <v>11</v>
      </c>
      <c r="E748" t="str">
        <f t="shared" si="68"/>
        <v>NOVIEMBRE</v>
      </c>
      <c r="F748">
        <f t="shared" si="69"/>
        <v>2022</v>
      </c>
      <c r="G748">
        <f t="shared" si="71"/>
        <v>47</v>
      </c>
      <c r="H748" t="s">
        <v>1202</v>
      </c>
      <c r="I748" s="6">
        <v>500</v>
      </c>
      <c r="J748" t="s">
        <v>1203</v>
      </c>
      <c r="K748">
        <v>43</v>
      </c>
      <c r="L748" t="s">
        <v>1002</v>
      </c>
      <c r="M748" t="s">
        <v>191</v>
      </c>
      <c r="N748" t="s">
        <v>36</v>
      </c>
    </row>
    <row r="749" spans="1:14" x14ac:dyDescent="0.35">
      <c r="A749" s="4">
        <v>44881</v>
      </c>
      <c r="B749">
        <f t="shared" si="66"/>
        <v>3</v>
      </c>
      <c r="C749" t="str">
        <f t="shared" si="70"/>
        <v>MIÉRCOLES</v>
      </c>
      <c r="D749">
        <f t="shared" si="67"/>
        <v>11</v>
      </c>
      <c r="E749" t="str">
        <f t="shared" si="68"/>
        <v>NOVIEMBRE</v>
      </c>
      <c r="F749">
        <f t="shared" si="69"/>
        <v>2022</v>
      </c>
      <c r="G749">
        <f t="shared" si="71"/>
        <v>47</v>
      </c>
      <c r="H749" t="s">
        <v>1143</v>
      </c>
      <c r="I749" s="6">
        <v>500</v>
      </c>
      <c r="J749" t="s">
        <v>1204</v>
      </c>
      <c r="K749">
        <v>61</v>
      </c>
      <c r="L749" t="s">
        <v>1002</v>
      </c>
      <c r="M749" t="s">
        <v>188</v>
      </c>
    </row>
    <row r="750" spans="1:14" x14ac:dyDescent="0.35">
      <c r="A750" s="4">
        <v>44882</v>
      </c>
      <c r="B750">
        <f t="shared" si="66"/>
        <v>4</v>
      </c>
      <c r="C750" t="str">
        <f t="shared" si="70"/>
        <v>JUEVES</v>
      </c>
      <c r="D750">
        <f t="shared" si="67"/>
        <v>11</v>
      </c>
      <c r="E750" t="str">
        <f t="shared" si="68"/>
        <v>NOVIEMBRE</v>
      </c>
      <c r="F750">
        <f t="shared" si="69"/>
        <v>2022</v>
      </c>
      <c r="G750">
        <f t="shared" si="71"/>
        <v>47</v>
      </c>
      <c r="H750" t="s">
        <v>1033</v>
      </c>
      <c r="I750" s="6"/>
      <c r="J750" t="s">
        <v>1205</v>
      </c>
      <c r="K750">
        <v>58</v>
      </c>
      <c r="L750" t="s">
        <v>999</v>
      </c>
      <c r="M750" t="s">
        <v>188</v>
      </c>
    </row>
    <row r="751" spans="1:14" x14ac:dyDescent="0.35">
      <c r="A751" s="4">
        <v>44882</v>
      </c>
      <c r="B751">
        <f t="shared" si="66"/>
        <v>4</v>
      </c>
      <c r="C751" t="str">
        <f t="shared" si="70"/>
        <v>JUEVES</v>
      </c>
      <c r="D751">
        <f t="shared" si="67"/>
        <v>11</v>
      </c>
      <c r="E751" t="str">
        <f t="shared" si="68"/>
        <v>NOVIEMBRE</v>
      </c>
      <c r="F751">
        <f t="shared" si="69"/>
        <v>2022</v>
      </c>
      <c r="G751">
        <f t="shared" si="71"/>
        <v>47</v>
      </c>
      <c r="H751" t="s">
        <v>927</v>
      </c>
      <c r="I751" s="6">
        <v>3500</v>
      </c>
      <c r="J751" t="s">
        <v>1206</v>
      </c>
      <c r="K751">
        <v>68</v>
      </c>
      <c r="L751" t="s">
        <v>999</v>
      </c>
      <c r="M751" t="s">
        <v>188</v>
      </c>
    </row>
    <row r="752" spans="1:14" x14ac:dyDescent="0.35">
      <c r="A752" s="4">
        <v>44882</v>
      </c>
      <c r="B752">
        <f t="shared" si="66"/>
        <v>4</v>
      </c>
      <c r="C752" t="str">
        <f t="shared" si="70"/>
        <v>JUEVES</v>
      </c>
      <c r="D752">
        <f t="shared" si="67"/>
        <v>11</v>
      </c>
      <c r="E752" t="str">
        <f t="shared" si="68"/>
        <v>NOVIEMBRE</v>
      </c>
      <c r="F752">
        <f t="shared" si="69"/>
        <v>2022</v>
      </c>
      <c r="G752">
        <f t="shared" si="71"/>
        <v>47</v>
      </c>
      <c r="H752" t="s">
        <v>209</v>
      </c>
      <c r="I752" s="6">
        <v>2750</v>
      </c>
      <c r="J752" t="s">
        <v>1207</v>
      </c>
      <c r="K752">
        <v>67</v>
      </c>
      <c r="L752" t="s">
        <v>999</v>
      </c>
      <c r="M752" t="s">
        <v>188</v>
      </c>
    </row>
    <row r="753" spans="1:14" x14ac:dyDescent="0.35">
      <c r="A753" s="4">
        <v>44882</v>
      </c>
      <c r="B753">
        <f t="shared" si="66"/>
        <v>4</v>
      </c>
      <c r="C753" t="str">
        <f t="shared" si="70"/>
        <v>JUEVES</v>
      </c>
      <c r="D753">
        <f t="shared" si="67"/>
        <v>11</v>
      </c>
      <c r="E753" t="str">
        <f t="shared" si="68"/>
        <v>NOVIEMBRE</v>
      </c>
      <c r="F753">
        <f t="shared" si="69"/>
        <v>2022</v>
      </c>
      <c r="G753">
        <f t="shared" si="71"/>
        <v>47</v>
      </c>
      <c r="H753" t="s">
        <v>1208</v>
      </c>
      <c r="I753" s="6">
        <v>500</v>
      </c>
      <c r="J753" t="s">
        <v>976</v>
      </c>
      <c r="K753">
        <v>40</v>
      </c>
      <c r="L753" t="s">
        <v>999</v>
      </c>
      <c r="M753" t="s">
        <v>188</v>
      </c>
    </row>
    <row r="754" spans="1:14" x14ac:dyDescent="0.35">
      <c r="A754" s="4">
        <v>44883</v>
      </c>
      <c r="B754">
        <f t="shared" si="66"/>
        <v>5</v>
      </c>
      <c r="C754" t="str">
        <f t="shared" si="70"/>
        <v>VIERNES</v>
      </c>
      <c r="D754">
        <f t="shared" si="67"/>
        <v>11</v>
      </c>
      <c r="E754" t="str">
        <f t="shared" si="68"/>
        <v>NOVIEMBRE</v>
      </c>
      <c r="F754">
        <f t="shared" si="69"/>
        <v>2022</v>
      </c>
      <c r="G754">
        <f t="shared" si="71"/>
        <v>47</v>
      </c>
      <c r="H754" t="s">
        <v>1209</v>
      </c>
      <c r="I754" s="6">
        <v>250</v>
      </c>
      <c r="J754" t="s">
        <v>1210</v>
      </c>
      <c r="K754">
        <v>61</v>
      </c>
      <c r="L754" t="s">
        <v>999</v>
      </c>
      <c r="M754" t="s">
        <v>188</v>
      </c>
    </row>
    <row r="755" spans="1:14" x14ac:dyDescent="0.35">
      <c r="A755" s="4">
        <v>44883</v>
      </c>
      <c r="B755">
        <f t="shared" si="66"/>
        <v>5</v>
      </c>
      <c r="C755" t="str">
        <f t="shared" si="70"/>
        <v>VIERNES</v>
      </c>
      <c r="D755">
        <f t="shared" si="67"/>
        <v>11</v>
      </c>
      <c r="E755" t="str">
        <f t="shared" si="68"/>
        <v>NOVIEMBRE</v>
      </c>
      <c r="F755">
        <f t="shared" si="69"/>
        <v>2022</v>
      </c>
      <c r="G755">
        <f t="shared" si="71"/>
        <v>47</v>
      </c>
      <c r="H755" t="s">
        <v>1211</v>
      </c>
      <c r="I755" s="6">
        <v>570</v>
      </c>
      <c r="J755" t="s">
        <v>1147</v>
      </c>
      <c r="K755">
        <v>44</v>
      </c>
      <c r="L755" t="s">
        <v>999</v>
      </c>
      <c r="M755" t="s">
        <v>188</v>
      </c>
    </row>
    <row r="756" spans="1:14" x14ac:dyDescent="0.35">
      <c r="A756" s="4">
        <v>44884</v>
      </c>
      <c r="B756">
        <f t="shared" si="66"/>
        <v>6</v>
      </c>
      <c r="C756" t="str">
        <f t="shared" si="70"/>
        <v>SÁBADO</v>
      </c>
      <c r="D756">
        <f t="shared" si="67"/>
        <v>11</v>
      </c>
      <c r="E756" t="str">
        <f t="shared" si="68"/>
        <v>NOVIEMBRE</v>
      </c>
      <c r="F756">
        <f t="shared" si="69"/>
        <v>2022</v>
      </c>
      <c r="G756">
        <f t="shared" si="71"/>
        <v>47</v>
      </c>
      <c r="H756" t="s">
        <v>1198</v>
      </c>
      <c r="I756" s="6">
        <v>369</v>
      </c>
      <c r="J756" t="s">
        <v>1212</v>
      </c>
      <c r="K756">
        <v>51</v>
      </c>
      <c r="L756" t="s">
        <v>999</v>
      </c>
      <c r="M756" t="s">
        <v>188</v>
      </c>
    </row>
    <row r="757" spans="1:14" x14ac:dyDescent="0.35">
      <c r="A757" s="4">
        <v>44884</v>
      </c>
      <c r="B757">
        <f t="shared" si="66"/>
        <v>6</v>
      </c>
      <c r="C757" t="str">
        <f t="shared" si="70"/>
        <v>SÁBADO</v>
      </c>
      <c r="D757">
        <f t="shared" si="67"/>
        <v>11</v>
      </c>
      <c r="E757" t="str">
        <f t="shared" si="68"/>
        <v>NOVIEMBRE</v>
      </c>
      <c r="F757">
        <f t="shared" si="69"/>
        <v>2022</v>
      </c>
      <c r="G757">
        <f t="shared" si="71"/>
        <v>47</v>
      </c>
      <c r="H757" t="s">
        <v>1041</v>
      </c>
      <c r="I757" s="6">
        <v>2000</v>
      </c>
      <c r="J757" t="s">
        <v>1063</v>
      </c>
      <c r="K757">
        <v>22</v>
      </c>
      <c r="L757" t="s">
        <v>1002</v>
      </c>
      <c r="M757" t="s">
        <v>188</v>
      </c>
    </row>
    <row r="758" spans="1:14" x14ac:dyDescent="0.35">
      <c r="A758" s="4">
        <v>44887</v>
      </c>
      <c r="B758">
        <f t="shared" si="66"/>
        <v>2</v>
      </c>
      <c r="C758" t="str">
        <f t="shared" si="70"/>
        <v>MARTES</v>
      </c>
      <c r="D758">
        <f t="shared" si="67"/>
        <v>11</v>
      </c>
      <c r="E758" t="str">
        <f t="shared" si="68"/>
        <v>NOVIEMBRE</v>
      </c>
      <c r="F758">
        <f t="shared" si="69"/>
        <v>2022</v>
      </c>
      <c r="G758">
        <f t="shared" si="71"/>
        <v>48</v>
      </c>
      <c r="H758" t="s">
        <v>1213</v>
      </c>
      <c r="I758" s="6">
        <v>59</v>
      </c>
      <c r="J758" t="s">
        <v>1046</v>
      </c>
      <c r="K758">
        <v>37</v>
      </c>
      <c r="L758" t="s">
        <v>999</v>
      </c>
      <c r="M758" t="s">
        <v>191</v>
      </c>
      <c r="N758" t="s">
        <v>36</v>
      </c>
    </row>
    <row r="759" spans="1:14" x14ac:dyDescent="0.35">
      <c r="A759" s="4">
        <v>44887</v>
      </c>
      <c r="B759">
        <f t="shared" si="66"/>
        <v>2</v>
      </c>
      <c r="C759" t="str">
        <f t="shared" si="70"/>
        <v>MARTES</v>
      </c>
      <c r="D759">
        <f t="shared" si="67"/>
        <v>11</v>
      </c>
      <c r="E759" t="str">
        <f t="shared" si="68"/>
        <v>NOVIEMBRE</v>
      </c>
      <c r="F759">
        <f t="shared" si="69"/>
        <v>2022</v>
      </c>
      <c r="G759">
        <f t="shared" si="71"/>
        <v>48</v>
      </c>
      <c r="H759" t="s">
        <v>1214</v>
      </c>
      <c r="I759" s="6">
        <v>59</v>
      </c>
      <c r="J759" t="s">
        <v>1046</v>
      </c>
      <c r="K759">
        <v>28</v>
      </c>
      <c r="L759" t="s">
        <v>999</v>
      </c>
      <c r="M759" t="s">
        <v>191</v>
      </c>
      <c r="N759" t="s">
        <v>36</v>
      </c>
    </row>
    <row r="760" spans="1:14" x14ac:dyDescent="0.35">
      <c r="A760" s="4">
        <v>44887</v>
      </c>
      <c r="B760">
        <f t="shared" si="66"/>
        <v>2</v>
      </c>
      <c r="C760" t="str">
        <f t="shared" si="70"/>
        <v>MARTES</v>
      </c>
      <c r="D760">
        <f t="shared" si="67"/>
        <v>11</v>
      </c>
      <c r="E760" t="str">
        <f t="shared" si="68"/>
        <v>NOVIEMBRE</v>
      </c>
      <c r="F760">
        <f t="shared" si="69"/>
        <v>2022</v>
      </c>
      <c r="G760">
        <f t="shared" si="71"/>
        <v>48</v>
      </c>
      <c r="H760" t="s">
        <v>1215</v>
      </c>
      <c r="I760" s="6">
        <v>59</v>
      </c>
      <c r="J760" t="s">
        <v>1046</v>
      </c>
      <c r="K760">
        <v>53</v>
      </c>
      <c r="L760" t="s">
        <v>999</v>
      </c>
      <c r="M760" t="s">
        <v>191</v>
      </c>
      <c r="N760" t="s">
        <v>204</v>
      </c>
    </row>
    <row r="761" spans="1:14" x14ac:dyDescent="0.35">
      <c r="A761" s="4">
        <v>44887</v>
      </c>
      <c r="B761">
        <f t="shared" si="66"/>
        <v>2</v>
      </c>
      <c r="C761" t="str">
        <f t="shared" si="70"/>
        <v>MARTES</v>
      </c>
      <c r="D761">
        <f t="shared" si="67"/>
        <v>11</v>
      </c>
      <c r="E761" t="str">
        <f t="shared" si="68"/>
        <v>NOVIEMBRE</v>
      </c>
      <c r="F761">
        <f t="shared" si="69"/>
        <v>2022</v>
      </c>
      <c r="G761">
        <f t="shared" si="71"/>
        <v>48</v>
      </c>
      <c r="H761" t="s">
        <v>1216</v>
      </c>
      <c r="I761" s="6">
        <v>59</v>
      </c>
      <c r="J761" t="s">
        <v>1046</v>
      </c>
      <c r="K761">
        <v>59</v>
      </c>
      <c r="L761" t="s">
        <v>999</v>
      </c>
      <c r="M761" t="s">
        <v>191</v>
      </c>
      <c r="N761" t="s">
        <v>36</v>
      </c>
    </row>
    <row r="762" spans="1:14" x14ac:dyDescent="0.35">
      <c r="A762" s="4">
        <v>44888</v>
      </c>
      <c r="B762">
        <f t="shared" si="66"/>
        <v>3</v>
      </c>
      <c r="C762" t="str">
        <f t="shared" si="70"/>
        <v>MIÉRCOLES</v>
      </c>
      <c r="D762">
        <f t="shared" si="67"/>
        <v>11</v>
      </c>
      <c r="E762" t="str">
        <f t="shared" si="68"/>
        <v>NOVIEMBRE</v>
      </c>
      <c r="F762">
        <f t="shared" si="69"/>
        <v>2022</v>
      </c>
      <c r="G762">
        <f t="shared" si="71"/>
        <v>48</v>
      </c>
      <c r="H762" t="s">
        <v>1214</v>
      </c>
      <c r="I762" s="6">
        <v>500</v>
      </c>
      <c r="J762" t="s">
        <v>976</v>
      </c>
      <c r="K762">
        <v>28</v>
      </c>
      <c r="L762" t="s">
        <v>999</v>
      </c>
      <c r="M762" t="s">
        <v>188</v>
      </c>
    </row>
    <row r="763" spans="1:14" x14ac:dyDescent="0.35">
      <c r="A763" s="4">
        <v>44888</v>
      </c>
      <c r="B763">
        <f t="shared" si="66"/>
        <v>3</v>
      </c>
      <c r="C763" t="str">
        <f t="shared" si="70"/>
        <v>MIÉRCOLES</v>
      </c>
      <c r="D763">
        <f t="shared" si="67"/>
        <v>11</v>
      </c>
      <c r="E763" t="str">
        <f t="shared" si="68"/>
        <v>NOVIEMBRE</v>
      </c>
      <c r="F763">
        <f t="shared" si="69"/>
        <v>2022</v>
      </c>
      <c r="G763">
        <f t="shared" si="71"/>
        <v>48</v>
      </c>
      <c r="H763" t="s">
        <v>1202</v>
      </c>
      <c r="I763" s="6">
        <v>500</v>
      </c>
      <c r="J763" t="s">
        <v>976</v>
      </c>
      <c r="K763">
        <v>43</v>
      </c>
      <c r="L763" t="s">
        <v>1002</v>
      </c>
      <c r="M763" t="s">
        <v>188</v>
      </c>
    </row>
    <row r="764" spans="1:14" x14ac:dyDescent="0.35">
      <c r="A764" s="4">
        <v>44889</v>
      </c>
      <c r="B764">
        <f t="shared" si="66"/>
        <v>4</v>
      </c>
      <c r="C764" t="str">
        <f t="shared" si="70"/>
        <v>JUEVES</v>
      </c>
      <c r="D764">
        <f t="shared" si="67"/>
        <v>11</v>
      </c>
      <c r="E764" t="str">
        <f t="shared" si="68"/>
        <v>NOVIEMBRE</v>
      </c>
      <c r="F764">
        <f t="shared" si="69"/>
        <v>2022</v>
      </c>
      <c r="G764">
        <f t="shared" si="71"/>
        <v>48</v>
      </c>
      <c r="H764" t="s">
        <v>1217</v>
      </c>
      <c r="I764" s="6">
        <v>300</v>
      </c>
      <c r="J764" t="s">
        <v>976</v>
      </c>
      <c r="K764">
        <v>40</v>
      </c>
      <c r="L764" t="s">
        <v>999</v>
      </c>
      <c r="M764" t="s">
        <v>191</v>
      </c>
      <c r="N764" t="s">
        <v>36</v>
      </c>
    </row>
    <row r="765" spans="1:14" x14ac:dyDescent="0.35">
      <c r="A765" s="4">
        <v>44889</v>
      </c>
      <c r="B765">
        <f t="shared" si="66"/>
        <v>4</v>
      </c>
      <c r="C765" t="str">
        <f t="shared" si="70"/>
        <v>JUEVES</v>
      </c>
      <c r="D765">
        <f t="shared" si="67"/>
        <v>11</v>
      </c>
      <c r="E765" t="str">
        <f t="shared" si="68"/>
        <v>NOVIEMBRE</v>
      </c>
      <c r="F765">
        <f t="shared" si="69"/>
        <v>2022</v>
      </c>
      <c r="G765">
        <f t="shared" si="71"/>
        <v>48</v>
      </c>
      <c r="H765" t="s">
        <v>1143</v>
      </c>
      <c r="I765" s="6">
        <v>500</v>
      </c>
      <c r="J765" t="s">
        <v>1218</v>
      </c>
      <c r="K765">
        <v>3</v>
      </c>
      <c r="L765" t="s">
        <v>1002</v>
      </c>
      <c r="M765" t="s">
        <v>188</v>
      </c>
    </row>
    <row r="766" spans="1:14" x14ac:dyDescent="0.35">
      <c r="A766" s="4">
        <v>44890</v>
      </c>
      <c r="B766">
        <f t="shared" si="66"/>
        <v>5</v>
      </c>
      <c r="C766" t="str">
        <f t="shared" si="70"/>
        <v>VIERNES</v>
      </c>
      <c r="D766">
        <f t="shared" si="67"/>
        <v>11</v>
      </c>
      <c r="E766" t="str">
        <f t="shared" si="68"/>
        <v>NOVIEMBRE</v>
      </c>
      <c r="F766">
        <f t="shared" si="69"/>
        <v>2022</v>
      </c>
      <c r="G766">
        <f t="shared" si="71"/>
        <v>48</v>
      </c>
      <c r="H766" t="s">
        <v>1190</v>
      </c>
      <c r="I766" s="6">
        <v>2280</v>
      </c>
      <c r="J766" t="s">
        <v>1219</v>
      </c>
      <c r="K766">
        <v>59</v>
      </c>
      <c r="L766" t="s">
        <v>999</v>
      </c>
      <c r="M766" t="s">
        <v>188</v>
      </c>
    </row>
    <row r="767" spans="1:14" x14ac:dyDescent="0.35">
      <c r="A767" s="4">
        <v>44890</v>
      </c>
      <c r="B767">
        <f t="shared" si="66"/>
        <v>5</v>
      </c>
      <c r="C767" t="str">
        <f t="shared" si="70"/>
        <v>VIERNES</v>
      </c>
      <c r="D767">
        <f t="shared" si="67"/>
        <v>11</v>
      </c>
      <c r="E767" t="str">
        <f t="shared" si="68"/>
        <v>NOVIEMBRE</v>
      </c>
      <c r="F767">
        <f t="shared" si="69"/>
        <v>2022</v>
      </c>
      <c r="G767">
        <f t="shared" si="71"/>
        <v>48</v>
      </c>
      <c r="H767" t="s">
        <v>1220</v>
      </c>
      <c r="I767" s="6">
        <v>350</v>
      </c>
      <c r="J767" t="s">
        <v>976</v>
      </c>
      <c r="K767">
        <v>62</v>
      </c>
      <c r="L767" t="s">
        <v>999</v>
      </c>
      <c r="M767" t="s">
        <v>188</v>
      </c>
    </row>
    <row r="768" spans="1:14" x14ac:dyDescent="0.35">
      <c r="A768" s="4">
        <v>44890</v>
      </c>
      <c r="B768">
        <f t="shared" si="66"/>
        <v>5</v>
      </c>
      <c r="C768" t="str">
        <f t="shared" si="70"/>
        <v>VIERNES</v>
      </c>
      <c r="D768">
        <f t="shared" si="67"/>
        <v>11</v>
      </c>
      <c r="E768" t="str">
        <f t="shared" si="68"/>
        <v>NOVIEMBRE</v>
      </c>
      <c r="F768">
        <f t="shared" si="69"/>
        <v>2022</v>
      </c>
      <c r="G768">
        <f t="shared" si="71"/>
        <v>48</v>
      </c>
      <c r="H768" t="s">
        <v>1221</v>
      </c>
      <c r="I768" s="6">
        <v>350</v>
      </c>
      <c r="J768" t="s">
        <v>976</v>
      </c>
      <c r="L768" t="s">
        <v>1002</v>
      </c>
      <c r="M768" t="s">
        <v>188</v>
      </c>
    </row>
    <row r="769" spans="1:14" x14ac:dyDescent="0.35">
      <c r="A769" s="4">
        <v>44890</v>
      </c>
      <c r="B769">
        <f t="shared" si="66"/>
        <v>5</v>
      </c>
      <c r="C769" t="str">
        <f t="shared" si="70"/>
        <v>VIERNES</v>
      </c>
      <c r="D769">
        <f t="shared" si="67"/>
        <v>11</v>
      </c>
      <c r="E769" t="str">
        <f t="shared" si="68"/>
        <v>NOVIEMBRE</v>
      </c>
      <c r="F769">
        <f t="shared" si="69"/>
        <v>2022</v>
      </c>
      <c r="G769">
        <f t="shared" si="71"/>
        <v>48</v>
      </c>
      <c r="H769" t="s">
        <v>209</v>
      </c>
      <c r="I769" s="6">
        <v>2320</v>
      </c>
      <c r="J769" t="s">
        <v>1222</v>
      </c>
      <c r="K769">
        <v>67</v>
      </c>
      <c r="L769" t="s">
        <v>999</v>
      </c>
      <c r="M769" t="s">
        <v>188</v>
      </c>
    </row>
    <row r="770" spans="1:14" x14ac:dyDescent="0.35">
      <c r="A770" s="4">
        <v>44890</v>
      </c>
      <c r="B770">
        <f t="shared" ref="B770:B833" si="72">WEEKDAY(A770,2)</f>
        <v>5</v>
      </c>
      <c r="C770" t="str">
        <f t="shared" si="70"/>
        <v>VIERNES</v>
      </c>
      <c r="D770">
        <f t="shared" ref="D770:D833" si="73">MONTH(A770)</f>
        <v>11</v>
      </c>
      <c r="E770" t="str">
        <f t="shared" ref="E770:E833" si="74">UPPER(TEXT(A770,"MMMM"))</f>
        <v>NOVIEMBRE</v>
      </c>
      <c r="F770">
        <f t="shared" ref="F770:F833" si="75">YEAR(A770)</f>
        <v>2022</v>
      </c>
      <c r="G770">
        <f t="shared" si="71"/>
        <v>48</v>
      </c>
      <c r="H770" t="s">
        <v>932</v>
      </c>
      <c r="I770" s="6"/>
      <c r="J770" t="s">
        <v>1223</v>
      </c>
      <c r="K770">
        <v>70</v>
      </c>
      <c r="L770" t="s">
        <v>1002</v>
      </c>
      <c r="M770" t="s">
        <v>188</v>
      </c>
    </row>
    <row r="771" spans="1:14" x14ac:dyDescent="0.35">
      <c r="A771" s="4">
        <v>44890</v>
      </c>
      <c r="B771">
        <f t="shared" si="72"/>
        <v>5</v>
      </c>
      <c r="C771" t="str">
        <f t="shared" ref="C771:C834" si="76">UPPER(TEXT(A771,"DDDD"))</f>
        <v>VIERNES</v>
      </c>
      <c r="D771">
        <f t="shared" si="73"/>
        <v>11</v>
      </c>
      <c r="E771" t="str">
        <f t="shared" si="74"/>
        <v>NOVIEMBRE</v>
      </c>
      <c r="F771">
        <f t="shared" si="75"/>
        <v>2022</v>
      </c>
      <c r="G771">
        <f t="shared" ref="G771:G834" si="77">WEEKNUM(A771)</f>
        <v>48</v>
      </c>
      <c r="H771" t="s">
        <v>1211</v>
      </c>
      <c r="I771" s="6">
        <v>570</v>
      </c>
      <c r="J771" t="s">
        <v>1089</v>
      </c>
      <c r="K771">
        <v>44</v>
      </c>
      <c r="L771" t="s">
        <v>999</v>
      </c>
      <c r="M771" t="s">
        <v>188</v>
      </c>
    </row>
    <row r="772" spans="1:14" x14ac:dyDescent="0.35">
      <c r="A772" s="4">
        <v>44891</v>
      </c>
      <c r="B772">
        <f t="shared" si="72"/>
        <v>6</v>
      </c>
      <c r="C772" t="str">
        <f t="shared" si="76"/>
        <v>SÁBADO</v>
      </c>
      <c r="D772">
        <f t="shared" si="73"/>
        <v>11</v>
      </c>
      <c r="E772" t="str">
        <f t="shared" si="74"/>
        <v>NOVIEMBRE</v>
      </c>
      <c r="F772">
        <f t="shared" si="75"/>
        <v>2022</v>
      </c>
      <c r="G772">
        <f t="shared" si="77"/>
        <v>48</v>
      </c>
      <c r="H772" t="s">
        <v>1198</v>
      </c>
      <c r="I772" s="6">
        <v>570</v>
      </c>
      <c r="J772" t="s">
        <v>1224</v>
      </c>
      <c r="K772">
        <v>51</v>
      </c>
      <c r="L772" t="s">
        <v>1002</v>
      </c>
      <c r="M772" t="s">
        <v>188</v>
      </c>
    </row>
    <row r="773" spans="1:14" x14ac:dyDescent="0.35">
      <c r="A773" s="4">
        <v>44891</v>
      </c>
      <c r="B773">
        <f t="shared" si="72"/>
        <v>6</v>
      </c>
      <c r="C773" t="str">
        <f t="shared" si="76"/>
        <v>SÁBADO</v>
      </c>
      <c r="D773">
        <f t="shared" si="73"/>
        <v>11</v>
      </c>
      <c r="E773" t="str">
        <f t="shared" si="74"/>
        <v>NOVIEMBRE</v>
      </c>
      <c r="F773">
        <f t="shared" si="75"/>
        <v>2022</v>
      </c>
      <c r="G773">
        <f t="shared" si="77"/>
        <v>48</v>
      </c>
      <c r="H773" t="s">
        <v>1225</v>
      </c>
      <c r="I773" s="6">
        <v>500</v>
      </c>
      <c r="J773" t="s">
        <v>976</v>
      </c>
      <c r="K773">
        <v>28</v>
      </c>
      <c r="L773" t="s">
        <v>999</v>
      </c>
      <c r="M773" t="s">
        <v>191</v>
      </c>
      <c r="N773" t="s">
        <v>204</v>
      </c>
    </row>
    <row r="774" spans="1:14" x14ac:dyDescent="0.35">
      <c r="A774" s="4">
        <v>44893</v>
      </c>
      <c r="B774">
        <f t="shared" si="72"/>
        <v>1</v>
      </c>
      <c r="C774" t="str">
        <f t="shared" si="76"/>
        <v>LUNES</v>
      </c>
      <c r="D774">
        <f t="shared" si="73"/>
        <v>11</v>
      </c>
      <c r="E774" t="str">
        <f t="shared" si="74"/>
        <v>NOVIEMBRE</v>
      </c>
      <c r="F774">
        <f t="shared" si="75"/>
        <v>2022</v>
      </c>
      <c r="G774">
        <f t="shared" si="77"/>
        <v>49</v>
      </c>
      <c r="H774" t="s">
        <v>840</v>
      </c>
      <c r="I774" s="6">
        <v>59</v>
      </c>
      <c r="J774" t="s">
        <v>975</v>
      </c>
      <c r="K774">
        <v>42</v>
      </c>
      <c r="L774" t="s">
        <v>999</v>
      </c>
      <c r="M774" t="s">
        <v>188</v>
      </c>
    </row>
    <row r="775" spans="1:14" x14ac:dyDescent="0.35">
      <c r="A775" s="4">
        <v>44893</v>
      </c>
      <c r="B775">
        <f t="shared" si="72"/>
        <v>1</v>
      </c>
      <c r="C775" t="str">
        <f t="shared" si="76"/>
        <v>LUNES</v>
      </c>
      <c r="D775">
        <f t="shared" si="73"/>
        <v>11</v>
      </c>
      <c r="E775" t="str">
        <f t="shared" si="74"/>
        <v>NOVIEMBRE</v>
      </c>
      <c r="F775">
        <f t="shared" si="75"/>
        <v>2022</v>
      </c>
      <c r="G775">
        <f t="shared" si="77"/>
        <v>49</v>
      </c>
      <c r="H775" t="s">
        <v>1041</v>
      </c>
      <c r="I775" s="6"/>
      <c r="J775" t="s">
        <v>1063</v>
      </c>
      <c r="K775">
        <v>22</v>
      </c>
      <c r="L775" t="s">
        <v>1002</v>
      </c>
      <c r="M775" t="s">
        <v>188</v>
      </c>
    </row>
    <row r="776" spans="1:14" x14ac:dyDescent="0.35">
      <c r="A776" s="4">
        <v>44894</v>
      </c>
      <c r="B776">
        <f t="shared" si="72"/>
        <v>2</v>
      </c>
      <c r="C776" t="str">
        <f t="shared" si="76"/>
        <v>MARTES</v>
      </c>
      <c r="D776">
        <f t="shared" si="73"/>
        <v>11</v>
      </c>
      <c r="E776" t="str">
        <f t="shared" si="74"/>
        <v>NOVIEMBRE</v>
      </c>
      <c r="F776">
        <f t="shared" si="75"/>
        <v>2022</v>
      </c>
      <c r="G776">
        <f t="shared" si="77"/>
        <v>49</v>
      </c>
      <c r="H776" t="s">
        <v>1226</v>
      </c>
      <c r="I776" s="6">
        <v>59</v>
      </c>
      <c r="J776" t="s">
        <v>1046</v>
      </c>
      <c r="K776">
        <v>43</v>
      </c>
      <c r="L776" t="s">
        <v>1002</v>
      </c>
      <c r="M776" t="s">
        <v>191</v>
      </c>
      <c r="N776" t="s">
        <v>204</v>
      </c>
    </row>
    <row r="777" spans="1:14" x14ac:dyDescent="0.35">
      <c r="A777" s="4">
        <v>44894</v>
      </c>
      <c r="B777">
        <f t="shared" si="72"/>
        <v>2</v>
      </c>
      <c r="C777" t="str">
        <f t="shared" si="76"/>
        <v>MARTES</v>
      </c>
      <c r="D777">
        <f t="shared" si="73"/>
        <v>11</v>
      </c>
      <c r="E777" t="str">
        <f t="shared" si="74"/>
        <v>NOVIEMBRE</v>
      </c>
      <c r="F777">
        <f t="shared" si="75"/>
        <v>2022</v>
      </c>
      <c r="G777">
        <f t="shared" si="77"/>
        <v>49</v>
      </c>
      <c r="H777" t="s">
        <v>1227</v>
      </c>
      <c r="I777" s="6">
        <v>500</v>
      </c>
      <c r="J777" t="s">
        <v>1228</v>
      </c>
      <c r="K777">
        <v>38</v>
      </c>
      <c r="L777" t="s">
        <v>999</v>
      </c>
      <c r="M777" t="s">
        <v>191</v>
      </c>
      <c r="N777" t="s">
        <v>36</v>
      </c>
    </row>
    <row r="778" spans="1:14" x14ac:dyDescent="0.35">
      <c r="A778" s="4">
        <v>44894</v>
      </c>
      <c r="B778">
        <f t="shared" si="72"/>
        <v>2</v>
      </c>
      <c r="C778" t="str">
        <f t="shared" si="76"/>
        <v>MARTES</v>
      </c>
      <c r="D778">
        <f t="shared" si="73"/>
        <v>11</v>
      </c>
      <c r="E778" t="str">
        <f t="shared" si="74"/>
        <v>NOVIEMBRE</v>
      </c>
      <c r="F778">
        <f t="shared" si="75"/>
        <v>2022</v>
      </c>
      <c r="G778">
        <f t="shared" si="77"/>
        <v>49</v>
      </c>
      <c r="H778" t="s">
        <v>1229</v>
      </c>
      <c r="I778" s="6">
        <v>59</v>
      </c>
      <c r="J778" t="s">
        <v>1046</v>
      </c>
      <c r="K778">
        <v>37</v>
      </c>
      <c r="L778" t="s">
        <v>999</v>
      </c>
      <c r="M778" t="s">
        <v>191</v>
      </c>
      <c r="N778" t="s">
        <v>36</v>
      </c>
    </row>
    <row r="779" spans="1:14" x14ac:dyDescent="0.35">
      <c r="A779" s="4">
        <v>44895</v>
      </c>
      <c r="B779">
        <f t="shared" si="72"/>
        <v>3</v>
      </c>
      <c r="C779" t="str">
        <f t="shared" si="76"/>
        <v>MIÉRCOLES</v>
      </c>
      <c r="D779">
        <f t="shared" si="73"/>
        <v>11</v>
      </c>
      <c r="E779" t="str">
        <f t="shared" si="74"/>
        <v>NOVIEMBRE</v>
      </c>
      <c r="F779">
        <f t="shared" si="75"/>
        <v>2022</v>
      </c>
      <c r="G779">
        <f t="shared" si="77"/>
        <v>49</v>
      </c>
      <c r="H779" t="s">
        <v>1230</v>
      </c>
      <c r="I779" s="6">
        <v>500</v>
      </c>
      <c r="J779" t="s">
        <v>1231</v>
      </c>
      <c r="K779">
        <v>37</v>
      </c>
      <c r="L779" t="s">
        <v>999</v>
      </c>
      <c r="M779" t="s">
        <v>191</v>
      </c>
      <c r="N779" t="s">
        <v>36</v>
      </c>
    </row>
    <row r="780" spans="1:14" x14ac:dyDescent="0.35">
      <c r="A780" s="4">
        <v>44895</v>
      </c>
      <c r="B780">
        <f t="shared" si="72"/>
        <v>3</v>
      </c>
      <c r="C780" t="str">
        <f t="shared" si="76"/>
        <v>MIÉRCOLES</v>
      </c>
      <c r="D780">
        <f t="shared" si="73"/>
        <v>11</v>
      </c>
      <c r="E780" t="str">
        <f t="shared" si="74"/>
        <v>NOVIEMBRE</v>
      </c>
      <c r="F780">
        <f t="shared" si="75"/>
        <v>2022</v>
      </c>
      <c r="G780">
        <f t="shared" si="77"/>
        <v>49</v>
      </c>
      <c r="H780" t="s">
        <v>1143</v>
      </c>
      <c r="I780" s="6">
        <v>500</v>
      </c>
      <c r="J780" t="s">
        <v>1232</v>
      </c>
      <c r="K780">
        <v>3</v>
      </c>
      <c r="L780" t="s">
        <v>1002</v>
      </c>
      <c r="M780" t="s">
        <v>188</v>
      </c>
    </row>
    <row r="781" spans="1:14" x14ac:dyDescent="0.35">
      <c r="A781" s="4">
        <v>44896</v>
      </c>
      <c r="B781">
        <f t="shared" si="72"/>
        <v>4</v>
      </c>
      <c r="C781" t="str">
        <f t="shared" si="76"/>
        <v>JUEVES</v>
      </c>
      <c r="D781">
        <f t="shared" si="73"/>
        <v>12</v>
      </c>
      <c r="E781" t="str">
        <f t="shared" si="74"/>
        <v>DICIEMBRE</v>
      </c>
      <c r="F781">
        <f t="shared" si="75"/>
        <v>2022</v>
      </c>
      <c r="G781">
        <f t="shared" si="77"/>
        <v>49</v>
      </c>
      <c r="H781" t="s">
        <v>810</v>
      </c>
      <c r="I781" s="6">
        <v>3600</v>
      </c>
      <c r="J781" t="s">
        <v>1233</v>
      </c>
      <c r="K781">
        <v>68</v>
      </c>
      <c r="L781" t="s">
        <v>999</v>
      </c>
      <c r="M781" t="s">
        <v>188</v>
      </c>
    </row>
    <row r="782" spans="1:14" x14ac:dyDescent="0.35">
      <c r="A782" s="4">
        <v>44896</v>
      </c>
      <c r="B782">
        <f t="shared" si="72"/>
        <v>4</v>
      </c>
      <c r="C782" t="str">
        <f t="shared" si="76"/>
        <v>JUEVES</v>
      </c>
      <c r="D782">
        <f t="shared" si="73"/>
        <v>12</v>
      </c>
      <c r="E782" t="str">
        <f t="shared" si="74"/>
        <v>DICIEMBRE</v>
      </c>
      <c r="F782">
        <f t="shared" si="75"/>
        <v>2022</v>
      </c>
      <c r="G782">
        <f t="shared" si="77"/>
        <v>49</v>
      </c>
      <c r="H782" t="s">
        <v>1033</v>
      </c>
      <c r="I782" s="6">
        <v>5000</v>
      </c>
      <c r="J782" t="s">
        <v>1234</v>
      </c>
      <c r="K782">
        <v>58</v>
      </c>
      <c r="L782" t="s">
        <v>999</v>
      </c>
      <c r="M782" t="s">
        <v>188</v>
      </c>
    </row>
    <row r="783" spans="1:14" x14ac:dyDescent="0.35">
      <c r="A783" s="4">
        <v>44896</v>
      </c>
      <c r="B783">
        <f t="shared" si="72"/>
        <v>4</v>
      </c>
      <c r="C783" t="str">
        <f t="shared" si="76"/>
        <v>JUEVES</v>
      </c>
      <c r="D783">
        <f t="shared" si="73"/>
        <v>12</v>
      </c>
      <c r="E783" t="str">
        <f t="shared" si="74"/>
        <v>DICIEMBRE</v>
      </c>
      <c r="F783">
        <f t="shared" si="75"/>
        <v>2022</v>
      </c>
      <c r="G783">
        <f t="shared" si="77"/>
        <v>49</v>
      </c>
      <c r="H783" t="s">
        <v>1184</v>
      </c>
      <c r="I783" s="6">
        <v>2280</v>
      </c>
      <c r="J783" t="s">
        <v>1235</v>
      </c>
      <c r="K783">
        <v>59</v>
      </c>
      <c r="L783" t="s">
        <v>999</v>
      </c>
      <c r="M783" t="s">
        <v>188</v>
      </c>
    </row>
    <row r="784" spans="1:14" x14ac:dyDescent="0.35">
      <c r="A784" s="4">
        <v>44896</v>
      </c>
      <c r="B784">
        <f t="shared" si="72"/>
        <v>4</v>
      </c>
      <c r="C784" t="str">
        <f t="shared" si="76"/>
        <v>JUEVES</v>
      </c>
      <c r="D784">
        <f t="shared" si="73"/>
        <v>12</v>
      </c>
      <c r="E784" t="str">
        <f t="shared" si="74"/>
        <v>DICIEMBRE</v>
      </c>
      <c r="F784">
        <f t="shared" si="75"/>
        <v>2022</v>
      </c>
      <c r="G784">
        <f t="shared" si="77"/>
        <v>49</v>
      </c>
      <c r="H784" t="s">
        <v>1236</v>
      </c>
      <c r="I784" s="6">
        <v>600</v>
      </c>
      <c r="J784" t="s">
        <v>1237</v>
      </c>
      <c r="K784">
        <v>49</v>
      </c>
      <c r="L784" t="s">
        <v>999</v>
      </c>
      <c r="M784" t="s">
        <v>191</v>
      </c>
      <c r="N784" t="s">
        <v>36</v>
      </c>
    </row>
    <row r="785" spans="1:14" x14ac:dyDescent="0.35">
      <c r="A785" s="4">
        <v>44896</v>
      </c>
      <c r="B785">
        <f t="shared" si="72"/>
        <v>4</v>
      </c>
      <c r="C785" t="str">
        <f t="shared" si="76"/>
        <v>JUEVES</v>
      </c>
      <c r="D785">
        <f t="shared" si="73"/>
        <v>12</v>
      </c>
      <c r="E785" t="str">
        <f t="shared" si="74"/>
        <v>DICIEMBRE</v>
      </c>
      <c r="F785">
        <f t="shared" si="75"/>
        <v>2022</v>
      </c>
      <c r="G785">
        <f t="shared" si="77"/>
        <v>49</v>
      </c>
      <c r="H785" t="s">
        <v>1238</v>
      </c>
      <c r="I785" s="6">
        <v>359</v>
      </c>
      <c r="J785" t="s">
        <v>1046</v>
      </c>
      <c r="K785">
        <v>6</v>
      </c>
      <c r="L785" t="s">
        <v>999</v>
      </c>
      <c r="M785" t="s">
        <v>191</v>
      </c>
      <c r="N785" t="s">
        <v>36</v>
      </c>
    </row>
    <row r="786" spans="1:14" x14ac:dyDescent="0.35">
      <c r="A786" s="4">
        <v>44896</v>
      </c>
      <c r="B786">
        <f t="shared" si="72"/>
        <v>4</v>
      </c>
      <c r="C786" t="str">
        <f t="shared" si="76"/>
        <v>JUEVES</v>
      </c>
      <c r="D786">
        <f t="shared" si="73"/>
        <v>12</v>
      </c>
      <c r="E786" t="str">
        <f t="shared" si="74"/>
        <v>DICIEMBRE</v>
      </c>
      <c r="F786">
        <f t="shared" si="75"/>
        <v>2022</v>
      </c>
      <c r="G786">
        <f t="shared" si="77"/>
        <v>49</v>
      </c>
      <c r="H786" t="s">
        <v>1221</v>
      </c>
      <c r="I786" s="6">
        <v>1000</v>
      </c>
      <c r="J786" t="s">
        <v>1239</v>
      </c>
      <c r="K786">
        <v>66</v>
      </c>
      <c r="L786" t="s">
        <v>1002</v>
      </c>
      <c r="M786" t="s">
        <v>188</v>
      </c>
    </row>
    <row r="787" spans="1:14" x14ac:dyDescent="0.35">
      <c r="A787" s="4">
        <v>44897</v>
      </c>
      <c r="B787">
        <f t="shared" si="72"/>
        <v>5</v>
      </c>
      <c r="C787" t="str">
        <f t="shared" si="76"/>
        <v>VIERNES</v>
      </c>
      <c r="D787">
        <f t="shared" si="73"/>
        <v>12</v>
      </c>
      <c r="E787" t="str">
        <f t="shared" si="74"/>
        <v>DICIEMBRE</v>
      </c>
      <c r="F787">
        <f t="shared" si="75"/>
        <v>2022</v>
      </c>
      <c r="G787">
        <f t="shared" si="77"/>
        <v>49</v>
      </c>
      <c r="H787" t="s">
        <v>1113</v>
      </c>
      <c r="I787" s="6">
        <v>6700</v>
      </c>
      <c r="J787" t="s">
        <v>1240</v>
      </c>
      <c r="K787">
        <v>48</v>
      </c>
      <c r="L787" t="s">
        <v>999</v>
      </c>
      <c r="M787" t="s">
        <v>188</v>
      </c>
    </row>
    <row r="788" spans="1:14" x14ac:dyDescent="0.35">
      <c r="A788" s="4">
        <v>44897</v>
      </c>
      <c r="B788">
        <f t="shared" si="72"/>
        <v>5</v>
      </c>
      <c r="C788" t="str">
        <f t="shared" si="76"/>
        <v>VIERNES</v>
      </c>
      <c r="D788">
        <f t="shared" si="73"/>
        <v>12</v>
      </c>
      <c r="E788" t="str">
        <f t="shared" si="74"/>
        <v>DICIEMBRE</v>
      </c>
      <c r="F788">
        <f t="shared" si="75"/>
        <v>2022</v>
      </c>
      <c r="G788">
        <f t="shared" si="77"/>
        <v>49</v>
      </c>
      <c r="H788" t="s">
        <v>1241</v>
      </c>
      <c r="I788" s="6">
        <v>59</v>
      </c>
      <c r="J788" t="s">
        <v>1046</v>
      </c>
      <c r="K788">
        <v>12</v>
      </c>
      <c r="L788" t="s">
        <v>999</v>
      </c>
      <c r="M788" t="s">
        <v>191</v>
      </c>
      <c r="N788" t="s">
        <v>36</v>
      </c>
    </row>
    <row r="789" spans="1:14" x14ac:dyDescent="0.35">
      <c r="A789" s="4">
        <v>44897</v>
      </c>
      <c r="B789">
        <f t="shared" si="72"/>
        <v>5</v>
      </c>
      <c r="C789" t="str">
        <f t="shared" si="76"/>
        <v>VIERNES</v>
      </c>
      <c r="D789">
        <f t="shared" si="73"/>
        <v>12</v>
      </c>
      <c r="E789" t="str">
        <f t="shared" si="74"/>
        <v>DICIEMBRE</v>
      </c>
      <c r="F789">
        <f t="shared" si="75"/>
        <v>2022</v>
      </c>
      <c r="G789">
        <f t="shared" si="77"/>
        <v>49</v>
      </c>
      <c r="H789" t="s">
        <v>1242</v>
      </c>
      <c r="I789" s="6">
        <v>300</v>
      </c>
      <c r="J789" t="s">
        <v>1243</v>
      </c>
      <c r="K789">
        <v>4</v>
      </c>
      <c r="L789" t="s">
        <v>1002</v>
      </c>
      <c r="M789" t="s">
        <v>191</v>
      </c>
      <c r="N789" t="s">
        <v>36</v>
      </c>
    </row>
    <row r="790" spans="1:14" x14ac:dyDescent="0.35">
      <c r="A790" s="4">
        <v>44898</v>
      </c>
      <c r="B790">
        <f t="shared" si="72"/>
        <v>6</v>
      </c>
      <c r="C790" t="str">
        <f t="shared" si="76"/>
        <v>SÁBADO</v>
      </c>
      <c r="D790">
        <f t="shared" si="73"/>
        <v>12</v>
      </c>
      <c r="E790" t="str">
        <f t="shared" si="74"/>
        <v>DICIEMBRE</v>
      </c>
      <c r="F790">
        <f t="shared" si="75"/>
        <v>2022</v>
      </c>
      <c r="G790">
        <f t="shared" si="77"/>
        <v>49</v>
      </c>
      <c r="H790" t="s">
        <v>1244</v>
      </c>
      <c r="I790" s="6">
        <v>350</v>
      </c>
      <c r="J790" t="s">
        <v>1245</v>
      </c>
      <c r="K790">
        <v>6</v>
      </c>
      <c r="L790" t="s">
        <v>999</v>
      </c>
      <c r="M790" t="s">
        <v>191</v>
      </c>
      <c r="N790" t="s">
        <v>36</v>
      </c>
    </row>
    <row r="791" spans="1:14" x14ac:dyDescent="0.35">
      <c r="A791" s="4">
        <v>44898</v>
      </c>
      <c r="B791">
        <f t="shared" si="72"/>
        <v>6</v>
      </c>
      <c r="C791" t="str">
        <f t="shared" si="76"/>
        <v>SÁBADO</v>
      </c>
      <c r="D791">
        <f t="shared" si="73"/>
        <v>12</v>
      </c>
      <c r="E791" t="str">
        <f t="shared" si="74"/>
        <v>DICIEMBRE</v>
      </c>
      <c r="F791">
        <f t="shared" si="75"/>
        <v>2022</v>
      </c>
      <c r="G791">
        <f t="shared" si="77"/>
        <v>49</v>
      </c>
      <c r="H791" t="s">
        <v>1246</v>
      </c>
      <c r="I791" s="6">
        <v>250</v>
      </c>
      <c r="J791" t="s">
        <v>1247</v>
      </c>
      <c r="K791">
        <v>36</v>
      </c>
      <c r="L791" t="s">
        <v>1002</v>
      </c>
      <c r="M791" t="s">
        <v>191</v>
      </c>
      <c r="N791" t="s">
        <v>36</v>
      </c>
    </row>
    <row r="792" spans="1:14" x14ac:dyDescent="0.35">
      <c r="A792" s="4">
        <v>44898</v>
      </c>
      <c r="B792">
        <f t="shared" si="72"/>
        <v>6</v>
      </c>
      <c r="C792" t="str">
        <f t="shared" si="76"/>
        <v>SÁBADO</v>
      </c>
      <c r="D792">
        <f t="shared" si="73"/>
        <v>12</v>
      </c>
      <c r="E792" t="str">
        <f t="shared" si="74"/>
        <v>DICIEMBRE</v>
      </c>
      <c r="F792">
        <f t="shared" si="75"/>
        <v>2022</v>
      </c>
      <c r="G792">
        <f t="shared" si="77"/>
        <v>49</v>
      </c>
      <c r="H792" t="s">
        <v>1248</v>
      </c>
      <c r="I792" s="6">
        <v>59</v>
      </c>
      <c r="J792" t="s">
        <v>1046</v>
      </c>
      <c r="K792">
        <v>59</v>
      </c>
      <c r="L792" t="s">
        <v>999</v>
      </c>
      <c r="M792" t="s">
        <v>191</v>
      </c>
      <c r="N792" t="s">
        <v>36</v>
      </c>
    </row>
    <row r="793" spans="1:14" x14ac:dyDescent="0.35">
      <c r="A793" s="4">
        <v>44898</v>
      </c>
      <c r="B793">
        <f t="shared" si="72"/>
        <v>6</v>
      </c>
      <c r="C793" t="str">
        <f t="shared" si="76"/>
        <v>SÁBADO</v>
      </c>
      <c r="D793">
        <f t="shared" si="73"/>
        <v>12</v>
      </c>
      <c r="E793" t="str">
        <f t="shared" si="74"/>
        <v>DICIEMBRE</v>
      </c>
      <c r="F793">
        <f t="shared" si="75"/>
        <v>2022</v>
      </c>
      <c r="G793">
        <f t="shared" si="77"/>
        <v>49</v>
      </c>
      <c r="H793" t="s">
        <v>1211</v>
      </c>
      <c r="I793" s="6">
        <v>570</v>
      </c>
      <c r="J793" t="s">
        <v>1249</v>
      </c>
      <c r="K793">
        <v>32</v>
      </c>
      <c r="L793" t="s">
        <v>999</v>
      </c>
      <c r="M793" t="s">
        <v>188</v>
      </c>
    </row>
    <row r="794" spans="1:14" x14ac:dyDescent="0.35">
      <c r="A794" s="4">
        <v>44898</v>
      </c>
      <c r="B794">
        <f t="shared" si="72"/>
        <v>6</v>
      </c>
      <c r="C794" t="str">
        <f t="shared" si="76"/>
        <v>SÁBADO</v>
      </c>
      <c r="D794">
        <f t="shared" si="73"/>
        <v>12</v>
      </c>
      <c r="E794" t="str">
        <f t="shared" si="74"/>
        <v>DICIEMBRE</v>
      </c>
      <c r="F794">
        <f t="shared" si="75"/>
        <v>2022</v>
      </c>
      <c r="G794">
        <f t="shared" si="77"/>
        <v>49</v>
      </c>
      <c r="H794" t="s">
        <v>1198</v>
      </c>
      <c r="I794" s="6">
        <v>570</v>
      </c>
      <c r="J794" t="s">
        <v>1250</v>
      </c>
      <c r="K794">
        <v>51</v>
      </c>
      <c r="L794" t="s">
        <v>999</v>
      </c>
      <c r="M794" t="s">
        <v>188</v>
      </c>
    </row>
    <row r="795" spans="1:14" x14ac:dyDescent="0.35">
      <c r="A795" s="4">
        <v>44898</v>
      </c>
      <c r="B795">
        <f t="shared" si="72"/>
        <v>6</v>
      </c>
      <c r="C795" t="str">
        <f t="shared" si="76"/>
        <v>SÁBADO</v>
      </c>
      <c r="D795">
        <f t="shared" si="73"/>
        <v>12</v>
      </c>
      <c r="E795" t="str">
        <f t="shared" si="74"/>
        <v>DICIEMBRE</v>
      </c>
      <c r="F795">
        <f t="shared" si="75"/>
        <v>2022</v>
      </c>
      <c r="G795">
        <f t="shared" si="77"/>
        <v>49</v>
      </c>
      <c r="H795" t="s">
        <v>1251</v>
      </c>
      <c r="I795" s="6">
        <v>1000</v>
      </c>
      <c r="J795" t="s">
        <v>1252</v>
      </c>
      <c r="K795">
        <v>36</v>
      </c>
      <c r="L795" t="s">
        <v>999</v>
      </c>
      <c r="M795" t="s">
        <v>191</v>
      </c>
      <c r="N795" t="s">
        <v>36</v>
      </c>
    </row>
    <row r="796" spans="1:14" x14ac:dyDescent="0.35">
      <c r="A796" s="4">
        <v>44901</v>
      </c>
      <c r="B796">
        <f t="shared" si="72"/>
        <v>2</v>
      </c>
      <c r="C796" t="str">
        <f t="shared" si="76"/>
        <v>MARTES</v>
      </c>
      <c r="D796">
        <f t="shared" si="73"/>
        <v>12</v>
      </c>
      <c r="E796" t="str">
        <f t="shared" si="74"/>
        <v>DICIEMBRE</v>
      </c>
      <c r="F796">
        <f t="shared" si="75"/>
        <v>2022</v>
      </c>
      <c r="G796">
        <f t="shared" si="77"/>
        <v>50</v>
      </c>
      <c r="H796" t="s">
        <v>1253</v>
      </c>
      <c r="I796" s="6"/>
      <c r="J796" t="s">
        <v>1252</v>
      </c>
      <c r="K796">
        <v>10</v>
      </c>
      <c r="L796" t="s">
        <v>1002</v>
      </c>
      <c r="M796" t="s">
        <v>191</v>
      </c>
      <c r="N796" t="s">
        <v>36</v>
      </c>
    </row>
    <row r="797" spans="1:14" x14ac:dyDescent="0.35">
      <c r="A797" s="4">
        <v>44901</v>
      </c>
      <c r="B797">
        <f t="shared" si="72"/>
        <v>2</v>
      </c>
      <c r="C797" t="str">
        <f t="shared" si="76"/>
        <v>MARTES</v>
      </c>
      <c r="D797">
        <f t="shared" si="73"/>
        <v>12</v>
      </c>
      <c r="E797" t="str">
        <f t="shared" si="74"/>
        <v>DICIEMBRE</v>
      </c>
      <c r="F797">
        <f t="shared" si="75"/>
        <v>2022</v>
      </c>
      <c r="G797">
        <f t="shared" si="77"/>
        <v>50</v>
      </c>
      <c r="H797" t="s">
        <v>1254</v>
      </c>
      <c r="I797" s="6">
        <v>59</v>
      </c>
      <c r="J797" t="s">
        <v>1046</v>
      </c>
      <c r="K797">
        <v>61</v>
      </c>
      <c r="L797" t="s">
        <v>999</v>
      </c>
      <c r="M797" t="s">
        <v>191</v>
      </c>
      <c r="N797" t="s">
        <v>36</v>
      </c>
    </row>
    <row r="798" spans="1:14" x14ac:dyDescent="0.35">
      <c r="A798" s="4">
        <v>44901</v>
      </c>
      <c r="B798">
        <f t="shared" si="72"/>
        <v>2</v>
      </c>
      <c r="C798" t="str">
        <f t="shared" si="76"/>
        <v>MARTES</v>
      </c>
      <c r="D798">
        <f t="shared" si="73"/>
        <v>12</v>
      </c>
      <c r="E798" t="str">
        <f t="shared" si="74"/>
        <v>DICIEMBRE</v>
      </c>
      <c r="F798">
        <f t="shared" si="75"/>
        <v>2022</v>
      </c>
      <c r="G798">
        <f t="shared" si="77"/>
        <v>50</v>
      </c>
      <c r="H798" t="s">
        <v>1255</v>
      </c>
      <c r="I798" s="6">
        <v>59</v>
      </c>
      <c r="J798" t="s">
        <v>1046</v>
      </c>
      <c r="K798">
        <v>61</v>
      </c>
      <c r="L798" t="s">
        <v>999</v>
      </c>
      <c r="M798" t="s">
        <v>191</v>
      </c>
      <c r="N798" t="s">
        <v>36</v>
      </c>
    </row>
    <row r="799" spans="1:14" x14ac:dyDescent="0.35">
      <c r="A799" s="4">
        <v>44902</v>
      </c>
      <c r="B799">
        <f t="shared" si="72"/>
        <v>3</v>
      </c>
      <c r="C799" t="str">
        <f t="shared" si="76"/>
        <v>MIÉRCOLES</v>
      </c>
      <c r="D799">
        <f t="shared" si="73"/>
        <v>12</v>
      </c>
      <c r="E799" t="str">
        <f t="shared" si="74"/>
        <v>DICIEMBRE</v>
      </c>
      <c r="F799">
        <f t="shared" si="75"/>
        <v>2022</v>
      </c>
      <c r="G799">
        <f t="shared" si="77"/>
        <v>50</v>
      </c>
      <c r="H799" t="s">
        <v>1256</v>
      </c>
      <c r="I799" s="6">
        <v>59</v>
      </c>
      <c r="J799" t="s">
        <v>1046</v>
      </c>
      <c r="K799">
        <v>14</v>
      </c>
      <c r="L799" t="s">
        <v>999</v>
      </c>
      <c r="M799" t="s">
        <v>191</v>
      </c>
      <c r="N799" t="s">
        <v>36</v>
      </c>
    </row>
    <row r="800" spans="1:14" x14ac:dyDescent="0.35">
      <c r="A800" s="4">
        <v>44902</v>
      </c>
      <c r="B800">
        <f t="shared" si="72"/>
        <v>3</v>
      </c>
      <c r="C800" t="str">
        <f t="shared" si="76"/>
        <v>MIÉRCOLES</v>
      </c>
      <c r="D800">
        <f t="shared" si="73"/>
        <v>12</v>
      </c>
      <c r="E800" t="str">
        <f t="shared" si="74"/>
        <v>DICIEMBRE</v>
      </c>
      <c r="F800">
        <f t="shared" si="75"/>
        <v>2022</v>
      </c>
      <c r="G800">
        <f t="shared" si="77"/>
        <v>50</v>
      </c>
      <c r="H800" t="s">
        <v>1024</v>
      </c>
      <c r="I800" s="6">
        <v>500</v>
      </c>
      <c r="J800" t="s">
        <v>1257</v>
      </c>
      <c r="K800">
        <v>28</v>
      </c>
      <c r="L800" t="s">
        <v>1002</v>
      </c>
      <c r="M800" t="s">
        <v>188</v>
      </c>
    </row>
    <row r="801" spans="1:14" x14ac:dyDescent="0.35">
      <c r="A801" s="4">
        <v>44902</v>
      </c>
      <c r="B801">
        <f t="shared" si="72"/>
        <v>3</v>
      </c>
      <c r="C801" t="str">
        <f t="shared" si="76"/>
        <v>MIÉRCOLES</v>
      </c>
      <c r="D801">
        <f t="shared" si="73"/>
        <v>12</v>
      </c>
      <c r="E801" t="str">
        <f t="shared" si="74"/>
        <v>DICIEMBRE</v>
      </c>
      <c r="F801">
        <f t="shared" si="75"/>
        <v>2022</v>
      </c>
      <c r="G801">
        <f t="shared" si="77"/>
        <v>50</v>
      </c>
      <c r="H801" t="s">
        <v>927</v>
      </c>
      <c r="I801" s="6">
        <v>800</v>
      </c>
      <c r="J801" t="s">
        <v>1258</v>
      </c>
      <c r="K801">
        <v>68</v>
      </c>
      <c r="L801" t="s">
        <v>999</v>
      </c>
      <c r="M801" t="s">
        <v>188</v>
      </c>
    </row>
    <row r="802" spans="1:14" x14ac:dyDescent="0.35">
      <c r="A802" s="4">
        <v>44903</v>
      </c>
      <c r="B802">
        <f t="shared" si="72"/>
        <v>4</v>
      </c>
      <c r="C802" t="str">
        <f t="shared" si="76"/>
        <v>JUEVES</v>
      </c>
      <c r="D802">
        <f t="shared" si="73"/>
        <v>12</v>
      </c>
      <c r="E802" t="str">
        <f t="shared" si="74"/>
        <v>DICIEMBRE</v>
      </c>
      <c r="F802">
        <f t="shared" si="75"/>
        <v>2022</v>
      </c>
      <c r="G802">
        <f t="shared" si="77"/>
        <v>50</v>
      </c>
      <c r="H802" t="s">
        <v>1033</v>
      </c>
      <c r="I802" s="6">
        <v>70</v>
      </c>
      <c r="J802" t="s">
        <v>1259</v>
      </c>
      <c r="K802">
        <v>58</v>
      </c>
      <c r="L802" t="s">
        <v>999</v>
      </c>
      <c r="M802" t="s">
        <v>188</v>
      </c>
    </row>
    <row r="803" spans="1:14" x14ac:dyDescent="0.35">
      <c r="A803" s="4">
        <v>44903</v>
      </c>
      <c r="B803">
        <f t="shared" si="72"/>
        <v>4</v>
      </c>
      <c r="C803" t="str">
        <f t="shared" si="76"/>
        <v>JUEVES</v>
      </c>
      <c r="D803">
        <f t="shared" si="73"/>
        <v>12</v>
      </c>
      <c r="E803" t="str">
        <f t="shared" si="74"/>
        <v>DICIEMBRE</v>
      </c>
      <c r="F803">
        <f t="shared" si="75"/>
        <v>2022</v>
      </c>
      <c r="G803">
        <f t="shared" si="77"/>
        <v>50</v>
      </c>
      <c r="H803" t="s">
        <v>1184</v>
      </c>
      <c r="I803" s="6">
        <v>1200</v>
      </c>
      <c r="J803" t="s">
        <v>1260</v>
      </c>
      <c r="L803" t="s">
        <v>999</v>
      </c>
      <c r="M803" t="s">
        <v>188</v>
      </c>
    </row>
    <row r="804" spans="1:14" x14ac:dyDescent="0.35">
      <c r="A804" s="4">
        <v>44903</v>
      </c>
      <c r="B804">
        <f t="shared" si="72"/>
        <v>4</v>
      </c>
      <c r="C804" t="str">
        <f t="shared" si="76"/>
        <v>JUEVES</v>
      </c>
      <c r="D804">
        <f t="shared" si="73"/>
        <v>12</v>
      </c>
      <c r="E804" t="str">
        <f t="shared" si="74"/>
        <v>DICIEMBRE</v>
      </c>
      <c r="F804">
        <f t="shared" si="75"/>
        <v>2022</v>
      </c>
      <c r="G804">
        <f t="shared" si="77"/>
        <v>50</v>
      </c>
      <c r="H804" t="s">
        <v>1236</v>
      </c>
      <c r="I804" s="6">
        <v>600</v>
      </c>
      <c r="J804" t="s">
        <v>1261</v>
      </c>
      <c r="K804">
        <v>49</v>
      </c>
      <c r="L804" t="s">
        <v>999</v>
      </c>
      <c r="M804" t="s">
        <v>188</v>
      </c>
    </row>
    <row r="805" spans="1:14" x14ac:dyDescent="0.35">
      <c r="A805" s="4">
        <v>44903</v>
      </c>
      <c r="B805">
        <f t="shared" si="72"/>
        <v>4</v>
      </c>
      <c r="C805" t="str">
        <f t="shared" si="76"/>
        <v>JUEVES</v>
      </c>
      <c r="D805">
        <f t="shared" si="73"/>
        <v>12</v>
      </c>
      <c r="E805" t="str">
        <f t="shared" si="74"/>
        <v>DICIEMBRE</v>
      </c>
      <c r="F805">
        <f t="shared" si="75"/>
        <v>2022</v>
      </c>
      <c r="G805">
        <f t="shared" si="77"/>
        <v>50</v>
      </c>
      <c r="H805" t="s">
        <v>932</v>
      </c>
      <c r="I805" s="6">
        <v>5000</v>
      </c>
      <c r="J805" t="s">
        <v>1262</v>
      </c>
      <c r="K805">
        <v>70</v>
      </c>
      <c r="L805" t="s">
        <v>1002</v>
      </c>
      <c r="M805" t="s">
        <v>188</v>
      </c>
    </row>
    <row r="806" spans="1:14" x14ac:dyDescent="0.35">
      <c r="A806" s="4">
        <v>44903</v>
      </c>
      <c r="B806">
        <f t="shared" si="72"/>
        <v>4</v>
      </c>
      <c r="C806" t="str">
        <f t="shared" si="76"/>
        <v>JUEVES</v>
      </c>
      <c r="D806">
        <f t="shared" si="73"/>
        <v>12</v>
      </c>
      <c r="E806" t="str">
        <f t="shared" si="74"/>
        <v>DICIEMBRE</v>
      </c>
      <c r="F806">
        <f t="shared" si="75"/>
        <v>2022</v>
      </c>
      <c r="G806">
        <f t="shared" si="77"/>
        <v>50</v>
      </c>
      <c r="H806" t="s">
        <v>1221</v>
      </c>
      <c r="I806" s="6">
        <v>500</v>
      </c>
      <c r="J806" t="s">
        <v>1055</v>
      </c>
      <c r="K806">
        <v>66</v>
      </c>
      <c r="L806" t="s">
        <v>1002</v>
      </c>
      <c r="M806" t="s">
        <v>188</v>
      </c>
    </row>
    <row r="807" spans="1:14" x14ac:dyDescent="0.35">
      <c r="A807" s="4">
        <v>44903</v>
      </c>
      <c r="B807">
        <f t="shared" si="72"/>
        <v>4</v>
      </c>
      <c r="C807" t="str">
        <f t="shared" si="76"/>
        <v>JUEVES</v>
      </c>
      <c r="D807">
        <f t="shared" si="73"/>
        <v>12</v>
      </c>
      <c r="E807" t="str">
        <f t="shared" si="74"/>
        <v>DICIEMBRE</v>
      </c>
      <c r="F807">
        <f t="shared" si="75"/>
        <v>2022</v>
      </c>
      <c r="G807">
        <f t="shared" si="77"/>
        <v>50</v>
      </c>
      <c r="H807" t="s">
        <v>1251</v>
      </c>
      <c r="I807" s="6"/>
      <c r="J807" t="s">
        <v>1263</v>
      </c>
      <c r="K807">
        <v>36</v>
      </c>
      <c r="L807" t="s">
        <v>999</v>
      </c>
      <c r="M807" t="s">
        <v>188</v>
      </c>
    </row>
    <row r="808" spans="1:14" x14ac:dyDescent="0.35">
      <c r="A808" s="4">
        <v>44904</v>
      </c>
      <c r="B808">
        <f t="shared" si="72"/>
        <v>5</v>
      </c>
      <c r="C808" t="str">
        <f t="shared" si="76"/>
        <v>VIERNES</v>
      </c>
      <c r="D808">
        <f t="shared" si="73"/>
        <v>12</v>
      </c>
      <c r="E808" t="str">
        <f t="shared" si="74"/>
        <v>DICIEMBRE</v>
      </c>
      <c r="F808">
        <f t="shared" si="75"/>
        <v>2022</v>
      </c>
      <c r="G808">
        <f t="shared" si="77"/>
        <v>50</v>
      </c>
      <c r="H808" t="s">
        <v>1253</v>
      </c>
      <c r="I808" s="6">
        <v>1000</v>
      </c>
      <c r="J808" t="s">
        <v>1264</v>
      </c>
      <c r="K808">
        <v>10</v>
      </c>
      <c r="L808" t="s">
        <v>1002</v>
      </c>
      <c r="M808" t="s">
        <v>188</v>
      </c>
    </row>
    <row r="809" spans="1:14" x14ac:dyDescent="0.35">
      <c r="A809" s="4">
        <v>44904</v>
      </c>
      <c r="B809">
        <f t="shared" si="72"/>
        <v>5</v>
      </c>
      <c r="C809" t="str">
        <f t="shared" si="76"/>
        <v>VIERNES</v>
      </c>
      <c r="D809">
        <f t="shared" si="73"/>
        <v>12</v>
      </c>
      <c r="E809" t="str">
        <f t="shared" si="74"/>
        <v>DICIEMBRE</v>
      </c>
      <c r="F809">
        <f t="shared" si="75"/>
        <v>2022</v>
      </c>
      <c r="G809">
        <f t="shared" si="77"/>
        <v>50</v>
      </c>
      <c r="H809" t="s">
        <v>914</v>
      </c>
      <c r="I809" s="6">
        <v>370</v>
      </c>
      <c r="J809" t="s">
        <v>1265</v>
      </c>
      <c r="K809">
        <v>37</v>
      </c>
      <c r="L809" t="s">
        <v>1002</v>
      </c>
      <c r="M809" t="s">
        <v>188</v>
      </c>
    </row>
    <row r="810" spans="1:14" x14ac:dyDescent="0.35">
      <c r="A810" s="4">
        <v>44904</v>
      </c>
      <c r="B810">
        <f t="shared" si="72"/>
        <v>5</v>
      </c>
      <c r="C810" t="str">
        <f t="shared" si="76"/>
        <v>VIERNES</v>
      </c>
      <c r="D810">
        <f t="shared" si="73"/>
        <v>12</v>
      </c>
      <c r="E810" t="str">
        <f t="shared" si="74"/>
        <v>DICIEMBRE</v>
      </c>
      <c r="F810">
        <f t="shared" si="75"/>
        <v>2022</v>
      </c>
      <c r="G810">
        <f t="shared" si="77"/>
        <v>50</v>
      </c>
      <c r="H810" t="s">
        <v>1221</v>
      </c>
      <c r="I810" s="6">
        <v>180</v>
      </c>
      <c r="J810" t="s">
        <v>1055</v>
      </c>
      <c r="K810">
        <v>66</v>
      </c>
      <c r="L810" t="s">
        <v>1002</v>
      </c>
      <c r="M810" t="s">
        <v>188</v>
      </c>
    </row>
    <row r="811" spans="1:14" x14ac:dyDescent="0.35">
      <c r="A811" s="4">
        <v>44904</v>
      </c>
      <c r="B811">
        <f t="shared" si="72"/>
        <v>5</v>
      </c>
      <c r="C811" t="str">
        <f t="shared" si="76"/>
        <v>VIERNES</v>
      </c>
      <c r="D811">
        <f t="shared" si="73"/>
        <v>12</v>
      </c>
      <c r="E811" t="str">
        <f t="shared" si="74"/>
        <v>DICIEMBRE</v>
      </c>
      <c r="F811">
        <f t="shared" si="75"/>
        <v>2022</v>
      </c>
      <c r="G811">
        <f t="shared" si="77"/>
        <v>50</v>
      </c>
      <c r="H811" t="s">
        <v>1266</v>
      </c>
      <c r="I811" s="6">
        <v>500</v>
      </c>
      <c r="J811" t="s">
        <v>1173</v>
      </c>
      <c r="K811">
        <v>38</v>
      </c>
      <c r="L811" t="s">
        <v>999</v>
      </c>
      <c r="M811" t="s">
        <v>191</v>
      </c>
      <c r="N811" t="s">
        <v>36</v>
      </c>
    </row>
    <row r="812" spans="1:14" x14ac:dyDescent="0.35">
      <c r="A812" s="4">
        <v>44904</v>
      </c>
      <c r="B812">
        <f t="shared" si="72"/>
        <v>5</v>
      </c>
      <c r="C812" t="str">
        <f t="shared" si="76"/>
        <v>VIERNES</v>
      </c>
      <c r="D812">
        <f t="shared" si="73"/>
        <v>12</v>
      </c>
      <c r="E812" t="str">
        <f t="shared" si="74"/>
        <v>DICIEMBRE</v>
      </c>
      <c r="F812">
        <f t="shared" si="75"/>
        <v>2022</v>
      </c>
      <c r="G812">
        <f t="shared" si="77"/>
        <v>50</v>
      </c>
      <c r="H812" t="s">
        <v>1244</v>
      </c>
      <c r="I812" s="6">
        <v>600</v>
      </c>
      <c r="J812" t="s">
        <v>1060</v>
      </c>
      <c r="K812">
        <v>6</v>
      </c>
      <c r="L812" t="s">
        <v>999</v>
      </c>
      <c r="M812" t="s">
        <v>188</v>
      </c>
    </row>
    <row r="813" spans="1:14" x14ac:dyDescent="0.35">
      <c r="A813" s="4">
        <v>44905</v>
      </c>
      <c r="B813">
        <f t="shared" si="72"/>
        <v>6</v>
      </c>
      <c r="C813" t="str">
        <f t="shared" si="76"/>
        <v>SÁBADO</v>
      </c>
      <c r="D813">
        <f t="shared" si="73"/>
        <v>12</v>
      </c>
      <c r="E813" t="str">
        <f t="shared" si="74"/>
        <v>DICIEMBRE</v>
      </c>
      <c r="F813">
        <f t="shared" si="75"/>
        <v>2022</v>
      </c>
      <c r="G813">
        <f t="shared" si="77"/>
        <v>50</v>
      </c>
      <c r="H813" t="s">
        <v>1198</v>
      </c>
      <c r="I813" s="6">
        <v>1000</v>
      </c>
      <c r="J813" t="s">
        <v>1267</v>
      </c>
      <c r="K813">
        <v>51</v>
      </c>
      <c r="L813" t="s">
        <v>999</v>
      </c>
      <c r="M813" t="s">
        <v>188</v>
      </c>
    </row>
    <row r="814" spans="1:14" x14ac:dyDescent="0.35">
      <c r="A814" s="4">
        <v>44905</v>
      </c>
      <c r="B814">
        <f t="shared" si="72"/>
        <v>6</v>
      </c>
      <c r="C814" t="str">
        <f t="shared" si="76"/>
        <v>SÁBADO</v>
      </c>
      <c r="D814">
        <f t="shared" si="73"/>
        <v>12</v>
      </c>
      <c r="E814" t="str">
        <f t="shared" si="74"/>
        <v>DICIEMBRE</v>
      </c>
      <c r="F814">
        <f t="shared" si="75"/>
        <v>2022</v>
      </c>
      <c r="G814">
        <f t="shared" si="77"/>
        <v>50</v>
      </c>
      <c r="H814" t="s">
        <v>881</v>
      </c>
      <c r="I814" s="6">
        <v>1700</v>
      </c>
      <c r="J814" t="s">
        <v>1268</v>
      </c>
      <c r="K814">
        <v>30</v>
      </c>
      <c r="L814" t="s">
        <v>999</v>
      </c>
      <c r="M814" t="s">
        <v>188</v>
      </c>
    </row>
    <row r="815" spans="1:14" x14ac:dyDescent="0.35">
      <c r="A815" s="4">
        <v>44906</v>
      </c>
      <c r="B815">
        <f t="shared" si="72"/>
        <v>7</v>
      </c>
      <c r="C815" t="str">
        <f t="shared" si="76"/>
        <v>DOMINGO</v>
      </c>
      <c r="D815">
        <f t="shared" si="73"/>
        <v>12</v>
      </c>
      <c r="E815" t="str">
        <f t="shared" si="74"/>
        <v>DICIEMBRE</v>
      </c>
      <c r="F815">
        <f t="shared" si="75"/>
        <v>2022</v>
      </c>
      <c r="G815">
        <f t="shared" si="77"/>
        <v>51</v>
      </c>
      <c r="H815" t="s">
        <v>465</v>
      </c>
      <c r="I815" s="6">
        <v>1200</v>
      </c>
      <c r="J815" t="s">
        <v>1269</v>
      </c>
      <c r="K815">
        <v>21</v>
      </c>
      <c r="L815" t="s">
        <v>1002</v>
      </c>
      <c r="M815" t="s">
        <v>188</v>
      </c>
    </row>
    <row r="816" spans="1:14" x14ac:dyDescent="0.35">
      <c r="A816" s="4">
        <v>44906</v>
      </c>
      <c r="B816">
        <f t="shared" si="72"/>
        <v>7</v>
      </c>
      <c r="C816" t="str">
        <f t="shared" si="76"/>
        <v>DOMINGO</v>
      </c>
      <c r="D816">
        <f t="shared" si="73"/>
        <v>12</v>
      </c>
      <c r="E816" t="str">
        <f t="shared" si="74"/>
        <v>DICIEMBRE</v>
      </c>
      <c r="F816">
        <f t="shared" si="75"/>
        <v>2022</v>
      </c>
      <c r="G816">
        <f t="shared" si="77"/>
        <v>51</v>
      </c>
      <c r="H816" t="s">
        <v>1024</v>
      </c>
      <c r="I816" s="6">
        <v>100</v>
      </c>
      <c r="J816" t="s">
        <v>1270</v>
      </c>
      <c r="K816">
        <v>28</v>
      </c>
      <c r="L816" t="s">
        <v>1002</v>
      </c>
      <c r="M816" t="s">
        <v>188</v>
      </c>
    </row>
    <row r="817" spans="1:14" x14ac:dyDescent="0.35">
      <c r="A817" s="4">
        <v>44906</v>
      </c>
      <c r="B817">
        <f t="shared" si="72"/>
        <v>7</v>
      </c>
      <c r="C817" t="str">
        <f t="shared" si="76"/>
        <v>DOMINGO</v>
      </c>
      <c r="D817">
        <f t="shared" si="73"/>
        <v>12</v>
      </c>
      <c r="E817" t="str">
        <f t="shared" si="74"/>
        <v>DICIEMBRE</v>
      </c>
      <c r="F817">
        <f t="shared" si="75"/>
        <v>2022</v>
      </c>
      <c r="G817">
        <f t="shared" si="77"/>
        <v>51</v>
      </c>
      <c r="H817" t="s">
        <v>1271</v>
      </c>
      <c r="I817" s="6">
        <v>500</v>
      </c>
      <c r="J817" t="s">
        <v>1272</v>
      </c>
      <c r="K817">
        <v>17</v>
      </c>
      <c r="L817" t="s">
        <v>999</v>
      </c>
      <c r="M817" t="s">
        <v>191</v>
      </c>
      <c r="N817" t="s">
        <v>204</v>
      </c>
    </row>
    <row r="818" spans="1:14" x14ac:dyDescent="0.35">
      <c r="A818" s="4">
        <v>44908</v>
      </c>
      <c r="B818">
        <f t="shared" si="72"/>
        <v>2</v>
      </c>
      <c r="C818" t="str">
        <f t="shared" si="76"/>
        <v>MARTES</v>
      </c>
      <c r="D818">
        <f t="shared" si="73"/>
        <v>12</v>
      </c>
      <c r="E818" t="str">
        <f t="shared" si="74"/>
        <v>DICIEMBRE</v>
      </c>
      <c r="F818">
        <f t="shared" si="75"/>
        <v>2022</v>
      </c>
      <c r="G818">
        <f t="shared" si="77"/>
        <v>51</v>
      </c>
      <c r="H818" t="s">
        <v>1273</v>
      </c>
      <c r="I818" s="6">
        <v>59</v>
      </c>
      <c r="J818" t="s">
        <v>1046</v>
      </c>
      <c r="K818">
        <v>36</v>
      </c>
      <c r="L818" t="s">
        <v>1002</v>
      </c>
      <c r="M818" t="s">
        <v>191</v>
      </c>
      <c r="N818" t="s">
        <v>36</v>
      </c>
    </row>
    <row r="819" spans="1:14" x14ac:dyDescent="0.35">
      <c r="A819" s="4">
        <v>44909</v>
      </c>
      <c r="B819">
        <f t="shared" si="72"/>
        <v>3</v>
      </c>
      <c r="C819" t="str">
        <f t="shared" si="76"/>
        <v>MIÉRCOLES</v>
      </c>
      <c r="D819">
        <f t="shared" si="73"/>
        <v>12</v>
      </c>
      <c r="E819" t="str">
        <f t="shared" si="74"/>
        <v>DICIEMBRE</v>
      </c>
      <c r="F819">
        <f t="shared" si="75"/>
        <v>2022</v>
      </c>
      <c r="G819">
        <f t="shared" si="77"/>
        <v>51</v>
      </c>
      <c r="H819" t="s">
        <v>914</v>
      </c>
      <c r="I819" s="6">
        <v>570</v>
      </c>
      <c r="J819" t="s">
        <v>1250</v>
      </c>
      <c r="K819">
        <v>52</v>
      </c>
      <c r="L819" t="s">
        <v>1002</v>
      </c>
      <c r="M819" t="s">
        <v>188</v>
      </c>
    </row>
    <row r="820" spans="1:14" x14ac:dyDescent="0.35">
      <c r="A820" s="4">
        <v>44909</v>
      </c>
      <c r="B820">
        <f t="shared" si="72"/>
        <v>3</v>
      </c>
      <c r="C820" t="str">
        <f t="shared" si="76"/>
        <v>MIÉRCOLES</v>
      </c>
      <c r="D820">
        <f t="shared" si="73"/>
        <v>12</v>
      </c>
      <c r="E820" t="str">
        <f t="shared" si="74"/>
        <v>DICIEMBRE</v>
      </c>
      <c r="F820">
        <f t="shared" si="75"/>
        <v>2022</v>
      </c>
      <c r="G820">
        <f t="shared" si="77"/>
        <v>51</v>
      </c>
      <c r="H820" t="s">
        <v>1274</v>
      </c>
      <c r="I820" s="6">
        <v>59</v>
      </c>
      <c r="J820" t="s">
        <v>1046</v>
      </c>
      <c r="K820">
        <v>56</v>
      </c>
      <c r="L820" t="s">
        <v>999</v>
      </c>
      <c r="M820" t="s">
        <v>191</v>
      </c>
      <c r="N820" t="s">
        <v>204</v>
      </c>
    </row>
    <row r="821" spans="1:14" x14ac:dyDescent="0.35">
      <c r="A821" s="4">
        <v>44909</v>
      </c>
      <c r="B821">
        <f t="shared" si="72"/>
        <v>3</v>
      </c>
      <c r="C821" t="str">
        <f t="shared" si="76"/>
        <v>MIÉRCOLES</v>
      </c>
      <c r="D821">
        <f t="shared" si="73"/>
        <v>12</v>
      </c>
      <c r="E821" t="str">
        <f t="shared" si="74"/>
        <v>DICIEMBRE</v>
      </c>
      <c r="F821">
        <f t="shared" si="75"/>
        <v>2022</v>
      </c>
      <c r="G821">
        <f t="shared" si="77"/>
        <v>51</v>
      </c>
      <c r="H821" t="s">
        <v>1236</v>
      </c>
      <c r="I821" s="6">
        <v>536</v>
      </c>
      <c r="J821" t="s">
        <v>1275</v>
      </c>
      <c r="K821">
        <v>49</v>
      </c>
      <c r="L821" t="s">
        <v>999</v>
      </c>
      <c r="M821" t="s">
        <v>188</v>
      </c>
    </row>
    <row r="822" spans="1:14" x14ac:dyDescent="0.35">
      <c r="A822" s="4">
        <v>44910</v>
      </c>
      <c r="B822">
        <f t="shared" si="72"/>
        <v>4</v>
      </c>
      <c r="C822" t="str">
        <f t="shared" si="76"/>
        <v>JUEVES</v>
      </c>
      <c r="D822">
        <f t="shared" si="73"/>
        <v>12</v>
      </c>
      <c r="E822" t="str">
        <f t="shared" si="74"/>
        <v>DICIEMBRE</v>
      </c>
      <c r="F822">
        <f t="shared" si="75"/>
        <v>2022</v>
      </c>
      <c r="G822">
        <f t="shared" si="77"/>
        <v>51</v>
      </c>
      <c r="H822" t="s">
        <v>1033</v>
      </c>
      <c r="I822" s="6">
        <v>5000</v>
      </c>
      <c r="J822" t="s">
        <v>1276</v>
      </c>
      <c r="K822">
        <v>57</v>
      </c>
      <c r="L822" t="s">
        <v>999</v>
      </c>
      <c r="M822" t="s">
        <v>188</v>
      </c>
    </row>
    <row r="823" spans="1:14" x14ac:dyDescent="0.35">
      <c r="A823" s="4">
        <v>44910</v>
      </c>
      <c r="B823">
        <f t="shared" si="72"/>
        <v>4</v>
      </c>
      <c r="C823" t="str">
        <f t="shared" si="76"/>
        <v>JUEVES</v>
      </c>
      <c r="D823">
        <f t="shared" si="73"/>
        <v>12</v>
      </c>
      <c r="E823" t="str">
        <f t="shared" si="74"/>
        <v>DICIEMBRE</v>
      </c>
      <c r="F823">
        <f t="shared" si="75"/>
        <v>2022</v>
      </c>
      <c r="G823">
        <f t="shared" si="77"/>
        <v>51</v>
      </c>
      <c r="H823" t="s">
        <v>1190</v>
      </c>
      <c r="I823" s="6">
        <v>3000</v>
      </c>
      <c r="J823" t="s">
        <v>1277</v>
      </c>
      <c r="K823">
        <v>59</v>
      </c>
      <c r="L823" t="s">
        <v>999</v>
      </c>
      <c r="M823" t="s">
        <v>188</v>
      </c>
    </row>
    <row r="824" spans="1:14" x14ac:dyDescent="0.35">
      <c r="A824" s="4">
        <v>44910</v>
      </c>
      <c r="B824">
        <f t="shared" si="72"/>
        <v>4</v>
      </c>
      <c r="C824" t="str">
        <f t="shared" si="76"/>
        <v>JUEVES</v>
      </c>
      <c r="D824">
        <f t="shared" si="73"/>
        <v>12</v>
      </c>
      <c r="E824" t="str">
        <f t="shared" si="74"/>
        <v>DICIEMBRE</v>
      </c>
      <c r="F824">
        <f t="shared" si="75"/>
        <v>2022</v>
      </c>
      <c r="G824">
        <f t="shared" si="77"/>
        <v>51</v>
      </c>
      <c r="H824" t="s">
        <v>1278</v>
      </c>
      <c r="I824" s="6">
        <v>500</v>
      </c>
      <c r="J824" t="s">
        <v>1279</v>
      </c>
      <c r="K824">
        <v>42</v>
      </c>
      <c r="L824" t="s">
        <v>999</v>
      </c>
      <c r="M824" t="s">
        <v>191</v>
      </c>
      <c r="N824" t="s">
        <v>36</v>
      </c>
    </row>
    <row r="825" spans="1:14" x14ac:dyDescent="0.35">
      <c r="A825" s="4">
        <v>44910</v>
      </c>
      <c r="B825">
        <f t="shared" si="72"/>
        <v>4</v>
      </c>
      <c r="C825" t="str">
        <f t="shared" si="76"/>
        <v>JUEVES</v>
      </c>
      <c r="D825">
        <f t="shared" si="73"/>
        <v>12</v>
      </c>
      <c r="E825" t="str">
        <f t="shared" si="74"/>
        <v>DICIEMBRE</v>
      </c>
      <c r="F825">
        <f t="shared" si="75"/>
        <v>2022</v>
      </c>
      <c r="G825">
        <f t="shared" si="77"/>
        <v>51</v>
      </c>
      <c r="H825" t="s">
        <v>1251</v>
      </c>
      <c r="I825" s="6">
        <v>1000</v>
      </c>
      <c r="J825" t="s">
        <v>1280</v>
      </c>
      <c r="K825">
        <v>36</v>
      </c>
      <c r="L825" t="s">
        <v>999</v>
      </c>
      <c r="M825" t="s">
        <v>188</v>
      </c>
    </row>
    <row r="826" spans="1:14" x14ac:dyDescent="0.35">
      <c r="A826" s="4">
        <v>44911</v>
      </c>
      <c r="B826">
        <f t="shared" si="72"/>
        <v>5</v>
      </c>
      <c r="C826" t="str">
        <f t="shared" si="76"/>
        <v>VIERNES</v>
      </c>
      <c r="D826">
        <f t="shared" si="73"/>
        <v>12</v>
      </c>
      <c r="E826" t="str">
        <f t="shared" si="74"/>
        <v>DICIEMBRE</v>
      </c>
      <c r="F826">
        <f t="shared" si="75"/>
        <v>2022</v>
      </c>
      <c r="G826">
        <f t="shared" si="77"/>
        <v>51</v>
      </c>
      <c r="H826" t="s">
        <v>1211</v>
      </c>
      <c r="I826" s="6">
        <v>570</v>
      </c>
      <c r="J826" t="s">
        <v>1281</v>
      </c>
      <c r="K826">
        <v>44</v>
      </c>
      <c r="L826" t="s">
        <v>999</v>
      </c>
      <c r="M826" t="s">
        <v>188</v>
      </c>
    </row>
    <row r="827" spans="1:14" x14ac:dyDescent="0.35">
      <c r="A827" s="4">
        <v>44911</v>
      </c>
      <c r="B827">
        <f t="shared" si="72"/>
        <v>5</v>
      </c>
      <c r="C827" t="str">
        <f t="shared" si="76"/>
        <v>VIERNES</v>
      </c>
      <c r="D827">
        <f t="shared" si="73"/>
        <v>12</v>
      </c>
      <c r="E827" t="str">
        <f t="shared" si="74"/>
        <v>DICIEMBRE</v>
      </c>
      <c r="F827">
        <f t="shared" si="75"/>
        <v>2022</v>
      </c>
      <c r="G827">
        <f t="shared" si="77"/>
        <v>51</v>
      </c>
      <c r="H827" t="s">
        <v>1198</v>
      </c>
      <c r="I827" s="6">
        <v>1280</v>
      </c>
      <c r="J827" t="s">
        <v>1075</v>
      </c>
      <c r="K827">
        <v>51</v>
      </c>
      <c r="L827" t="s">
        <v>1002</v>
      </c>
      <c r="M827" t="s">
        <v>188</v>
      </c>
    </row>
    <row r="828" spans="1:14" x14ac:dyDescent="0.35">
      <c r="A828" s="4">
        <v>44911</v>
      </c>
      <c r="B828">
        <f t="shared" si="72"/>
        <v>5</v>
      </c>
      <c r="C828" t="str">
        <f t="shared" si="76"/>
        <v>VIERNES</v>
      </c>
      <c r="D828">
        <f t="shared" si="73"/>
        <v>12</v>
      </c>
      <c r="E828" t="str">
        <f t="shared" si="74"/>
        <v>DICIEMBRE</v>
      </c>
      <c r="F828">
        <f t="shared" si="75"/>
        <v>2022</v>
      </c>
      <c r="G828">
        <f t="shared" si="77"/>
        <v>51</v>
      </c>
      <c r="H828" t="s">
        <v>1266</v>
      </c>
      <c r="I828" s="6">
        <v>1490</v>
      </c>
      <c r="J828" t="s">
        <v>1282</v>
      </c>
      <c r="K828">
        <v>38</v>
      </c>
      <c r="L828" t="s">
        <v>999</v>
      </c>
      <c r="M828" t="s">
        <v>188</v>
      </c>
    </row>
    <row r="829" spans="1:14" x14ac:dyDescent="0.35">
      <c r="A829" s="4">
        <v>44911</v>
      </c>
      <c r="B829">
        <f t="shared" si="72"/>
        <v>5</v>
      </c>
      <c r="C829" t="str">
        <f t="shared" si="76"/>
        <v>VIERNES</v>
      </c>
      <c r="D829">
        <f t="shared" si="73"/>
        <v>12</v>
      </c>
      <c r="E829" t="str">
        <f t="shared" si="74"/>
        <v>DICIEMBRE</v>
      </c>
      <c r="F829">
        <f t="shared" si="75"/>
        <v>2022</v>
      </c>
      <c r="G829">
        <f t="shared" si="77"/>
        <v>51</v>
      </c>
      <c r="H829" t="s">
        <v>1283</v>
      </c>
      <c r="I829" s="6">
        <v>250</v>
      </c>
      <c r="J829" t="s">
        <v>1284</v>
      </c>
      <c r="K829">
        <v>4</v>
      </c>
      <c r="L829" t="s">
        <v>1002</v>
      </c>
      <c r="M829" t="s">
        <v>188</v>
      </c>
    </row>
    <row r="830" spans="1:14" x14ac:dyDescent="0.35">
      <c r="A830" s="4">
        <v>44912</v>
      </c>
      <c r="B830">
        <f t="shared" si="72"/>
        <v>6</v>
      </c>
      <c r="C830" t="str">
        <f t="shared" si="76"/>
        <v>SÁBADO</v>
      </c>
      <c r="D830">
        <f t="shared" si="73"/>
        <v>12</v>
      </c>
      <c r="E830" t="str">
        <f t="shared" si="74"/>
        <v>DICIEMBRE</v>
      </c>
      <c r="F830">
        <f t="shared" si="75"/>
        <v>2022</v>
      </c>
      <c r="G830">
        <f t="shared" si="77"/>
        <v>51</v>
      </c>
      <c r="H830" t="s">
        <v>1285</v>
      </c>
      <c r="I830" s="6">
        <v>1800</v>
      </c>
      <c r="J830" t="s">
        <v>1286</v>
      </c>
      <c r="K830">
        <v>30</v>
      </c>
      <c r="L830" t="s">
        <v>1002</v>
      </c>
      <c r="M830" t="s">
        <v>188</v>
      </c>
    </row>
    <row r="831" spans="1:14" x14ac:dyDescent="0.35">
      <c r="A831" s="4">
        <v>44914</v>
      </c>
      <c r="B831">
        <f t="shared" si="72"/>
        <v>1</v>
      </c>
      <c r="C831" t="str">
        <f t="shared" si="76"/>
        <v>LUNES</v>
      </c>
      <c r="D831">
        <f t="shared" si="73"/>
        <v>12</v>
      </c>
      <c r="E831" t="str">
        <f t="shared" si="74"/>
        <v>DICIEMBRE</v>
      </c>
      <c r="F831">
        <f t="shared" si="75"/>
        <v>2022</v>
      </c>
      <c r="G831">
        <f t="shared" si="77"/>
        <v>52</v>
      </c>
      <c r="H831" t="s">
        <v>1287</v>
      </c>
      <c r="I831" s="6">
        <v>59</v>
      </c>
      <c r="J831" t="s">
        <v>1046</v>
      </c>
      <c r="K831">
        <v>49</v>
      </c>
      <c r="L831" t="s">
        <v>999</v>
      </c>
      <c r="M831" t="s">
        <v>191</v>
      </c>
      <c r="N831" t="s">
        <v>36</v>
      </c>
    </row>
    <row r="832" spans="1:14" x14ac:dyDescent="0.35">
      <c r="A832" s="4">
        <v>44915</v>
      </c>
      <c r="B832">
        <f t="shared" si="72"/>
        <v>2</v>
      </c>
      <c r="C832" t="str">
        <f t="shared" si="76"/>
        <v>MARTES</v>
      </c>
      <c r="D832">
        <f t="shared" si="73"/>
        <v>12</v>
      </c>
      <c r="E832" t="str">
        <f t="shared" si="74"/>
        <v>DICIEMBRE</v>
      </c>
      <c r="F832">
        <f t="shared" si="75"/>
        <v>2022</v>
      </c>
      <c r="G832">
        <f t="shared" si="77"/>
        <v>52</v>
      </c>
      <c r="H832" t="s">
        <v>1288</v>
      </c>
      <c r="I832" s="6">
        <v>59</v>
      </c>
      <c r="J832" t="s">
        <v>1046</v>
      </c>
      <c r="K832">
        <v>54</v>
      </c>
      <c r="L832" t="s">
        <v>999</v>
      </c>
      <c r="M832" t="s">
        <v>191</v>
      </c>
      <c r="N832" t="s">
        <v>36</v>
      </c>
    </row>
    <row r="833" spans="1:14" x14ac:dyDescent="0.35">
      <c r="A833" s="4">
        <v>44915</v>
      </c>
      <c r="B833">
        <f t="shared" si="72"/>
        <v>2</v>
      </c>
      <c r="C833" t="str">
        <f t="shared" si="76"/>
        <v>MARTES</v>
      </c>
      <c r="D833">
        <f t="shared" si="73"/>
        <v>12</v>
      </c>
      <c r="E833" t="str">
        <f t="shared" si="74"/>
        <v>DICIEMBRE</v>
      </c>
      <c r="F833">
        <f t="shared" si="75"/>
        <v>2022</v>
      </c>
      <c r="G833">
        <f t="shared" si="77"/>
        <v>52</v>
      </c>
      <c r="H833" t="s">
        <v>1273</v>
      </c>
      <c r="I833" s="6">
        <v>370</v>
      </c>
      <c r="J833" t="s">
        <v>1289</v>
      </c>
      <c r="K833">
        <v>36</v>
      </c>
      <c r="L833" t="s">
        <v>1002</v>
      </c>
      <c r="M833" t="s">
        <v>188</v>
      </c>
    </row>
    <row r="834" spans="1:14" x14ac:dyDescent="0.35">
      <c r="A834" s="4">
        <v>44917</v>
      </c>
      <c r="B834">
        <f t="shared" ref="B834:B897" si="78">WEEKDAY(A834,2)</f>
        <v>4</v>
      </c>
      <c r="C834" t="str">
        <f t="shared" si="76"/>
        <v>JUEVES</v>
      </c>
      <c r="D834">
        <f t="shared" ref="D834:D897" si="79">MONTH(A834)</f>
        <v>12</v>
      </c>
      <c r="E834" t="str">
        <f t="shared" ref="E834:E897" si="80">UPPER(TEXT(A834,"MMMM"))</f>
        <v>DICIEMBRE</v>
      </c>
      <c r="F834">
        <f t="shared" ref="F834:F897" si="81">YEAR(A834)</f>
        <v>2022</v>
      </c>
      <c r="G834">
        <f t="shared" si="77"/>
        <v>52</v>
      </c>
      <c r="H834" t="s">
        <v>927</v>
      </c>
      <c r="I834" s="6">
        <v>5000</v>
      </c>
      <c r="J834" t="s">
        <v>1290</v>
      </c>
      <c r="K834">
        <v>68</v>
      </c>
      <c r="L834" t="s">
        <v>999</v>
      </c>
      <c r="M834" t="s">
        <v>188</v>
      </c>
    </row>
    <row r="835" spans="1:14" x14ac:dyDescent="0.35">
      <c r="A835" s="4">
        <v>44917</v>
      </c>
      <c r="B835">
        <f t="shared" si="78"/>
        <v>4</v>
      </c>
      <c r="C835" t="str">
        <f t="shared" ref="C835:C898" si="82">UPPER(TEXT(A835,"DDDD"))</f>
        <v>JUEVES</v>
      </c>
      <c r="D835">
        <f t="shared" si="79"/>
        <v>12</v>
      </c>
      <c r="E835" t="str">
        <f t="shared" si="80"/>
        <v>DICIEMBRE</v>
      </c>
      <c r="F835">
        <f t="shared" si="81"/>
        <v>2022</v>
      </c>
      <c r="G835">
        <f t="shared" ref="G835:G898" si="83">WEEKNUM(A835)</f>
        <v>52</v>
      </c>
      <c r="H835" t="s">
        <v>1033</v>
      </c>
      <c r="I835" s="6">
        <v>4000</v>
      </c>
      <c r="J835" t="s">
        <v>1291</v>
      </c>
      <c r="K835">
        <v>58</v>
      </c>
      <c r="L835" t="s">
        <v>999</v>
      </c>
      <c r="M835" t="s">
        <v>188</v>
      </c>
    </row>
    <row r="836" spans="1:14" x14ac:dyDescent="0.35">
      <c r="A836" s="4">
        <v>44917</v>
      </c>
      <c r="B836">
        <f t="shared" si="78"/>
        <v>4</v>
      </c>
      <c r="C836" t="str">
        <f t="shared" si="82"/>
        <v>JUEVES</v>
      </c>
      <c r="D836">
        <f t="shared" si="79"/>
        <v>12</v>
      </c>
      <c r="E836" t="str">
        <f t="shared" si="80"/>
        <v>DICIEMBRE</v>
      </c>
      <c r="F836">
        <f t="shared" si="81"/>
        <v>2022</v>
      </c>
      <c r="G836">
        <f t="shared" si="83"/>
        <v>52</v>
      </c>
      <c r="H836" t="s">
        <v>932</v>
      </c>
      <c r="I836" s="6">
        <v>23000</v>
      </c>
      <c r="J836" t="s">
        <v>1292</v>
      </c>
      <c r="K836">
        <v>70</v>
      </c>
      <c r="L836" t="s">
        <v>1002</v>
      </c>
      <c r="M836" t="s">
        <v>188</v>
      </c>
    </row>
    <row r="837" spans="1:14" x14ac:dyDescent="0.35">
      <c r="A837" s="4">
        <v>44917</v>
      </c>
      <c r="B837">
        <f t="shared" si="78"/>
        <v>4</v>
      </c>
      <c r="C837" t="str">
        <f t="shared" si="82"/>
        <v>JUEVES</v>
      </c>
      <c r="D837">
        <f t="shared" si="79"/>
        <v>12</v>
      </c>
      <c r="E837" t="str">
        <f t="shared" si="80"/>
        <v>DICIEMBRE</v>
      </c>
      <c r="F837">
        <f t="shared" si="81"/>
        <v>2022</v>
      </c>
      <c r="G837">
        <f t="shared" si="83"/>
        <v>52</v>
      </c>
      <c r="H837" t="s">
        <v>1278</v>
      </c>
      <c r="I837" s="6">
        <v>1600</v>
      </c>
      <c r="J837" t="s">
        <v>1293</v>
      </c>
      <c r="K837">
        <v>42</v>
      </c>
      <c r="L837" t="s">
        <v>999</v>
      </c>
      <c r="M837" t="s">
        <v>188</v>
      </c>
    </row>
    <row r="838" spans="1:14" x14ac:dyDescent="0.35">
      <c r="A838" s="4">
        <v>44917</v>
      </c>
      <c r="B838">
        <f t="shared" si="78"/>
        <v>4</v>
      </c>
      <c r="C838" t="str">
        <f t="shared" si="82"/>
        <v>JUEVES</v>
      </c>
      <c r="D838">
        <f t="shared" si="79"/>
        <v>12</v>
      </c>
      <c r="E838" t="str">
        <f t="shared" si="80"/>
        <v>DICIEMBRE</v>
      </c>
      <c r="F838">
        <f t="shared" si="81"/>
        <v>2022</v>
      </c>
      <c r="G838">
        <f t="shared" si="83"/>
        <v>52</v>
      </c>
      <c r="H838" t="s">
        <v>1294</v>
      </c>
      <c r="I838" s="6">
        <v>500</v>
      </c>
      <c r="J838" t="s">
        <v>1295</v>
      </c>
      <c r="L838" t="s">
        <v>1002</v>
      </c>
      <c r="M838" t="s">
        <v>191</v>
      </c>
      <c r="N838" t="s">
        <v>36</v>
      </c>
    </row>
    <row r="839" spans="1:14" x14ac:dyDescent="0.35">
      <c r="A839" s="4">
        <v>44921</v>
      </c>
      <c r="B839">
        <f t="shared" si="78"/>
        <v>1</v>
      </c>
      <c r="C839" t="str">
        <f t="shared" si="82"/>
        <v>LUNES</v>
      </c>
      <c r="D839">
        <f t="shared" si="79"/>
        <v>12</v>
      </c>
      <c r="E839" t="str">
        <f t="shared" si="80"/>
        <v>DICIEMBRE</v>
      </c>
      <c r="F839">
        <f t="shared" si="81"/>
        <v>2022</v>
      </c>
      <c r="G839">
        <f t="shared" si="83"/>
        <v>53</v>
      </c>
      <c r="H839" t="s">
        <v>1296</v>
      </c>
      <c r="I839" s="6">
        <v>250</v>
      </c>
      <c r="J839" t="s">
        <v>1295</v>
      </c>
      <c r="K839">
        <v>33</v>
      </c>
      <c r="L839" t="s">
        <v>999</v>
      </c>
      <c r="M839" t="s">
        <v>191</v>
      </c>
      <c r="N839" t="s">
        <v>36</v>
      </c>
    </row>
    <row r="840" spans="1:14" x14ac:dyDescent="0.35">
      <c r="A840" s="4">
        <v>44921</v>
      </c>
      <c r="B840">
        <f t="shared" si="78"/>
        <v>1</v>
      </c>
      <c r="C840" t="str">
        <f t="shared" si="82"/>
        <v>LUNES</v>
      </c>
      <c r="D840">
        <f t="shared" si="79"/>
        <v>12</v>
      </c>
      <c r="E840" t="str">
        <f t="shared" si="80"/>
        <v>DICIEMBRE</v>
      </c>
      <c r="F840">
        <f t="shared" si="81"/>
        <v>2022</v>
      </c>
      <c r="G840">
        <f t="shared" si="83"/>
        <v>53</v>
      </c>
      <c r="H840" t="s">
        <v>932</v>
      </c>
      <c r="I840" s="6">
        <v>0</v>
      </c>
      <c r="J840" t="s">
        <v>1297</v>
      </c>
      <c r="K840">
        <v>70</v>
      </c>
      <c r="L840" t="s">
        <v>1002</v>
      </c>
      <c r="M840" t="s">
        <v>188</v>
      </c>
    </row>
    <row r="841" spans="1:14" x14ac:dyDescent="0.35">
      <c r="A841" s="4">
        <v>44921</v>
      </c>
      <c r="B841">
        <f t="shared" si="78"/>
        <v>1</v>
      </c>
      <c r="C841" t="str">
        <f t="shared" si="82"/>
        <v>LUNES</v>
      </c>
      <c r="D841">
        <f t="shared" si="79"/>
        <v>12</v>
      </c>
      <c r="E841" t="str">
        <f t="shared" si="80"/>
        <v>DICIEMBRE</v>
      </c>
      <c r="F841">
        <f t="shared" si="81"/>
        <v>2022</v>
      </c>
      <c r="G841">
        <f t="shared" si="83"/>
        <v>53</v>
      </c>
      <c r="H841" t="s">
        <v>1298</v>
      </c>
      <c r="I841" s="6">
        <v>500</v>
      </c>
      <c r="J841" t="s">
        <v>1295</v>
      </c>
      <c r="K841">
        <v>34</v>
      </c>
      <c r="L841" t="s">
        <v>999</v>
      </c>
      <c r="M841" t="s">
        <v>191</v>
      </c>
      <c r="N841" t="s">
        <v>36</v>
      </c>
    </row>
    <row r="842" spans="1:14" x14ac:dyDescent="0.35">
      <c r="A842" s="4">
        <v>44922</v>
      </c>
      <c r="B842">
        <f t="shared" si="78"/>
        <v>2</v>
      </c>
      <c r="C842" t="str">
        <f t="shared" si="82"/>
        <v>MARTES</v>
      </c>
      <c r="D842">
        <f t="shared" si="79"/>
        <v>12</v>
      </c>
      <c r="E842" t="str">
        <f t="shared" si="80"/>
        <v>DICIEMBRE</v>
      </c>
      <c r="F842">
        <f t="shared" si="81"/>
        <v>2022</v>
      </c>
      <c r="G842">
        <f t="shared" si="83"/>
        <v>53</v>
      </c>
      <c r="H842" t="s">
        <v>1299</v>
      </c>
      <c r="I842" s="6">
        <v>1500</v>
      </c>
      <c r="J842" t="s">
        <v>1300</v>
      </c>
      <c r="K842">
        <v>66</v>
      </c>
      <c r="L842" t="s">
        <v>1002</v>
      </c>
      <c r="M842" t="s">
        <v>188</v>
      </c>
    </row>
    <row r="843" spans="1:14" x14ac:dyDescent="0.35">
      <c r="A843" s="4">
        <v>44922</v>
      </c>
      <c r="B843">
        <f t="shared" si="78"/>
        <v>2</v>
      </c>
      <c r="C843" t="str">
        <f t="shared" si="82"/>
        <v>MARTES</v>
      </c>
      <c r="D843">
        <f t="shared" si="79"/>
        <v>12</v>
      </c>
      <c r="E843" t="str">
        <f t="shared" si="80"/>
        <v>DICIEMBRE</v>
      </c>
      <c r="F843">
        <f t="shared" si="81"/>
        <v>2022</v>
      </c>
      <c r="G843">
        <f t="shared" si="83"/>
        <v>53</v>
      </c>
      <c r="H843" t="s">
        <v>1301</v>
      </c>
      <c r="I843" s="6">
        <v>59</v>
      </c>
      <c r="J843" t="s">
        <v>1046</v>
      </c>
      <c r="K843">
        <v>47</v>
      </c>
      <c r="L843" t="s">
        <v>999</v>
      </c>
      <c r="M843" t="s">
        <v>191</v>
      </c>
      <c r="N843" t="s">
        <v>204</v>
      </c>
    </row>
    <row r="844" spans="1:14" x14ac:dyDescent="0.35">
      <c r="A844" s="4">
        <v>44922</v>
      </c>
      <c r="B844">
        <f t="shared" si="78"/>
        <v>2</v>
      </c>
      <c r="C844" t="str">
        <f t="shared" si="82"/>
        <v>MARTES</v>
      </c>
      <c r="D844">
        <f t="shared" si="79"/>
        <v>12</v>
      </c>
      <c r="E844" t="str">
        <f t="shared" si="80"/>
        <v>DICIEMBRE</v>
      </c>
      <c r="F844">
        <f t="shared" si="81"/>
        <v>2022</v>
      </c>
      <c r="G844">
        <f t="shared" si="83"/>
        <v>53</v>
      </c>
      <c r="H844" t="s">
        <v>1302</v>
      </c>
      <c r="I844" s="6">
        <v>370</v>
      </c>
      <c r="J844" t="s">
        <v>1303</v>
      </c>
      <c r="K844">
        <v>48</v>
      </c>
      <c r="L844" t="s">
        <v>1002</v>
      </c>
      <c r="M844" t="s">
        <v>191</v>
      </c>
      <c r="N844" t="s">
        <v>36</v>
      </c>
    </row>
    <row r="845" spans="1:14" x14ac:dyDescent="0.35">
      <c r="A845" s="4">
        <v>44923</v>
      </c>
      <c r="B845">
        <f t="shared" si="78"/>
        <v>3</v>
      </c>
      <c r="C845" t="str">
        <f t="shared" si="82"/>
        <v>MIÉRCOLES</v>
      </c>
      <c r="D845">
        <f t="shared" si="79"/>
        <v>12</v>
      </c>
      <c r="E845" t="str">
        <f t="shared" si="80"/>
        <v>DICIEMBRE</v>
      </c>
      <c r="F845">
        <f t="shared" si="81"/>
        <v>2022</v>
      </c>
      <c r="G845">
        <f t="shared" si="83"/>
        <v>53</v>
      </c>
      <c r="H845" t="s">
        <v>1304</v>
      </c>
      <c r="I845" s="6">
        <v>59</v>
      </c>
      <c r="J845" t="s">
        <v>1046</v>
      </c>
      <c r="K845">
        <v>30</v>
      </c>
      <c r="L845" t="s">
        <v>999</v>
      </c>
      <c r="M845" t="s">
        <v>191</v>
      </c>
      <c r="N845" t="s">
        <v>36</v>
      </c>
    </row>
    <row r="846" spans="1:14" x14ac:dyDescent="0.35">
      <c r="A846" s="4">
        <v>44923</v>
      </c>
      <c r="B846">
        <f t="shared" si="78"/>
        <v>3</v>
      </c>
      <c r="C846" t="str">
        <f t="shared" si="82"/>
        <v>MIÉRCOLES</v>
      </c>
      <c r="D846">
        <f t="shared" si="79"/>
        <v>12</v>
      </c>
      <c r="E846" t="str">
        <f t="shared" si="80"/>
        <v>DICIEMBRE</v>
      </c>
      <c r="F846">
        <f t="shared" si="81"/>
        <v>2022</v>
      </c>
      <c r="G846">
        <f t="shared" si="83"/>
        <v>53</v>
      </c>
      <c r="H846" t="s">
        <v>1305</v>
      </c>
      <c r="I846" s="6">
        <v>59</v>
      </c>
      <c r="J846" t="s">
        <v>1046</v>
      </c>
      <c r="K846">
        <v>14</v>
      </c>
      <c r="L846" t="s">
        <v>999</v>
      </c>
      <c r="M846" t="s">
        <v>191</v>
      </c>
      <c r="N846" t="s">
        <v>36</v>
      </c>
    </row>
    <row r="847" spans="1:14" x14ac:dyDescent="0.35">
      <c r="A847" s="4">
        <v>44923</v>
      </c>
      <c r="B847">
        <f t="shared" si="78"/>
        <v>3</v>
      </c>
      <c r="C847" t="str">
        <f t="shared" si="82"/>
        <v>MIÉRCOLES</v>
      </c>
      <c r="D847">
        <f t="shared" si="79"/>
        <v>12</v>
      </c>
      <c r="E847" t="str">
        <f t="shared" si="80"/>
        <v>DICIEMBRE</v>
      </c>
      <c r="F847">
        <f t="shared" si="81"/>
        <v>2022</v>
      </c>
      <c r="G847">
        <f t="shared" si="83"/>
        <v>53</v>
      </c>
      <c r="H847" t="s">
        <v>1273</v>
      </c>
      <c r="I847" s="6">
        <v>2000</v>
      </c>
      <c r="J847" t="s">
        <v>1306</v>
      </c>
      <c r="K847">
        <v>36</v>
      </c>
      <c r="L847" t="s">
        <v>1002</v>
      </c>
      <c r="M847" t="s">
        <v>188</v>
      </c>
    </row>
    <row r="848" spans="1:14" x14ac:dyDescent="0.35">
      <c r="A848" s="4">
        <v>44924</v>
      </c>
      <c r="B848">
        <f t="shared" si="78"/>
        <v>4</v>
      </c>
      <c r="C848" t="str">
        <f t="shared" si="82"/>
        <v>JUEVES</v>
      </c>
      <c r="D848">
        <f t="shared" si="79"/>
        <v>12</v>
      </c>
      <c r="E848" t="str">
        <f t="shared" si="80"/>
        <v>DICIEMBRE</v>
      </c>
      <c r="F848">
        <f t="shared" si="81"/>
        <v>2022</v>
      </c>
      <c r="G848">
        <f t="shared" si="83"/>
        <v>53</v>
      </c>
      <c r="H848" t="s">
        <v>1033</v>
      </c>
      <c r="I848" s="6">
        <v>3500</v>
      </c>
      <c r="J848" t="s">
        <v>1307</v>
      </c>
      <c r="K848">
        <v>58</v>
      </c>
      <c r="L848" t="s">
        <v>999</v>
      </c>
      <c r="M848" t="s">
        <v>188</v>
      </c>
    </row>
    <row r="849" spans="1:14" x14ac:dyDescent="0.35">
      <c r="A849" s="4">
        <v>44924</v>
      </c>
      <c r="B849">
        <f t="shared" si="78"/>
        <v>4</v>
      </c>
      <c r="C849" t="str">
        <f t="shared" si="82"/>
        <v>JUEVES</v>
      </c>
      <c r="D849">
        <f t="shared" si="79"/>
        <v>12</v>
      </c>
      <c r="E849" t="str">
        <f t="shared" si="80"/>
        <v>DICIEMBRE</v>
      </c>
      <c r="F849">
        <f t="shared" si="81"/>
        <v>2022</v>
      </c>
      <c r="G849">
        <f t="shared" si="83"/>
        <v>53</v>
      </c>
      <c r="H849" t="s">
        <v>1190</v>
      </c>
      <c r="I849" s="6">
        <v>8000</v>
      </c>
      <c r="J849" t="s">
        <v>1308</v>
      </c>
      <c r="K849">
        <v>59</v>
      </c>
      <c r="L849" t="s">
        <v>999</v>
      </c>
      <c r="M849" t="s">
        <v>188</v>
      </c>
    </row>
    <row r="850" spans="1:14" x14ac:dyDescent="0.35">
      <c r="A850" s="4">
        <v>44924</v>
      </c>
      <c r="B850">
        <f t="shared" si="78"/>
        <v>4</v>
      </c>
      <c r="C850" t="str">
        <f t="shared" si="82"/>
        <v>JUEVES</v>
      </c>
      <c r="D850">
        <f t="shared" si="79"/>
        <v>12</v>
      </c>
      <c r="E850" t="str">
        <f t="shared" si="80"/>
        <v>DICIEMBRE</v>
      </c>
      <c r="F850">
        <f t="shared" si="81"/>
        <v>2022</v>
      </c>
      <c r="G850">
        <f t="shared" si="83"/>
        <v>53</v>
      </c>
      <c r="H850" t="s">
        <v>1113</v>
      </c>
      <c r="I850" s="6">
        <v>0</v>
      </c>
      <c r="J850" t="s">
        <v>1309</v>
      </c>
      <c r="K850">
        <v>49</v>
      </c>
      <c r="L850" t="s">
        <v>999</v>
      </c>
      <c r="M850" t="s">
        <v>188</v>
      </c>
    </row>
    <row r="851" spans="1:14" x14ac:dyDescent="0.35">
      <c r="A851" s="4">
        <v>44924</v>
      </c>
      <c r="B851">
        <f t="shared" si="78"/>
        <v>4</v>
      </c>
      <c r="C851" t="str">
        <f t="shared" si="82"/>
        <v>JUEVES</v>
      </c>
      <c r="D851">
        <f t="shared" si="79"/>
        <v>12</v>
      </c>
      <c r="E851" t="str">
        <f t="shared" si="80"/>
        <v>DICIEMBRE</v>
      </c>
      <c r="F851">
        <f t="shared" si="81"/>
        <v>2022</v>
      </c>
      <c r="G851">
        <f t="shared" si="83"/>
        <v>53</v>
      </c>
      <c r="H851" t="s">
        <v>1278</v>
      </c>
      <c r="I851" s="6">
        <v>1500</v>
      </c>
      <c r="J851" t="s">
        <v>1310</v>
      </c>
      <c r="K851">
        <v>42</v>
      </c>
      <c r="L851" t="s">
        <v>999</v>
      </c>
      <c r="M851" t="s">
        <v>188</v>
      </c>
    </row>
    <row r="852" spans="1:14" x14ac:dyDescent="0.35">
      <c r="A852" s="4">
        <v>44924</v>
      </c>
      <c r="B852">
        <f t="shared" si="78"/>
        <v>4</v>
      </c>
      <c r="C852" t="str">
        <f t="shared" si="82"/>
        <v>JUEVES</v>
      </c>
      <c r="D852">
        <f t="shared" si="79"/>
        <v>12</v>
      </c>
      <c r="E852" t="str">
        <f t="shared" si="80"/>
        <v>DICIEMBRE</v>
      </c>
      <c r="F852">
        <f t="shared" si="81"/>
        <v>2022</v>
      </c>
      <c r="G852">
        <f t="shared" si="83"/>
        <v>53</v>
      </c>
      <c r="H852" t="s">
        <v>1311</v>
      </c>
      <c r="I852" s="6">
        <v>59</v>
      </c>
      <c r="J852" t="s">
        <v>975</v>
      </c>
      <c r="K852">
        <v>73</v>
      </c>
      <c r="L852" t="s">
        <v>1002</v>
      </c>
      <c r="M852" t="s">
        <v>188</v>
      </c>
    </row>
    <row r="853" spans="1:14" x14ac:dyDescent="0.35">
      <c r="A853" s="4">
        <v>44924</v>
      </c>
      <c r="B853">
        <f t="shared" si="78"/>
        <v>4</v>
      </c>
      <c r="C853" t="str">
        <f t="shared" si="82"/>
        <v>JUEVES</v>
      </c>
      <c r="D853">
        <f t="shared" si="79"/>
        <v>12</v>
      </c>
      <c r="E853" t="str">
        <f t="shared" si="80"/>
        <v>DICIEMBRE</v>
      </c>
      <c r="F853">
        <f t="shared" si="81"/>
        <v>2022</v>
      </c>
      <c r="G853">
        <f t="shared" si="83"/>
        <v>53</v>
      </c>
      <c r="H853" t="s">
        <v>1312</v>
      </c>
      <c r="I853" s="6">
        <v>370</v>
      </c>
      <c r="J853" t="s">
        <v>1313</v>
      </c>
      <c r="K853">
        <v>49</v>
      </c>
      <c r="L853" t="s">
        <v>999</v>
      </c>
      <c r="M853" t="s">
        <v>191</v>
      </c>
      <c r="N853" t="s">
        <v>192</v>
      </c>
    </row>
    <row r="854" spans="1:14" x14ac:dyDescent="0.35">
      <c r="A854" s="4">
        <v>44925</v>
      </c>
      <c r="B854">
        <f t="shared" si="78"/>
        <v>5</v>
      </c>
      <c r="C854" t="str">
        <f t="shared" si="82"/>
        <v>VIERNES</v>
      </c>
      <c r="D854">
        <f t="shared" si="79"/>
        <v>12</v>
      </c>
      <c r="E854" t="str">
        <f t="shared" si="80"/>
        <v>DICIEMBRE</v>
      </c>
      <c r="F854">
        <f t="shared" si="81"/>
        <v>2022</v>
      </c>
      <c r="G854">
        <f t="shared" si="83"/>
        <v>53</v>
      </c>
      <c r="H854" t="s">
        <v>1314</v>
      </c>
      <c r="I854" s="6">
        <v>500</v>
      </c>
      <c r="J854" t="s">
        <v>976</v>
      </c>
      <c r="K854">
        <v>43</v>
      </c>
      <c r="L854" t="s">
        <v>1002</v>
      </c>
      <c r="M854" t="s">
        <v>191</v>
      </c>
      <c r="N854" t="s">
        <v>204</v>
      </c>
    </row>
    <row r="855" spans="1:14" x14ac:dyDescent="0.35">
      <c r="A855" s="4">
        <v>44926</v>
      </c>
      <c r="B855">
        <f t="shared" si="78"/>
        <v>6</v>
      </c>
      <c r="C855" t="str">
        <f t="shared" si="82"/>
        <v>SÁBADO</v>
      </c>
      <c r="D855">
        <f t="shared" si="79"/>
        <v>12</v>
      </c>
      <c r="E855" t="str">
        <f t="shared" si="80"/>
        <v>DICIEMBRE</v>
      </c>
      <c r="F855">
        <f t="shared" si="81"/>
        <v>2022</v>
      </c>
      <c r="G855">
        <f t="shared" si="83"/>
        <v>53</v>
      </c>
      <c r="H855" t="s">
        <v>1283</v>
      </c>
      <c r="I855" s="6">
        <v>50</v>
      </c>
      <c r="J855" t="s">
        <v>1315</v>
      </c>
      <c r="K855">
        <v>4</v>
      </c>
      <c r="L855" t="s">
        <v>1002</v>
      </c>
      <c r="M855" t="s">
        <v>188</v>
      </c>
    </row>
    <row r="856" spans="1:14" x14ac:dyDescent="0.35">
      <c r="A856" s="4">
        <v>44928</v>
      </c>
      <c r="B856">
        <f t="shared" si="78"/>
        <v>1</v>
      </c>
      <c r="C856" t="str">
        <f t="shared" si="82"/>
        <v>LUNES</v>
      </c>
      <c r="D856">
        <f t="shared" si="79"/>
        <v>1</v>
      </c>
      <c r="E856" t="str">
        <f t="shared" si="80"/>
        <v>ENERO</v>
      </c>
      <c r="F856">
        <f t="shared" si="81"/>
        <v>2023</v>
      </c>
      <c r="G856">
        <f t="shared" si="83"/>
        <v>1</v>
      </c>
      <c r="H856" t="s">
        <v>1316</v>
      </c>
      <c r="I856" s="6">
        <v>700</v>
      </c>
      <c r="J856" t="s">
        <v>1317</v>
      </c>
      <c r="K856">
        <v>43</v>
      </c>
      <c r="L856" t="s">
        <v>1002</v>
      </c>
      <c r="M856" t="s">
        <v>1318</v>
      </c>
    </row>
    <row r="857" spans="1:14" x14ac:dyDescent="0.35">
      <c r="A857" s="4">
        <v>44929</v>
      </c>
      <c r="B857">
        <f t="shared" si="78"/>
        <v>2</v>
      </c>
      <c r="C857" t="str">
        <f t="shared" si="82"/>
        <v>MARTES</v>
      </c>
      <c r="D857">
        <f t="shared" si="79"/>
        <v>1</v>
      </c>
      <c r="E857" t="str">
        <f t="shared" si="80"/>
        <v>ENERO</v>
      </c>
      <c r="F857">
        <f t="shared" si="81"/>
        <v>2023</v>
      </c>
      <c r="G857">
        <f t="shared" si="83"/>
        <v>1</v>
      </c>
      <c r="H857" t="s">
        <v>1319</v>
      </c>
      <c r="I857" s="6">
        <v>450</v>
      </c>
      <c r="J857" t="s">
        <v>1320</v>
      </c>
      <c r="K857">
        <v>3</v>
      </c>
      <c r="L857" t="s">
        <v>1002</v>
      </c>
      <c r="M857" t="s">
        <v>1318</v>
      </c>
      <c r="N857" t="s">
        <v>1321</v>
      </c>
    </row>
    <row r="858" spans="1:14" x14ac:dyDescent="0.35">
      <c r="A858" s="4">
        <v>44930</v>
      </c>
      <c r="B858">
        <f t="shared" si="78"/>
        <v>3</v>
      </c>
      <c r="C858" t="str">
        <f t="shared" si="82"/>
        <v>MIÉRCOLES</v>
      </c>
      <c r="D858">
        <f t="shared" si="79"/>
        <v>1</v>
      </c>
      <c r="E858" t="str">
        <f t="shared" si="80"/>
        <v>ENERO</v>
      </c>
      <c r="F858">
        <f t="shared" si="81"/>
        <v>2023</v>
      </c>
      <c r="G858">
        <f t="shared" si="83"/>
        <v>1</v>
      </c>
      <c r="H858" t="s">
        <v>1322</v>
      </c>
      <c r="I858" s="6">
        <v>1700</v>
      </c>
      <c r="J858" t="s">
        <v>1323</v>
      </c>
      <c r="K858">
        <v>30</v>
      </c>
      <c r="L858" t="s">
        <v>1002</v>
      </c>
      <c r="M858" t="s">
        <v>1324</v>
      </c>
      <c r="N858" t="s">
        <v>1321</v>
      </c>
    </row>
    <row r="859" spans="1:14" x14ac:dyDescent="0.35">
      <c r="A859" s="4">
        <v>44930</v>
      </c>
      <c r="B859">
        <f t="shared" si="78"/>
        <v>3</v>
      </c>
      <c r="C859" t="str">
        <f t="shared" si="82"/>
        <v>MIÉRCOLES</v>
      </c>
      <c r="D859">
        <f t="shared" si="79"/>
        <v>1</v>
      </c>
      <c r="E859" t="str">
        <f t="shared" si="80"/>
        <v>ENERO</v>
      </c>
      <c r="F859">
        <f t="shared" si="81"/>
        <v>2023</v>
      </c>
      <c r="G859">
        <f t="shared" si="83"/>
        <v>1</v>
      </c>
      <c r="H859" t="s">
        <v>1325</v>
      </c>
      <c r="I859" s="6">
        <v>500</v>
      </c>
      <c r="J859" t="s">
        <v>1323</v>
      </c>
      <c r="K859">
        <v>40</v>
      </c>
      <c r="L859" t="s">
        <v>999</v>
      </c>
      <c r="M859" t="s">
        <v>1324</v>
      </c>
      <c r="N859" t="s">
        <v>1321</v>
      </c>
    </row>
    <row r="860" spans="1:14" x14ac:dyDescent="0.35">
      <c r="A860" s="4">
        <v>44931</v>
      </c>
      <c r="B860">
        <f t="shared" si="78"/>
        <v>4</v>
      </c>
      <c r="C860" t="str">
        <f t="shared" si="82"/>
        <v>JUEVES</v>
      </c>
      <c r="D860">
        <f t="shared" si="79"/>
        <v>1</v>
      </c>
      <c r="E860" t="str">
        <f t="shared" si="80"/>
        <v>ENERO</v>
      </c>
      <c r="F860">
        <f t="shared" si="81"/>
        <v>2023</v>
      </c>
      <c r="G860">
        <f t="shared" si="83"/>
        <v>1</v>
      </c>
      <c r="H860" t="s">
        <v>1326</v>
      </c>
      <c r="I860" s="6">
        <v>500</v>
      </c>
      <c r="J860" t="s">
        <v>1327</v>
      </c>
      <c r="K860">
        <v>42</v>
      </c>
      <c r="L860" t="s">
        <v>999</v>
      </c>
      <c r="M860" t="s">
        <v>1318</v>
      </c>
      <c r="N860" t="s">
        <v>1321</v>
      </c>
    </row>
    <row r="861" spans="1:14" x14ac:dyDescent="0.35">
      <c r="A861" s="4">
        <v>44931</v>
      </c>
      <c r="B861">
        <f t="shared" si="78"/>
        <v>4</v>
      </c>
      <c r="C861" t="str">
        <f t="shared" si="82"/>
        <v>JUEVES</v>
      </c>
      <c r="D861">
        <f t="shared" si="79"/>
        <v>1</v>
      </c>
      <c r="E861" t="str">
        <f t="shared" si="80"/>
        <v>ENERO</v>
      </c>
      <c r="F861">
        <f t="shared" si="81"/>
        <v>2023</v>
      </c>
      <c r="G861">
        <f t="shared" si="83"/>
        <v>1</v>
      </c>
      <c r="H861" t="s">
        <v>1328</v>
      </c>
      <c r="I861" s="6">
        <v>500</v>
      </c>
      <c r="J861" t="s">
        <v>1323</v>
      </c>
      <c r="K861">
        <v>25</v>
      </c>
      <c r="L861" t="s">
        <v>1002</v>
      </c>
      <c r="M861" t="s">
        <v>188</v>
      </c>
      <c r="N861" t="s">
        <v>192</v>
      </c>
    </row>
    <row r="862" spans="1:14" x14ac:dyDescent="0.35">
      <c r="A862" s="4">
        <v>44931</v>
      </c>
      <c r="B862">
        <f t="shared" si="78"/>
        <v>4</v>
      </c>
      <c r="C862" t="str">
        <f t="shared" si="82"/>
        <v>JUEVES</v>
      </c>
      <c r="D862">
        <f t="shared" si="79"/>
        <v>1</v>
      </c>
      <c r="E862" t="str">
        <f t="shared" si="80"/>
        <v>ENERO</v>
      </c>
      <c r="F862">
        <f t="shared" si="81"/>
        <v>2023</v>
      </c>
      <c r="G862">
        <f t="shared" si="83"/>
        <v>1</v>
      </c>
      <c r="H862" t="s">
        <v>1329</v>
      </c>
      <c r="I862" s="6">
        <v>600</v>
      </c>
      <c r="J862" t="s">
        <v>1330</v>
      </c>
      <c r="K862">
        <v>55</v>
      </c>
      <c r="L862" t="s">
        <v>999</v>
      </c>
      <c r="M862" t="s">
        <v>1324</v>
      </c>
      <c r="N862" t="s">
        <v>1321</v>
      </c>
    </row>
    <row r="863" spans="1:14" x14ac:dyDescent="0.35">
      <c r="A863" s="4">
        <v>44931</v>
      </c>
      <c r="B863">
        <f t="shared" si="78"/>
        <v>4</v>
      </c>
      <c r="C863" t="str">
        <f t="shared" si="82"/>
        <v>JUEVES</v>
      </c>
      <c r="D863">
        <f t="shared" si="79"/>
        <v>1</v>
      </c>
      <c r="E863" t="str">
        <f t="shared" si="80"/>
        <v>ENERO</v>
      </c>
      <c r="F863">
        <f t="shared" si="81"/>
        <v>2023</v>
      </c>
      <c r="G863">
        <f t="shared" si="83"/>
        <v>1</v>
      </c>
      <c r="H863" t="s">
        <v>1331</v>
      </c>
      <c r="I863" s="6">
        <v>700</v>
      </c>
      <c r="J863" t="s">
        <v>1332</v>
      </c>
      <c r="K863">
        <v>36</v>
      </c>
      <c r="L863" t="s">
        <v>1002</v>
      </c>
      <c r="M863" t="s">
        <v>1318</v>
      </c>
      <c r="N863" t="s">
        <v>1321</v>
      </c>
    </row>
    <row r="864" spans="1:14" x14ac:dyDescent="0.35">
      <c r="A864" s="4">
        <v>44931</v>
      </c>
      <c r="B864">
        <f t="shared" si="78"/>
        <v>4</v>
      </c>
      <c r="C864" t="str">
        <f t="shared" si="82"/>
        <v>JUEVES</v>
      </c>
      <c r="D864">
        <f t="shared" si="79"/>
        <v>1</v>
      </c>
      <c r="E864" t="str">
        <f t="shared" si="80"/>
        <v>ENERO</v>
      </c>
      <c r="F864">
        <f t="shared" si="81"/>
        <v>2023</v>
      </c>
      <c r="G864">
        <f t="shared" si="83"/>
        <v>1</v>
      </c>
      <c r="H864" t="s">
        <v>1322</v>
      </c>
      <c r="I864" s="6">
        <v>720</v>
      </c>
      <c r="J864" t="s">
        <v>1333</v>
      </c>
      <c r="K864">
        <v>30</v>
      </c>
      <c r="L864" t="s">
        <v>1002</v>
      </c>
      <c r="M864" t="s">
        <v>1318</v>
      </c>
      <c r="N864" t="s">
        <v>1321</v>
      </c>
    </row>
    <row r="865" spans="1:14" x14ac:dyDescent="0.35">
      <c r="A865" s="4">
        <v>44931</v>
      </c>
      <c r="B865">
        <f t="shared" si="78"/>
        <v>4</v>
      </c>
      <c r="C865" t="str">
        <f t="shared" si="82"/>
        <v>JUEVES</v>
      </c>
      <c r="D865">
        <f t="shared" si="79"/>
        <v>1</v>
      </c>
      <c r="E865" t="str">
        <f t="shared" si="80"/>
        <v>ENERO</v>
      </c>
      <c r="F865">
        <f t="shared" si="81"/>
        <v>2023</v>
      </c>
      <c r="G865">
        <f t="shared" si="83"/>
        <v>1</v>
      </c>
      <c r="H865" t="s">
        <v>101</v>
      </c>
      <c r="I865" s="6">
        <v>300</v>
      </c>
      <c r="J865" t="s">
        <v>1334</v>
      </c>
      <c r="K865">
        <v>61</v>
      </c>
      <c r="L865" t="s">
        <v>1002</v>
      </c>
      <c r="M865" t="s">
        <v>1324</v>
      </c>
      <c r="N865" t="s">
        <v>1335</v>
      </c>
    </row>
    <row r="866" spans="1:14" x14ac:dyDescent="0.35">
      <c r="A866" s="4">
        <v>44931</v>
      </c>
      <c r="B866">
        <f t="shared" si="78"/>
        <v>4</v>
      </c>
      <c r="C866" t="str">
        <f t="shared" si="82"/>
        <v>JUEVES</v>
      </c>
      <c r="D866">
        <f t="shared" si="79"/>
        <v>1</v>
      </c>
      <c r="E866" t="str">
        <f t="shared" si="80"/>
        <v>ENERO</v>
      </c>
      <c r="F866">
        <f t="shared" si="81"/>
        <v>2023</v>
      </c>
      <c r="G866">
        <f t="shared" si="83"/>
        <v>1</v>
      </c>
      <c r="H866" t="s">
        <v>96</v>
      </c>
      <c r="I866" s="6">
        <v>5000</v>
      </c>
      <c r="J866" t="s">
        <v>1336</v>
      </c>
      <c r="K866">
        <v>68</v>
      </c>
      <c r="L866" t="s">
        <v>999</v>
      </c>
      <c r="M866" t="s">
        <v>1318</v>
      </c>
      <c r="N866" t="s">
        <v>1335</v>
      </c>
    </row>
    <row r="867" spans="1:14" x14ac:dyDescent="0.35">
      <c r="A867" s="4">
        <v>44932</v>
      </c>
      <c r="B867">
        <f t="shared" si="78"/>
        <v>5</v>
      </c>
      <c r="C867" t="str">
        <f t="shared" si="82"/>
        <v>VIERNES</v>
      </c>
      <c r="D867">
        <f t="shared" si="79"/>
        <v>1</v>
      </c>
      <c r="E867" t="str">
        <f t="shared" si="80"/>
        <v>ENERO</v>
      </c>
      <c r="F867">
        <f t="shared" si="81"/>
        <v>2023</v>
      </c>
      <c r="G867">
        <f t="shared" si="83"/>
        <v>1</v>
      </c>
      <c r="H867" t="s">
        <v>111</v>
      </c>
      <c r="I867" s="6">
        <v>10000</v>
      </c>
      <c r="J867" t="s">
        <v>1337</v>
      </c>
      <c r="K867">
        <v>70</v>
      </c>
      <c r="L867" t="s">
        <v>1002</v>
      </c>
      <c r="M867" t="s">
        <v>1318</v>
      </c>
      <c r="N867" t="s">
        <v>1338</v>
      </c>
    </row>
    <row r="868" spans="1:14" x14ac:dyDescent="0.35">
      <c r="A868" s="4">
        <v>44933</v>
      </c>
      <c r="B868">
        <f t="shared" si="78"/>
        <v>6</v>
      </c>
      <c r="C868" t="str">
        <f t="shared" si="82"/>
        <v>SÁBADO</v>
      </c>
      <c r="D868">
        <f t="shared" si="79"/>
        <v>1</v>
      </c>
      <c r="E868" t="str">
        <f t="shared" si="80"/>
        <v>ENERO</v>
      </c>
      <c r="F868">
        <f t="shared" si="81"/>
        <v>2023</v>
      </c>
      <c r="G868">
        <f t="shared" si="83"/>
        <v>1</v>
      </c>
      <c r="H868" t="s">
        <v>1339</v>
      </c>
      <c r="I868" s="6">
        <v>500</v>
      </c>
      <c r="J868" t="s">
        <v>1323</v>
      </c>
      <c r="K868">
        <v>33</v>
      </c>
      <c r="L868" t="s">
        <v>999</v>
      </c>
      <c r="M868" t="s">
        <v>1324</v>
      </c>
      <c r="N868" t="s">
        <v>1340</v>
      </c>
    </row>
    <row r="869" spans="1:14" x14ac:dyDescent="0.35">
      <c r="A869" s="4">
        <v>44933</v>
      </c>
      <c r="B869">
        <f t="shared" si="78"/>
        <v>6</v>
      </c>
      <c r="C869" t="str">
        <f t="shared" si="82"/>
        <v>SÁBADO</v>
      </c>
      <c r="D869">
        <f t="shared" si="79"/>
        <v>1</v>
      </c>
      <c r="E869" t="str">
        <f t="shared" si="80"/>
        <v>ENERO</v>
      </c>
      <c r="F869">
        <f t="shared" si="81"/>
        <v>2023</v>
      </c>
      <c r="G869">
        <f t="shared" si="83"/>
        <v>1</v>
      </c>
      <c r="H869" t="s">
        <v>1341</v>
      </c>
      <c r="I869" s="6">
        <v>250</v>
      </c>
      <c r="J869" t="s">
        <v>1342</v>
      </c>
      <c r="K869">
        <v>38</v>
      </c>
      <c r="L869" t="s">
        <v>999</v>
      </c>
      <c r="M869" t="s">
        <v>1318</v>
      </c>
      <c r="N869" t="s">
        <v>1321</v>
      </c>
    </row>
    <row r="870" spans="1:14" x14ac:dyDescent="0.35">
      <c r="A870" s="4">
        <v>44933</v>
      </c>
      <c r="B870">
        <f t="shared" si="78"/>
        <v>6</v>
      </c>
      <c r="C870" t="str">
        <f t="shared" si="82"/>
        <v>SÁBADO</v>
      </c>
      <c r="D870">
        <f t="shared" si="79"/>
        <v>1</v>
      </c>
      <c r="E870" t="str">
        <f t="shared" si="80"/>
        <v>ENERO</v>
      </c>
      <c r="F870">
        <f t="shared" si="81"/>
        <v>2023</v>
      </c>
      <c r="G870">
        <f t="shared" si="83"/>
        <v>1</v>
      </c>
      <c r="H870" t="s">
        <v>1343</v>
      </c>
      <c r="I870" s="6">
        <v>500</v>
      </c>
      <c r="J870" t="s">
        <v>1323</v>
      </c>
      <c r="K870">
        <v>41</v>
      </c>
      <c r="L870" t="s">
        <v>999</v>
      </c>
      <c r="M870" t="s">
        <v>1318</v>
      </c>
      <c r="N870" t="s">
        <v>1344</v>
      </c>
    </row>
    <row r="871" spans="1:14" x14ac:dyDescent="0.35">
      <c r="A871" s="4">
        <v>44933</v>
      </c>
      <c r="B871">
        <f t="shared" si="78"/>
        <v>6</v>
      </c>
      <c r="C871" t="str">
        <f t="shared" si="82"/>
        <v>SÁBADO</v>
      </c>
      <c r="D871">
        <f t="shared" si="79"/>
        <v>1</v>
      </c>
      <c r="E871" t="str">
        <f t="shared" si="80"/>
        <v>ENERO</v>
      </c>
      <c r="F871">
        <f t="shared" si="81"/>
        <v>2023</v>
      </c>
      <c r="G871">
        <f t="shared" si="83"/>
        <v>1</v>
      </c>
      <c r="H871" t="s">
        <v>1345</v>
      </c>
      <c r="I871" s="6">
        <v>570</v>
      </c>
      <c r="J871" t="s">
        <v>1346</v>
      </c>
      <c r="K871">
        <v>38</v>
      </c>
      <c r="L871" t="s">
        <v>999</v>
      </c>
      <c r="M871" t="s">
        <v>1324</v>
      </c>
      <c r="N871" t="s">
        <v>1321</v>
      </c>
    </row>
    <row r="872" spans="1:14" x14ac:dyDescent="0.35">
      <c r="A872" s="4">
        <v>44934</v>
      </c>
      <c r="B872">
        <f t="shared" si="78"/>
        <v>7</v>
      </c>
      <c r="C872" t="str">
        <f t="shared" si="82"/>
        <v>DOMINGO</v>
      </c>
      <c r="D872">
        <f t="shared" si="79"/>
        <v>1</v>
      </c>
      <c r="E872" t="str">
        <f t="shared" si="80"/>
        <v>ENERO</v>
      </c>
      <c r="F872">
        <f t="shared" si="81"/>
        <v>2023</v>
      </c>
      <c r="G872">
        <f t="shared" si="83"/>
        <v>2</v>
      </c>
      <c r="H872" t="s">
        <v>1347</v>
      </c>
      <c r="I872" s="6">
        <v>1200</v>
      </c>
      <c r="J872" t="s">
        <v>1348</v>
      </c>
      <c r="K872">
        <v>30</v>
      </c>
      <c r="L872" t="s">
        <v>1002</v>
      </c>
      <c r="M872" t="s">
        <v>1318</v>
      </c>
      <c r="N872" t="s">
        <v>1321</v>
      </c>
    </row>
    <row r="873" spans="1:14" x14ac:dyDescent="0.35">
      <c r="A873" s="4">
        <v>44934</v>
      </c>
      <c r="B873">
        <f t="shared" si="78"/>
        <v>7</v>
      </c>
      <c r="C873" t="str">
        <f t="shared" si="82"/>
        <v>DOMINGO</v>
      </c>
      <c r="D873">
        <f t="shared" si="79"/>
        <v>1</v>
      </c>
      <c r="E873" t="str">
        <f t="shared" si="80"/>
        <v>ENERO</v>
      </c>
      <c r="F873">
        <f t="shared" si="81"/>
        <v>2023</v>
      </c>
      <c r="G873">
        <f t="shared" si="83"/>
        <v>2</v>
      </c>
      <c r="H873" t="s">
        <v>1349</v>
      </c>
      <c r="I873" s="6">
        <v>300</v>
      </c>
      <c r="J873" t="s">
        <v>1350</v>
      </c>
      <c r="K873">
        <v>6</v>
      </c>
      <c r="L873" t="s">
        <v>999</v>
      </c>
      <c r="M873" t="s">
        <v>1318</v>
      </c>
      <c r="N873" t="s">
        <v>1321</v>
      </c>
    </row>
    <row r="874" spans="1:14" x14ac:dyDescent="0.35">
      <c r="A874" s="4">
        <v>44934</v>
      </c>
      <c r="B874">
        <f t="shared" si="78"/>
        <v>7</v>
      </c>
      <c r="C874" t="str">
        <f t="shared" si="82"/>
        <v>DOMINGO</v>
      </c>
      <c r="D874">
        <f t="shared" si="79"/>
        <v>1</v>
      </c>
      <c r="E874" t="str">
        <f t="shared" si="80"/>
        <v>ENERO</v>
      </c>
      <c r="F874">
        <f t="shared" si="81"/>
        <v>2023</v>
      </c>
      <c r="G874">
        <f t="shared" si="83"/>
        <v>2</v>
      </c>
      <c r="H874" t="s">
        <v>1351</v>
      </c>
      <c r="I874" s="6">
        <v>1200</v>
      </c>
      <c r="J874" t="s">
        <v>1352</v>
      </c>
      <c r="K874">
        <v>29</v>
      </c>
      <c r="L874" t="s">
        <v>999</v>
      </c>
      <c r="M874" t="s">
        <v>1318</v>
      </c>
      <c r="N874" t="s">
        <v>1338</v>
      </c>
    </row>
    <row r="875" spans="1:14" x14ac:dyDescent="0.35">
      <c r="A875" s="4">
        <v>44934</v>
      </c>
      <c r="B875">
        <f t="shared" si="78"/>
        <v>7</v>
      </c>
      <c r="C875" t="str">
        <f t="shared" si="82"/>
        <v>DOMINGO</v>
      </c>
      <c r="D875">
        <f t="shared" si="79"/>
        <v>1</v>
      </c>
      <c r="E875" t="str">
        <f t="shared" si="80"/>
        <v>ENERO</v>
      </c>
      <c r="F875">
        <f t="shared" si="81"/>
        <v>2023</v>
      </c>
      <c r="G875">
        <f t="shared" si="83"/>
        <v>2</v>
      </c>
      <c r="H875" t="s">
        <v>1353</v>
      </c>
      <c r="I875" s="6">
        <v>0</v>
      </c>
      <c r="J875" t="s">
        <v>1354</v>
      </c>
      <c r="K875">
        <v>30</v>
      </c>
      <c r="L875" t="s">
        <v>999</v>
      </c>
      <c r="M875" t="s">
        <v>1318</v>
      </c>
      <c r="N875" t="s">
        <v>1335</v>
      </c>
    </row>
    <row r="876" spans="1:14" x14ac:dyDescent="0.35">
      <c r="A876" s="4">
        <v>44934</v>
      </c>
      <c r="B876">
        <f t="shared" si="78"/>
        <v>7</v>
      </c>
      <c r="C876" t="str">
        <f t="shared" si="82"/>
        <v>DOMINGO</v>
      </c>
      <c r="D876">
        <f t="shared" si="79"/>
        <v>1</v>
      </c>
      <c r="E876" t="str">
        <f t="shared" si="80"/>
        <v>ENERO</v>
      </c>
      <c r="F876">
        <f t="shared" si="81"/>
        <v>2023</v>
      </c>
      <c r="G876">
        <f t="shared" si="83"/>
        <v>2</v>
      </c>
      <c r="H876" t="s">
        <v>1355</v>
      </c>
      <c r="I876" s="6">
        <v>3400</v>
      </c>
      <c r="J876" t="s">
        <v>1356</v>
      </c>
      <c r="K876">
        <v>26</v>
      </c>
      <c r="L876" t="s">
        <v>1002</v>
      </c>
      <c r="M876" t="s">
        <v>1318</v>
      </c>
      <c r="N876" t="s">
        <v>1335</v>
      </c>
    </row>
    <row r="877" spans="1:14" x14ac:dyDescent="0.35">
      <c r="A877" s="4">
        <v>44935</v>
      </c>
      <c r="B877">
        <f t="shared" si="78"/>
        <v>1</v>
      </c>
      <c r="C877" t="str">
        <f t="shared" si="82"/>
        <v>LUNES</v>
      </c>
      <c r="D877">
        <f t="shared" si="79"/>
        <v>1</v>
      </c>
      <c r="E877" t="str">
        <f t="shared" si="80"/>
        <v>ENERO</v>
      </c>
      <c r="F877">
        <f t="shared" si="81"/>
        <v>2023</v>
      </c>
      <c r="G877">
        <f t="shared" si="83"/>
        <v>2</v>
      </c>
      <c r="H877" t="s">
        <v>1357</v>
      </c>
      <c r="I877" s="6">
        <v>59</v>
      </c>
      <c r="J877" t="s">
        <v>1358</v>
      </c>
      <c r="K877">
        <v>21</v>
      </c>
      <c r="L877" t="s">
        <v>1002</v>
      </c>
      <c r="M877" t="s">
        <v>1324</v>
      </c>
      <c r="N877" t="s">
        <v>1321</v>
      </c>
    </row>
    <row r="878" spans="1:14" x14ac:dyDescent="0.35">
      <c r="A878" s="4">
        <v>44935</v>
      </c>
      <c r="B878">
        <f t="shared" si="78"/>
        <v>1</v>
      </c>
      <c r="C878" t="str">
        <f t="shared" si="82"/>
        <v>LUNES</v>
      </c>
      <c r="D878">
        <f t="shared" si="79"/>
        <v>1</v>
      </c>
      <c r="E878" t="str">
        <f t="shared" si="80"/>
        <v>ENERO</v>
      </c>
      <c r="F878">
        <f t="shared" si="81"/>
        <v>2023</v>
      </c>
      <c r="G878">
        <f t="shared" si="83"/>
        <v>2</v>
      </c>
      <c r="H878" t="s">
        <v>1359</v>
      </c>
      <c r="I878" s="6">
        <v>59</v>
      </c>
      <c r="J878" t="s">
        <v>1360</v>
      </c>
      <c r="K878">
        <v>51</v>
      </c>
      <c r="L878" t="s">
        <v>1002</v>
      </c>
      <c r="M878" t="s">
        <v>191</v>
      </c>
      <c r="N878" t="s">
        <v>204</v>
      </c>
    </row>
    <row r="879" spans="1:14" x14ac:dyDescent="0.35">
      <c r="A879" s="4">
        <v>44935</v>
      </c>
      <c r="B879">
        <f t="shared" si="78"/>
        <v>1</v>
      </c>
      <c r="C879" t="str">
        <f t="shared" si="82"/>
        <v>LUNES</v>
      </c>
      <c r="D879">
        <f t="shared" si="79"/>
        <v>1</v>
      </c>
      <c r="E879" t="str">
        <f t="shared" si="80"/>
        <v>ENERO</v>
      </c>
      <c r="F879">
        <f t="shared" si="81"/>
        <v>2023</v>
      </c>
      <c r="G879">
        <f t="shared" si="83"/>
        <v>2</v>
      </c>
      <c r="H879" t="s">
        <v>111</v>
      </c>
      <c r="I879" s="6">
        <v>0</v>
      </c>
      <c r="J879" t="s">
        <v>1361</v>
      </c>
      <c r="K879">
        <v>70</v>
      </c>
      <c r="L879" t="s">
        <v>1002</v>
      </c>
      <c r="M879" t="s">
        <v>188</v>
      </c>
      <c r="N879" t="s">
        <v>1338</v>
      </c>
    </row>
    <row r="880" spans="1:14" x14ac:dyDescent="0.35">
      <c r="A880" s="4">
        <v>44936</v>
      </c>
      <c r="B880">
        <f t="shared" si="78"/>
        <v>2</v>
      </c>
      <c r="C880" t="str">
        <f t="shared" si="82"/>
        <v>MARTES</v>
      </c>
      <c r="D880">
        <f t="shared" si="79"/>
        <v>1</v>
      </c>
      <c r="E880" t="str">
        <f t="shared" si="80"/>
        <v>ENERO</v>
      </c>
      <c r="F880">
        <f t="shared" si="81"/>
        <v>2023</v>
      </c>
      <c r="G880">
        <f t="shared" si="83"/>
        <v>2</v>
      </c>
      <c r="H880" t="s">
        <v>1362</v>
      </c>
      <c r="I880" s="6">
        <v>59</v>
      </c>
      <c r="J880" t="s">
        <v>1360</v>
      </c>
      <c r="K880">
        <v>73</v>
      </c>
      <c r="L880" t="s">
        <v>999</v>
      </c>
      <c r="M880" t="s">
        <v>191</v>
      </c>
      <c r="N880" t="s">
        <v>36</v>
      </c>
    </row>
    <row r="881" spans="1:14" x14ac:dyDescent="0.35">
      <c r="A881" s="4">
        <v>44936</v>
      </c>
      <c r="B881">
        <f t="shared" si="78"/>
        <v>2</v>
      </c>
      <c r="C881" t="str">
        <f t="shared" si="82"/>
        <v>MARTES</v>
      </c>
      <c r="D881">
        <f t="shared" si="79"/>
        <v>1</v>
      </c>
      <c r="E881" t="str">
        <f t="shared" si="80"/>
        <v>ENERO</v>
      </c>
      <c r="F881">
        <f t="shared" si="81"/>
        <v>2023</v>
      </c>
      <c r="G881">
        <f t="shared" si="83"/>
        <v>2</v>
      </c>
      <c r="H881" t="s">
        <v>1363</v>
      </c>
      <c r="I881" s="6">
        <v>500</v>
      </c>
      <c r="J881" t="s">
        <v>1323</v>
      </c>
      <c r="K881">
        <v>30</v>
      </c>
      <c r="L881" t="s">
        <v>1002</v>
      </c>
      <c r="M881" t="s">
        <v>191</v>
      </c>
      <c r="N881" t="s">
        <v>36</v>
      </c>
    </row>
    <row r="882" spans="1:14" x14ac:dyDescent="0.35">
      <c r="A882" s="4">
        <v>44937</v>
      </c>
      <c r="B882">
        <f t="shared" si="78"/>
        <v>3</v>
      </c>
      <c r="C882" t="str">
        <f t="shared" si="82"/>
        <v>MIÉRCOLES</v>
      </c>
      <c r="D882">
        <f t="shared" si="79"/>
        <v>1</v>
      </c>
      <c r="E882" t="str">
        <f t="shared" si="80"/>
        <v>ENERO</v>
      </c>
      <c r="F882">
        <f t="shared" si="81"/>
        <v>2023</v>
      </c>
      <c r="G882">
        <f t="shared" si="83"/>
        <v>2</v>
      </c>
      <c r="H882" t="s">
        <v>1364</v>
      </c>
      <c r="I882" s="6">
        <v>59</v>
      </c>
      <c r="J882" t="s">
        <v>1365</v>
      </c>
      <c r="K882">
        <v>44</v>
      </c>
      <c r="L882" t="s">
        <v>999</v>
      </c>
      <c r="M882" t="s">
        <v>191</v>
      </c>
      <c r="N882" t="s">
        <v>204</v>
      </c>
    </row>
    <row r="883" spans="1:14" x14ac:dyDescent="0.35">
      <c r="A883" s="4">
        <v>44937</v>
      </c>
      <c r="B883">
        <f t="shared" si="78"/>
        <v>3</v>
      </c>
      <c r="C883" t="str">
        <f t="shared" si="82"/>
        <v>MIÉRCOLES</v>
      </c>
      <c r="D883">
        <f t="shared" si="79"/>
        <v>1</v>
      </c>
      <c r="E883" t="str">
        <f t="shared" si="80"/>
        <v>ENERO</v>
      </c>
      <c r="F883">
        <f t="shared" si="81"/>
        <v>2023</v>
      </c>
      <c r="G883">
        <f t="shared" si="83"/>
        <v>2</v>
      </c>
      <c r="H883" t="s">
        <v>1366</v>
      </c>
      <c r="I883" s="6">
        <v>59</v>
      </c>
      <c r="J883" t="s">
        <v>1367</v>
      </c>
      <c r="K883">
        <v>42</v>
      </c>
      <c r="L883" t="s">
        <v>999</v>
      </c>
      <c r="M883" t="s">
        <v>1318</v>
      </c>
      <c r="N883" t="s">
        <v>1321</v>
      </c>
    </row>
    <row r="884" spans="1:14" x14ac:dyDescent="0.35">
      <c r="A884" s="4">
        <v>44938</v>
      </c>
      <c r="B884">
        <f t="shared" si="78"/>
        <v>4</v>
      </c>
      <c r="C884" t="str">
        <f t="shared" si="82"/>
        <v>JUEVES</v>
      </c>
      <c r="D884">
        <f t="shared" si="79"/>
        <v>1</v>
      </c>
      <c r="E884" t="str">
        <f t="shared" si="80"/>
        <v>ENERO</v>
      </c>
      <c r="F884">
        <f t="shared" si="81"/>
        <v>2023</v>
      </c>
      <c r="G884">
        <f t="shared" si="83"/>
        <v>2</v>
      </c>
      <c r="H884" t="s">
        <v>1331</v>
      </c>
      <c r="I884" s="6">
        <v>1300</v>
      </c>
      <c r="J884" t="s">
        <v>1368</v>
      </c>
      <c r="K884">
        <v>36</v>
      </c>
      <c r="L884" t="s">
        <v>1002</v>
      </c>
      <c r="M884" t="s">
        <v>1318</v>
      </c>
      <c r="N884" t="s">
        <v>1321</v>
      </c>
    </row>
    <row r="885" spans="1:14" x14ac:dyDescent="0.35">
      <c r="A885" s="4">
        <v>44938</v>
      </c>
      <c r="B885">
        <f t="shared" si="78"/>
        <v>4</v>
      </c>
      <c r="C885" t="str">
        <f t="shared" si="82"/>
        <v>JUEVES</v>
      </c>
      <c r="D885">
        <f t="shared" si="79"/>
        <v>1</v>
      </c>
      <c r="E885" t="str">
        <f t="shared" si="80"/>
        <v>ENERO</v>
      </c>
      <c r="F885">
        <f t="shared" si="81"/>
        <v>2023</v>
      </c>
      <c r="G885">
        <f t="shared" si="83"/>
        <v>2</v>
      </c>
      <c r="H885" t="s">
        <v>1369</v>
      </c>
      <c r="I885" s="6">
        <v>2000</v>
      </c>
      <c r="J885" t="s">
        <v>1370</v>
      </c>
      <c r="K885">
        <v>57</v>
      </c>
      <c r="L885" t="s">
        <v>999</v>
      </c>
      <c r="M885" t="s">
        <v>1318</v>
      </c>
      <c r="N885" t="s">
        <v>1335</v>
      </c>
    </row>
    <row r="886" spans="1:14" x14ac:dyDescent="0.35">
      <c r="A886" s="4">
        <v>44938</v>
      </c>
      <c r="B886">
        <f t="shared" si="78"/>
        <v>4</v>
      </c>
      <c r="C886" t="str">
        <f t="shared" si="82"/>
        <v>JUEVES</v>
      </c>
      <c r="D886">
        <f t="shared" si="79"/>
        <v>1</v>
      </c>
      <c r="E886" t="str">
        <f t="shared" si="80"/>
        <v>ENERO</v>
      </c>
      <c r="F886">
        <f t="shared" si="81"/>
        <v>2023</v>
      </c>
      <c r="G886">
        <f t="shared" si="83"/>
        <v>2</v>
      </c>
      <c r="H886" t="s">
        <v>1364</v>
      </c>
      <c r="I886" s="6">
        <v>120</v>
      </c>
      <c r="J886" t="s">
        <v>1371</v>
      </c>
      <c r="K886">
        <v>44</v>
      </c>
      <c r="L886" t="s">
        <v>999</v>
      </c>
      <c r="M886" t="s">
        <v>1318</v>
      </c>
      <c r="N886" t="s">
        <v>1344</v>
      </c>
    </row>
    <row r="887" spans="1:14" x14ac:dyDescent="0.35">
      <c r="A887" s="4">
        <v>44938</v>
      </c>
      <c r="B887">
        <f t="shared" si="78"/>
        <v>4</v>
      </c>
      <c r="C887" t="str">
        <f t="shared" si="82"/>
        <v>JUEVES</v>
      </c>
      <c r="D887">
        <f t="shared" si="79"/>
        <v>1</v>
      </c>
      <c r="E887" t="str">
        <f t="shared" si="80"/>
        <v>ENERO</v>
      </c>
      <c r="F887">
        <f t="shared" si="81"/>
        <v>2023</v>
      </c>
      <c r="G887">
        <f t="shared" si="83"/>
        <v>2</v>
      </c>
      <c r="H887" t="s">
        <v>1372</v>
      </c>
      <c r="I887" s="6">
        <v>1500</v>
      </c>
      <c r="J887" t="s">
        <v>1373</v>
      </c>
      <c r="K887">
        <v>42</v>
      </c>
      <c r="L887" t="s">
        <v>999</v>
      </c>
      <c r="M887" t="s">
        <v>1318</v>
      </c>
      <c r="N887" t="s">
        <v>1321</v>
      </c>
    </row>
    <row r="888" spans="1:14" x14ac:dyDescent="0.35">
      <c r="A888" s="4">
        <v>44939</v>
      </c>
      <c r="B888">
        <f t="shared" si="78"/>
        <v>5</v>
      </c>
      <c r="C888" t="str">
        <f t="shared" si="82"/>
        <v>VIERNES</v>
      </c>
      <c r="D888">
        <f t="shared" si="79"/>
        <v>1</v>
      </c>
      <c r="E888" t="str">
        <f t="shared" si="80"/>
        <v>ENERO</v>
      </c>
      <c r="F888">
        <f t="shared" si="81"/>
        <v>2023</v>
      </c>
      <c r="G888">
        <f t="shared" si="83"/>
        <v>2</v>
      </c>
      <c r="H888" t="s">
        <v>1374</v>
      </c>
      <c r="I888" s="6">
        <v>1000</v>
      </c>
      <c r="J888" t="s">
        <v>1375</v>
      </c>
      <c r="K888">
        <v>52</v>
      </c>
      <c r="L888" t="s">
        <v>1002</v>
      </c>
      <c r="M888" t="s">
        <v>1318</v>
      </c>
      <c r="N888" t="s">
        <v>1321</v>
      </c>
    </row>
    <row r="889" spans="1:14" x14ac:dyDescent="0.35">
      <c r="A889" s="4">
        <v>44939</v>
      </c>
      <c r="B889">
        <f t="shared" si="78"/>
        <v>5</v>
      </c>
      <c r="C889" t="str">
        <f t="shared" si="82"/>
        <v>VIERNES</v>
      </c>
      <c r="D889">
        <f t="shared" si="79"/>
        <v>1</v>
      </c>
      <c r="E889" t="str">
        <f t="shared" si="80"/>
        <v>ENERO</v>
      </c>
      <c r="F889">
        <f t="shared" si="81"/>
        <v>2023</v>
      </c>
      <c r="G889">
        <f t="shared" si="83"/>
        <v>2</v>
      </c>
      <c r="H889" t="s">
        <v>111</v>
      </c>
      <c r="I889" s="6">
        <v>0</v>
      </c>
      <c r="J889" t="s">
        <v>1376</v>
      </c>
      <c r="K889">
        <v>70</v>
      </c>
      <c r="L889" t="s">
        <v>1002</v>
      </c>
      <c r="M889" t="s">
        <v>1318</v>
      </c>
      <c r="N889" t="s">
        <v>1344</v>
      </c>
    </row>
    <row r="890" spans="1:14" x14ac:dyDescent="0.35">
      <c r="A890" s="4">
        <v>44939</v>
      </c>
      <c r="B890">
        <f t="shared" si="78"/>
        <v>5</v>
      </c>
      <c r="C890" t="str">
        <f t="shared" si="82"/>
        <v>VIERNES</v>
      </c>
      <c r="D890">
        <f t="shared" si="79"/>
        <v>1</v>
      </c>
      <c r="E890" t="str">
        <f t="shared" si="80"/>
        <v>ENERO</v>
      </c>
      <c r="F890">
        <f t="shared" si="81"/>
        <v>2023</v>
      </c>
      <c r="G890">
        <f t="shared" si="83"/>
        <v>2</v>
      </c>
      <c r="H890" t="s">
        <v>1377</v>
      </c>
      <c r="I890" s="6">
        <v>6000</v>
      </c>
      <c r="J890" t="s">
        <v>1378</v>
      </c>
      <c r="K890">
        <v>66</v>
      </c>
      <c r="L890" t="s">
        <v>1002</v>
      </c>
      <c r="M890" t="s">
        <v>1318</v>
      </c>
      <c r="N890" t="s">
        <v>1335</v>
      </c>
    </row>
    <row r="891" spans="1:14" x14ac:dyDescent="0.35">
      <c r="A891" s="4">
        <v>44940</v>
      </c>
      <c r="B891">
        <f t="shared" si="78"/>
        <v>6</v>
      </c>
      <c r="C891" t="str">
        <f t="shared" si="82"/>
        <v>SÁBADO</v>
      </c>
      <c r="D891">
        <f t="shared" si="79"/>
        <v>1</v>
      </c>
      <c r="E891" t="str">
        <f t="shared" si="80"/>
        <v>ENERO</v>
      </c>
      <c r="F891">
        <f t="shared" si="81"/>
        <v>2023</v>
      </c>
      <c r="G891">
        <f t="shared" si="83"/>
        <v>2</v>
      </c>
      <c r="H891" t="s">
        <v>1379</v>
      </c>
      <c r="I891" s="6">
        <v>500</v>
      </c>
      <c r="J891" t="s">
        <v>1380</v>
      </c>
      <c r="K891">
        <v>42</v>
      </c>
      <c r="L891" t="s">
        <v>1002</v>
      </c>
      <c r="M891" t="s">
        <v>1324</v>
      </c>
      <c r="N891" t="s">
        <v>1321</v>
      </c>
    </row>
    <row r="892" spans="1:14" x14ac:dyDescent="0.35">
      <c r="A892" s="4">
        <v>44940</v>
      </c>
      <c r="B892">
        <f t="shared" si="78"/>
        <v>6</v>
      </c>
      <c r="C892" t="str">
        <f t="shared" si="82"/>
        <v>SÁBADO</v>
      </c>
      <c r="D892">
        <f t="shared" si="79"/>
        <v>1</v>
      </c>
      <c r="E892" t="str">
        <f t="shared" si="80"/>
        <v>ENERO</v>
      </c>
      <c r="F892">
        <f t="shared" si="81"/>
        <v>2023</v>
      </c>
      <c r="G892">
        <f t="shared" si="83"/>
        <v>2</v>
      </c>
      <c r="H892" t="s">
        <v>1381</v>
      </c>
      <c r="I892" s="6">
        <v>1080</v>
      </c>
      <c r="J892" t="s">
        <v>1382</v>
      </c>
      <c r="K892">
        <v>45</v>
      </c>
      <c r="L892" t="s">
        <v>1002</v>
      </c>
      <c r="M892" t="s">
        <v>1318</v>
      </c>
      <c r="N892" t="s">
        <v>1344</v>
      </c>
    </row>
    <row r="893" spans="1:14" x14ac:dyDescent="0.35">
      <c r="A893" s="4">
        <v>44940</v>
      </c>
      <c r="B893">
        <f t="shared" si="78"/>
        <v>6</v>
      </c>
      <c r="C893" t="str">
        <f t="shared" si="82"/>
        <v>SÁBADO</v>
      </c>
      <c r="D893">
        <f t="shared" si="79"/>
        <v>1</v>
      </c>
      <c r="E893" t="str">
        <f t="shared" si="80"/>
        <v>ENERO</v>
      </c>
      <c r="F893">
        <f t="shared" si="81"/>
        <v>2023</v>
      </c>
      <c r="G893">
        <f t="shared" si="83"/>
        <v>2</v>
      </c>
      <c r="H893" t="s">
        <v>1383</v>
      </c>
      <c r="I893" s="6">
        <v>59</v>
      </c>
      <c r="J893" t="s">
        <v>1384</v>
      </c>
      <c r="K893">
        <v>8</v>
      </c>
      <c r="L893" t="s">
        <v>999</v>
      </c>
      <c r="M893" t="s">
        <v>1324</v>
      </c>
      <c r="N893" t="s">
        <v>1344</v>
      </c>
    </row>
    <row r="894" spans="1:14" x14ac:dyDescent="0.35">
      <c r="A894" s="4">
        <v>44940</v>
      </c>
      <c r="B894">
        <f t="shared" si="78"/>
        <v>6</v>
      </c>
      <c r="C894" t="str">
        <f t="shared" si="82"/>
        <v>SÁBADO</v>
      </c>
      <c r="D894">
        <f t="shared" si="79"/>
        <v>1</v>
      </c>
      <c r="E894" t="str">
        <f t="shared" si="80"/>
        <v>ENERO</v>
      </c>
      <c r="F894">
        <f t="shared" si="81"/>
        <v>2023</v>
      </c>
      <c r="G894">
        <f t="shared" si="83"/>
        <v>2</v>
      </c>
      <c r="H894" t="s">
        <v>1385</v>
      </c>
      <c r="I894" s="6">
        <v>0</v>
      </c>
      <c r="J894" t="s">
        <v>1386</v>
      </c>
      <c r="K894">
        <v>31</v>
      </c>
      <c r="L894" t="s">
        <v>999</v>
      </c>
      <c r="M894" t="s">
        <v>1318</v>
      </c>
      <c r="N894" t="s">
        <v>1335</v>
      </c>
    </row>
    <row r="895" spans="1:14" x14ac:dyDescent="0.35">
      <c r="A895" s="4">
        <v>44942</v>
      </c>
      <c r="B895">
        <f t="shared" si="78"/>
        <v>1</v>
      </c>
      <c r="C895" t="str">
        <f t="shared" si="82"/>
        <v>LUNES</v>
      </c>
      <c r="D895">
        <f t="shared" si="79"/>
        <v>1</v>
      </c>
      <c r="E895" t="str">
        <f t="shared" si="80"/>
        <v>ENERO</v>
      </c>
      <c r="F895">
        <f t="shared" si="81"/>
        <v>2023</v>
      </c>
      <c r="G895">
        <f t="shared" si="83"/>
        <v>3</v>
      </c>
      <c r="H895" t="s">
        <v>1387</v>
      </c>
      <c r="I895" s="6">
        <v>59</v>
      </c>
      <c r="J895" t="s">
        <v>1388</v>
      </c>
      <c r="K895">
        <v>30</v>
      </c>
      <c r="L895" t="s">
        <v>1002</v>
      </c>
      <c r="M895" t="s">
        <v>1324</v>
      </c>
      <c r="N895" t="s">
        <v>1344</v>
      </c>
    </row>
    <row r="896" spans="1:14" x14ac:dyDescent="0.35">
      <c r="A896" s="4">
        <v>44942</v>
      </c>
      <c r="B896">
        <f t="shared" si="78"/>
        <v>1</v>
      </c>
      <c r="C896" t="str">
        <f t="shared" si="82"/>
        <v>LUNES</v>
      </c>
      <c r="D896">
        <f t="shared" si="79"/>
        <v>1</v>
      </c>
      <c r="E896" t="str">
        <f t="shared" si="80"/>
        <v>ENERO</v>
      </c>
      <c r="F896">
        <f t="shared" si="81"/>
        <v>2023</v>
      </c>
      <c r="G896">
        <f t="shared" si="83"/>
        <v>3</v>
      </c>
      <c r="H896" t="s">
        <v>1389</v>
      </c>
      <c r="I896" s="6">
        <v>600</v>
      </c>
      <c r="J896" t="s">
        <v>1390</v>
      </c>
      <c r="K896">
        <v>62</v>
      </c>
      <c r="L896" t="s">
        <v>999</v>
      </c>
      <c r="M896" t="s">
        <v>1318</v>
      </c>
      <c r="N896" t="s">
        <v>1338</v>
      </c>
    </row>
    <row r="897" spans="1:14" x14ac:dyDescent="0.35">
      <c r="A897" s="4">
        <v>44942</v>
      </c>
      <c r="B897">
        <f t="shared" si="78"/>
        <v>1</v>
      </c>
      <c r="C897" t="str">
        <f t="shared" si="82"/>
        <v>LUNES</v>
      </c>
      <c r="D897">
        <f t="shared" si="79"/>
        <v>1</v>
      </c>
      <c r="E897" t="str">
        <f t="shared" si="80"/>
        <v>ENERO</v>
      </c>
      <c r="F897">
        <f t="shared" si="81"/>
        <v>2023</v>
      </c>
      <c r="G897">
        <f t="shared" si="83"/>
        <v>3</v>
      </c>
      <c r="H897" t="s">
        <v>1391</v>
      </c>
      <c r="I897" s="6">
        <v>500</v>
      </c>
      <c r="J897" t="s">
        <v>1392</v>
      </c>
      <c r="K897">
        <v>21</v>
      </c>
      <c r="L897" t="s">
        <v>1002</v>
      </c>
      <c r="M897" t="s">
        <v>1324</v>
      </c>
      <c r="N897" t="s">
        <v>1321</v>
      </c>
    </row>
    <row r="898" spans="1:14" x14ac:dyDescent="0.35">
      <c r="A898" s="4">
        <v>44942</v>
      </c>
      <c r="B898">
        <f t="shared" ref="B898:B961" si="84">WEEKDAY(A898,2)</f>
        <v>1</v>
      </c>
      <c r="C898" t="str">
        <f t="shared" si="82"/>
        <v>LUNES</v>
      </c>
      <c r="D898">
        <f t="shared" ref="D898:D961" si="85">MONTH(A898)</f>
        <v>1</v>
      </c>
      <c r="E898" t="str">
        <f t="shared" ref="E898:E961" si="86">UPPER(TEXT(A898,"MMMM"))</f>
        <v>ENERO</v>
      </c>
      <c r="F898">
        <f t="shared" ref="F898:F961" si="87">YEAR(A898)</f>
        <v>2023</v>
      </c>
      <c r="G898">
        <f t="shared" si="83"/>
        <v>3</v>
      </c>
      <c r="H898" t="s">
        <v>1385</v>
      </c>
      <c r="I898" s="6">
        <v>1800</v>
      </c>
      <c r="J898" t="s">
        <v>1393</v>
      </c>
      <c r="K898">
        <v>31</v>
      </c>
      <c r="L898" t="s">
        <v>999</v>
      </c>
      <c r="M898" t="s">
        <v>1318</v>
      </c>
      <c r="N898" t="s">
        <v>1335</v>
      </c>
    </row>
    <row r="899" spans="1:14" x14ac:dyDescent="0.35">
      <c r="A899" s="4">
        <v>44942</v>
      </c>
      <c r="B899">
        <f t="shared" si="84"/>
        <v>1</v>
      </c>
      <c r="C899" t="str">
        <f t="shared" ref="C899:C962" si="88">UPPER(TEXT(A899,"DDDD"))</f>
        <v>LUNES</v>
      </c>
      <c r="D899">
        <f t="shared" si="85"/>
        <v>1</v>
      </c>
      <c r="E899" t="str">
        <f t="shared" si="86"/>
        <v>ENERO</v>
      </c>
      <c r="F899">
        <f t="shared" si="87"/>
        <v>2023</v>
      </c>
      <c r="G899">
        <f t="shared" ref="G899:G962" si="89">WEEKNUM(A899)</f>
        <v>3</v>
      </c>
      <c r="H899" t="s">
        <v>1394</v>
      </c>
      <c r="I899" s="6">
        <v>59</v>
      </c>
      <c r="J899" t="s">
        <v>1395</v>
      </c>
      <c r="K899">
        <v>38</v>
      </c>
      <c r="L899" t="s">
        <v>1002</v>
      </c>
      <c r="M899" t="s">
        <v>1324</v>
      </c>
      <c r="N899" t="s">
        <v>1321</v>
      </c>
    </row>
    <row r="900" spans="1:14" x14ac:dyDescent="0.35">
      <c r="A900" s="4">
        <v>44943</v>
      </c>
      <c r="B900">
        <f t="shared" si="84"/>
        <v>2</v>
      </c>
      <c r="C900" t="str">
        <f t="shared" si="88"/>
        <v>MARTES</v>
      </c>
      <c r="D900">
        <f t="shared" si="85"/>
        <v>1</v>
      </c>
      <c r="E900" t="str">
        <f t="shared" si="86"/>
        <v>ENERO</v>
      </c>
      <c r="F900">
        <f t="shared" si="87"/>
        <v>2023</v>
      </c>
      <c r="G900">
        <f t="shared" si="89"/>
        <v>3</v>
      </c>
      <c r="H900" t="s">
        <v>1396</v>
      </c>
      <c r="I900" s="6">
        <v>59</v>
      </c>
      <c r="J900" t="s">
        <v>1397</v>
      </c>
      <c r="K900">
        <v>68</v>
      </c>
      <c r="L900" t="s">
        <v>1002</v>
      </c>
      <c r="M900" t="s">
        <v>1324</v>
      </c>
      <c r="N900" t="s">
        <v>1321</v>
      </c>
    </row>
    <row r="901" spans="1:14" x14ac:dyDescent="0.35">
      <c r="A901" s="4">
        <v>44943</v>
      </c>
      <c r="B901">
        <f t="shared" si="84"/>
        <v>2</v>
      </c>
      <c r="C901" t="str">
        <f t="shared" si="88"/>
        <v>MARTES</v>
      </c>
      <c r="D901">
        <f t="shared" si="85"/>
        <v>1</v>
      </c>
      <c r="E901" t="str">
        <f t="shared" si="86"/>
        <v>ENERO</v>
      </c>
      <c r="F901">
        <f t="shared" si="87"/>
        <v>2023</v>
      </c>
      <c r="G901">
        <f t="shared" si="89"/>
        <v>3</v>
      </c>
      <c r="H901" t="s">
        <v>1398</v>
      </c>
      <c r="I901" s="6">
        <v>500</v>
      </c>
      <c r="J901" t="s">
        <v>1380</v>
      </c>
      <c r="K901">
        <v>45</v>
      </c>
      <c r="L901" t="s">
        <v>999</v>
      </c>
      <c r="M901" t="s">
        <v>1324</v>
      </c>
      <c r="N901" t="s">
        <v>1344</v>
      </c>
    </row>
    <row r="902" spans="1:14" x14ac:dyDescent="0.35">
      <c r="A902" s="4">
        <v>44944</v>
      </c>
      <c r="B902">
        <f t="shared" si="84"/>
        <v>3</v>
      </c>
      <c r="C902" t="str">
        <f t="shared" si="88"/>
        <v>MIÉRCOLES</v>
      </c>
      <c r="D902">
        <f t="shared" si="85"/>
        <v>1</v>
      </c>
      <c r="E902" t="str">
        <f t="shared" si="86"/>
        <v>ENERO</v>
      </c>
      <c r="F902">
        <f t="shared" si="87"/>
        <v>2023</v>
      </c>
      <c r="G902">
        <f t="shared" si="89"/>
        <v>3</v>
      </c>
      <c r="H902" t="s">
        <v>1399</v>
      </c>
      <c r="I902" s="6">
        <v>500</v>
      </c>
      <c r="J902" t="s">
        <v>1400</v>
      </c>
      <c r="K902">
        <v>21</v>
      </c>
      <c r="L902" t="s">
        <v>1002</v>
      </c>
      <c r="M902" t="s">
        <v>1324</v>
      </c>
      <c r="N902" t="s">
        <v>1335</v>
      </c>
    </row>
    <row r="903" spans="1:14" x14ac:dyDescent="0.35">
      <c r="A903" s="4">
        <v>44944</v>
      </c>
      <c r="B903">
        <f t="shared" si="84"/>
        <v>3</v>
      </c>
      <c r="C903" t="str">
        <f t="shared" si="88"/>
        <v>MIÉRCOLES</v>
      </c>
      <c r="D903">
        <f t="shared" si="85"/>
        <v>1</v>
      </c>
      <c r="E903" t="str">
        <f t="shared" si="86"/>
        <v>ENERO</v>
      </c>
      <c r="F903">
        <f t="shared" si="87"/>
        <v>2023</v>
      </c>
      <c r="G903">
        <f t="shared" si="89"/>
        <v>3</v>
      </c>
      <c r="H903" t="s">
        <v>1401</v>
      </c>
      <c r="I903" s="6">
        <v>59</v>
      </c>
      <c r="J903" t="s">
        <v>1402</v>
      </c>
      <c r="K903">
        <v>34</v>
      </c>
      <c r="L903" t="s">
        <v>999</v>
      </c>
      <c r="M903" t="s">
        <v>1324</v>
      </c>
      <c r="N903" t="s">
        <v>1321</v>
      </c>
    </row>
    <row r="904" spans="1:14" x14ac:dyDescent="0.35">
      <c r="A904" s="4">
        <v>44944</v>
      </c>
      <c r="B904">
        <f t="shared" si="84"/>
        <v>3</v>
      </c>
      <c r="C904" t="str">
        <f t="shared" si="88"/>
        <v>MIÉRCOLES</v>
      </c>
      <c r="D904">
        <f t="shared" si="85"/>
        <v>1</v>
      </c>
      <c r="E904" t="str">
        <f t="shared" si="86"/>
        <v>ENERO</v>
      </c>
      <c r="F904">
        <f t="shared" si="87"/>
        <v>2023</v>
      </c>
      <c r="G904">
        <f t="shared" si="89"/>
        <v>3</v>
      </c>
      <c r="H904" t="s">
        <v>1403</v>
      </c>
      <c r="I904" s="6">
        <v>59</v>
      </c>
      <c r="J904" t="s">
        <v>1397</v>
      </c>
      <c r="K904">
        <v>52</v>
      </c>
      <c r="L904" t="s">
        <v>999</v>
      </c>
      <c r="M904" t="s">
        <v>1324</v>
      </c>
      <c r="N904" t="s">
        <v>1321</v>
      </c>
    </row>
    <row r="905" spans="1:14" x14ac:dyDescent="0.35">
      <c r="A905" s="4">
        <v>44944</v>
      </c>
      <c r="B905">
        <f t="shared" si="84"/>
        <v>3</v>
      </c>
      <c r="C905" t="str">
        <f t="shared" si="88"/>
        <v>MIÉRCOLES</v>
      </c>
      <c r="D905">
        <f t="shared" si="85"/>
        <v>1</v>
      </c>
      <c r="E905" t="str">
        <f t="shared" si="86"/>
        <v>ENERO</v>
      </c>
      <c r="F905">
        <f t="shared" si="87"/>
        <v>2023</v>
      </c>
      <c r="G905">
        <f t="shared" si="89"/>
        <v>3</v>
      </c>
      <c r="H905" t="s">
        <v>1404</v>
      </c>
      <c r="I905" s="6">
        <v>500</v>
      </c>
      <c r="J905" t="s">
        <v>1405</v>
      </c>
      <c r="K905">
        <v>40</v>
      </c>
      <c r="L905" t="s">
        <v>999</v>
      </c>
      <c r="M905" t="s">
        <v>1324</v>
      </c>
      <c r="N905" t="s">
        <v>1335</v>
      </c>
    </row>
    <row r="906" spans="1:14" x14ac:dyDescent="0.35">
      <c r="A906" s="4">
        <v>44944</v>
      </c>
      <c r="B906">
        <f t="shared" si="84"/>
        <v>3</v>
      </c>
      <c r="C906" t="str">
        <f t="shared" si="88"/>
        <v>MIÉRCOLES</v>
      </c>
      <c r="D906">
        <f t="shared" si="85"/>
        <v>1</v>
      </c>
      <c r="E906" t="str">
        <f t="shared" si="86"/>
        <v>ENERO</v>
      </c>
      <c r="F906">
        <f t="shared" si="87"/>
        <v>2023</v>
      </c>
      <c r="G906">
        <f t="shared" si="89"/>
        <v>3</v>
      </c>
      <c r="H906" t="s">
        <v>1406</v>
      </c>
      <c r="I906" s="6">
        <v>350</v>
      </c>
      <c r="J906" t="s">
        <v>1405</v>
      </c>
      <c r="K906">
        <v>11</v>
      </c>
      <c r="L906" t="s">
        <v>1002</v>
      </c>
      <c r="M906" t="s">
        <v>1324</v>
      </c>
      <c r="N906" t="s">
        <v>1335</v>
      </c>
    </row>
    <row r="907" spans="1:14" x14ac:dyDescent="0.35">
      <c r="A907" s="4">
        <v>44945</v>
      </c>
      <c r="B907">
        <f t="shared" si="84"/>
        <v>4</v>
      </c>
      <c r="C907" t="str">
        <f t="shared" si="88"/>
        <v>JUEVES</v>
      </c>
      <c r="D907">
        <f t="shared" si="85"/>
        <v>1</v>
      </c>
      <c r="E907" t="str">
        <f t="shared" si="86"/>
        <v>ENERO</v>
      </c>
      <c r="F907">
        <f t="shared" si="87"/>
        <v>2023</v>
      </c>
      <c r="G907">
        <f t="shared" si="89"/>
        <v>3</v>
      </c>
      <c r="H907" t="s">
        <v>96</v>
      </c>
      <c r="I907" s="6">
        <v>6500</v>
      </c>
      <c r="J907" t="s">
        <v>1407</v>
      </c>
      <c r="K907">
        <v>68</v>
      </c>
      <c r="L907" t="s">
        <v>999</v>
      </c>
      <c r="M907" t="s">
        <v>1318</v>
      </c>
      <c r="N907" t="s">
        <v>1335</v>
      </c>
    </row>
    <row r="908" spans="1:14" x14ac:dyDescent="0.35">
      <c r="A908" s="4">
        <v>44945</v>
      </c>
      <c r="B908">
        <f t="shared" si="84"/>
        <v>4</v>
      </c>
      <c r="C908" t="str">
        <f t="shared" si="88"/>
        <v>JUEVES</v>
      </c>
      <c r="D908">
        <f t="shared" si="85"/>
        <v>1</v>
      </c>
      <c r="E908" t="str">
        <f t="shared" si="86"/>
        <v>ENERO</v>
      </c>
      <c r="F908">
        <f t="shared" si="87"/>
        <v>2023</v>
      </c>
      <c r="G908">
        <f t="shared" si="89"/>
        <v>3</v>
      </c>
      <c r="H908" t="s">
        <v>145</v>
      </c>
      <c r="I908" s="6">
        <v>800</v>
      </c>
      <c r="J908" t="s">
        <v>1408</v>
      </c>
      <c r="K908">
        <v>57</v>
      </c>
      <c r="L908" t="s">
        <v>999</v>
      </c>
      <c r="M908" t="s">
        <v>1318</v>
      </c>
      <c r="N908" t="s">
        <v>1335</v>
      </c>
    </row>
    <row r="909" spans="1:14" x14ac:dyDescent="0.35">
      <c r="A909" s="4">
        <v>44945</v>
      </c>
      <c r="B909">
        <f t="shared" si="84"/>
        <v>4</v>
      </c>
      <c r="C909" t="str">
        <f t="shared" si="88"/>
        <v>JUEVES</v>
      </c>
      <c r="D909">
        <f t="shared" si="85"/>
        <v>1</v>
      </c>
      <c r="E909" t="str">
        <f t="shared" si="86"/>
        <v>ENERO</v>
      </c>
      <c r="F909">
        <f t="shared" si="87"/>
        <v>2023</v>
      </c>
      <c r="G909">
        <f t="shared" si="89"/>
        <v>3</v>
      </c>
      <c r="H909" t="s">
        <v>1409</v>
      </c>
      <c r="I909" s="6">
        <v>0</v>
      </c>
      <c r="J909" t="s">
        <v>1410</v>
      </c>
      <c r="K909">
        <v>48</v>
      </c>
      <c r="L909" t="s">
        <v>999</v>
      </c>
      <c r="M909" t="s">
        <v>1318</v>
      </c>
      <c r="N909" t="s">
        <v>1344</v>
      </c>
    </row>
    <row r="910" spans="1:14" x14ac:dyDescent="0.35">
      <c r="A910" s="4">
        <v>44945</v>
      </c>
      <c r="B910">
        <f t="shared" si="84"/>
        <v>4</v>
      </c>
      <c r="C910" t="str">
        <f t="shared" si="88"/>
        <v>JUEVES</v>
      </c>
      <c r="D910">
        <f t="shared" si="85"/>
        <v>1</v>
      </c>
      <c r="E910" t="str">
        <f t="shared" si="86"/>
        <v>ENERO</v>
      </c>
      <c r="F910">
        <f t="shared" si="87"/>
        <v>2023</v>
      </c>
      <c r="G910">
        <f t="shared" si="89"/>
        <v>3</v>
      </c>
      <c r="H910" t="s">
        <v>1411</v>
      </c>
      <c r="I910" s="6">
        <v>59</v>
      </c>
      <c r="J910" t="s">
        <v>1405</v>
      </c>
      <c r="K910">
        <v>40</v>
      </c>
      <c r="L910" t="s">
        <v>999</v>
      </c>
      <c r="M910" t="s">
        <v>1324</v>
      </c>
      <c r="N910" t="s">
        <v>1321</v>
      </c>
    </row>
    <row r="911" spans="1:14" x14ac:dyDescent="0.35">
      <c r="A911" s="4">
        <v>44945</v>
      </c>
      <c r="B911">
        <f t="shared" si="84"/>
        <v>4</v>
      </c>
      <c r="C911" t="str">
        <f t="shared" si="88"/>
        <v>JUEVES</v>
      </c>
      <c r="D911">
        <f t="shared" si="85"/>
        <v>1</v>
      </c>
      <c r="E911" t="str">
        <f t="shared" si="86"/>
        <v>ENERO</v>
      </c>
      <c r="F911">
        <f t="shared" si="87"/>
        <v>2023</v>
      </c>
      <c r="G911">
        <f t="shared" si="89"/>
        <v>3</v>
      </c>
      <c r="H911" t="s">
        <v>1331</v>
      </c>
      <c r="I911" s="6">
        <v>1000</v>
      </c>
      <c r="J911" t="s">
        <v>1323</v>
      </c>
      <c r="K911">
        <v>36</v>
      </c>
      <c r="L911" t="s">
        <v>1002</v>
      </c>
      <c r="M911" t="s">
        <v>1318</v>
      </c>
      <c r="N911" t="s">
        <v>1321</v>
      </c>
    </row>
    <row r="912" spans="1:14" x14ac:dyDescent="0.35">
      <c r="A912" s="4">
        <v>44946</v>
      </c>
      <c r="B912">
        <f t="shared" si="84"/>
        <v>5</v>
      </c>
      <c r="C912" t="str">
        <f t="shared" si="88"/>
        <v>VIERNES</v>
      </c>
      <c r="D912">
        <f t="shared" si="85"/>
        <v>1</v>
      </c>
      <c r="E912" t="str">
        <f t="shared" si="86"/>
        <v>ENERO</v>
      </c>
      <c r="F912">
        <f t="shared" si="87"/>
        <v>2023</v>
      </c>
      <c r="G912">
        <f t="shared" si="89"/>
        <v>3</v>
      </c>
      <c r="H912" t="s">
        <v>1374</v>
      </c>
      <c r="I912" s="6">
        <v>1000</v>
      </c>
      <c r="J912" t="s">
        <v>1412</v>
      </c>
      <c r="K912">
        <v>52</v>
      </c>
      <c r="L912" t="s">
        <v>1002</v>
      </c>
      <c r="M912" t="s">
        <v>1318</v>
      </c>
      <c r="N912" t="s">
        <v>1321</v>
      </c>
    </row>
    <row r="913" spans="1:14" x14ac:dyDescent="0.35">
      <c r="A913" s="4">
        <v>44946</v>
      </c>
      <c r="B913">
        <f t="shared" si="84"/>
        <v>5</v>
      </c>
      <c r="C913" t="str">
        <f t="shared" si="88"/>
        <v>VIERNES</v>
      </c>
      <c r="D913">
        <f t="shared" si="85"/>
        <v>1</v>
      </c>
      <c r="E913" t="str">
        <f t="shared" si="86"/>
        <v>ENERO</v>
      </c>
      <c r="F913">
        <f t="shared" si="87"/>
        <v>2023</v>
      </c>
      <c r="G913">
        <f t="shared" si="89"/>
        <v>3</v>
      </c>
      <c r="H913" t="s">
        <v>1413</v>
      </c>
      <c r="I913" s="6">
        <v>59</v>
      </c>
      <c r="J913" t="s">
        <v>1414</v>
      </c>
      <c r="K913">
        <v>36</v>
      </c>
      <c r="L913" t="s">
        <v>1002</v>
      </c>
      <c r="M913" t="s">
        <v>1324</v>
      </c>
      <c r="N913" t="s">
        <v>1344</v>
      </c>
    </row>
    <row r="914" spans="1:14" x14ac:dyDescent="0.35">
      <c r="A914" s="4">
        <v>44946</v>
      </c>
      <c r="B914">
        <f t="shared" si="84"/>
        <v>5</v>
      </c>
      <c r="C914" t="str">
        <f t="shared" si="88"/>
        <v>VIERNES</v>
      </c>
      <c r="D914">
        <f t="shared" si="85"/>
        <v>1</v>
      </c>
      <c r="E914" t="str">
        <f t="shared" si="86"/>
        <v>ENERO</v>
      </c>
      <c r="F914">
        <f t="shared" si="87"/>
        <v>2023</v>
      </c>
      <c r="G914">
        <f t="shared" si="89"/>
        <v>3</v>
      </c>
      <c r="H914" t="s">
        <v>1415</v>
      </c>
      <c r="I914" s="6">
        <v>59</v>
      </c>
      <c r="J914" t="s">
        <v>1400</v>
      </c>
      <c r="K914">
        <v>17</v>
      </c>
      <c r="L914" t="s">
        <v>999</v>
      </c>
      <c r="M914" t="s">
        <v>1324</v>
      </c>
      <c r="N914" t="s">
        <v>1321</v>
      </c>
    </row>
    <row r="915" spans="1:14" x14ac:dyDescent="0.35">
      <c r="A915" s="4">
        <v>44946</v>
      </c>
      <c r="B915">
        <f t="shared" si="84"/>
        <v>5</v>
      </c>
      <c r="C915" t="str">
        <f t="shared" si="88"/>
        <v>VIERNES</v>
      </c>
      <c r="D915">
        <f t="shared" si="85"/>
        <v>1</v>
      </c>
      <c r="E915" t="str">
        <f t="shared" si="86"/>
        <v>ENERO</v>
      </c>
      <c r="F915">
        <f t="shared" si="87"/>
        <v>2023</v>
      </c>
      <c r="G915">
        <f t="shared" si="89"/>
        <v>3</v>
      </c>
      <c r="H915" t="s">
        <v>1416</v>
      </c>
      <c r="I915" s="6">
        <v>59</v>
      </c>
      <c r="J915" t="s">
        <v>1417</v>
      </c>
      <c r="K915">
        <v>28</v>
      </c>
      <c r="L915" t="s">
        <v>1002</v>
      </c>
      <c r="M915" t="s">
        <v>1324</v>
      </c>
      <c r="N915" t="s">
        <v>1344</v>
      </c>
    </row>
    <row r="916" spans="1:14" x14ac:dyDescent="0.35">
      <c r="A916" s="4">
        <v>44947</v>
      </c>
      <c r="B916">
        <f t="shared" si="84"/>
        <v>6</v>
      </c>
      <c r="C916" t="str">
        <f t="shared" si="88"/>
        <v>SÁBADO</v>
      </c>
      <c r="D916">
        <f t="shared" si="85"/>
        <v>1</v>
      </c>
      <c r="E916" t="str">
        <f t="shared" si="86"/>
        <v>ENERO</v>
      </c>
      <c r="F916">
        <f t="shared" si="87"/>
        <v>2023</v>
      </c>
      <c r="G916">
        <f t="shared" si="89"/>
        <v>3</v>
      </c>
      <c r="H916" t="s">
        <v>1379</v>
      </c>
      <c r="I916" s="6">
        <v>500</v>
      </c>
      <c r="J916" t="s">
        <v>1323</v>
      </c>
      <c r="K916">
        <v>42</v>
      </c>
      <c r="L916" t="s">
        <v>1002</v>
      </c>
      <c r="M916" t="s">
        <v>1318</v>
      </c>
      <c r="N916" t="s">
        <v>1321</v>
      </c>
    </row>
    <row r="917" spans="1:14" x14ac:dyDescent="0.35">
      <c r="A917" s="4">
        <v>44947</v>
      </c>
      <c r="B917">
        <f t="shared" si="84"/>
        <v>6</v>
      </c>
      <c r="C917" t="str">
        <f t="shared" si="88"/>
        <v>SÁBADO</v>
      </c>
      <c r="D917">
        <f t="shared" si="85"/>
        <v>1</v>
      </c>
      <c r="E917" t="str">
        <f t="shared" si="86"/>
        <v>ENERO</v>
      </c>
      <c r="F917">
        <f t="shared" si="87"/>
        <v>2023</v>
      </c>
      <c r="G917">
        <f t="shared" si="89"/>
        <v>3</v>
      </c>
      <c r="H917" t="s">
        <v>1418</v>
      </c>
      <c r="I917" s="6">
        <v>1300</v>
      </c>
      <c r="J917" t="s">
        <v>1419</v>
      </c>
      <c r="K917">
        <v>36</v>
      </c>
      <c r="L917" t="s">
        <v>999</v>
      </c>
      <c r="M917" t="s">
        <v>1318</v>
      </c>
      <c r="N917" t="s">
        <v>1321</v>
      </c>
    </row>
    <row r="918" spans="1:14" x14ac:dyDescent="0.35">
      <c r="A918" s="4">
        <v>44947</v>
      </c>
      <c r="B918">
        <f t="shared" si="84"/>
        <v>6</v>
      </c>
      <c r="C918" t="str">
        <f t="shared" si="88"/>
        <v>SÁBADO</v>
      </c>
      <c r="D918">
        <f t="shared" si="85"/>
        <v>1</v>
      </c>
      <c r="E918" t="str">
        <f t="shared" si="86"/>
        <v>ENERO</v>
      </c>
      <c r="F918">
        <f t="shared" si="87"/>
        <v>2023</v>
      </c>
      <c r="G918">
        <f t="shared" si="89"/>
        <v>3</v>
      </c>
      <c r="H918" t="s">
        <v>1381</v>
      </c>
      <c r="I918" s="6">
        <v>630</v>
      </c>
      <c r="J918" t="s">
        <v>1420</v>
      </c>
      <c r="K918">
        <v>45</v>
      </c>
      <c r="L918" t="s">
        <v>1002</v>
      </c>
      <c r="M918" t="s">
        <v>1318</v>
      </c>
      <c r="N918" t="s">
        <v>1344</v>
      </c>
    </row>
    <row r="919" spans="1:14" x14ac:dyDescent="0.35">
      <c r="A919" s="4">
        <v>44949</v>
      </c>
      <c r="B919">
        <f t="shared" si="84"/>
        <v>1</v>
      </c>
      <c r="C919" t="str">
        <f t="shared" si="88"/>
        <v>LUNES</v>
      </c>
      <c r="D919">
        <f t="shared" si="85"/>
        <v>1</v>
      </c>
      <c r="E919" t="str">
        <f t="shared" si="86"/>
        <v>ENERO</v>
      </c>
      <c r="F919">
        <f t="shared" si="87"/>
        <v>2023</v>
      </c>
      <c r="G919">
        <f t="shared" si="89"/>
        <v>4</v>
      </c>
      <c r="H919" t="s">
        <v>1421</v>
      </c>
      <c r="I919" s="6">
        <v>59</v>
      </c>
      <c r="J919" t="s">
        <v>1422</v>
      </c>
      <c r="K919">
        <v>27</v>
      </c>
      <c r="L919" t="s">
        <v>999</v>
      </c>
      <c r="M919" t="s">
        <v>1324</v>
      </c>
      <c r="N919" t="s">
        <v>1321</v>
      </c>
    </row>
    <row r="920" spans="1:14" x14ac:dyDescent="0.35">
      <c r="A920" s="4">
        <v>44949</v>
      </c>
      <c r="B920">
        <f t="shared" si="84"/>
        <v>1</v>
      </c>
      <c r="C920" t="str">
        <f t="shared" si="88"/>
        <v>LUNES</v>
      </c>
      <c r="D920">
        <f t="shared" si="85"/>
        <v>1</v>
      </c>
      <c r="E920" t="str">
        <f t="shared" si="86"/>
        <v>ENERO</v>
      </c>
      <c r="F920">
        <f t="shared" si="87"/>
        <v>2023</v>
      </c>
      <c r="G920">
        <f t="shared" si="89"/>
        <v>4</v>
      </c>
      <c r="H920" t="s">
        <v>1423</v>
      </c>
      <c r="I920" s="6">
        <v>300</v>
      </c>
      <c r="J920" t="s">
        <v>1424</v>
      </c>
      <c r="K920">
        <v>45</v>
      </c>
      <c r="L920" t="s">
        <v>1002</v>
      </c>
      <c r="M920" t="s">
        <v>1324</v>
      </c>
      <c r="N920" t="s">
        <v>1344</v>
      </c>
    </row>
    <row r="921" spans="1:14" x14ac:dyDescent="0.35">
      <c r="A921" s="4">
        <v>44949</v>
      </c>
      <c r="B921">
        <f t="shared" si="84"/>
        <v>1</v>
      </c>
      <c r="C921" t="str">
        <f t="shared" si="88"/>
        <v>LUNES</v>
      </c>
      <c r="D921">
        <f t="shared" si="85"/>
        <v>1</v>
      </c>
      <c r="E921" t="str">
        <f t="shared" si="86"/>
        <v>ENERO</v>
      </c>
      <c r="F921">
        <f t="shared" si="87"/>
        <v>2023</v>
      </c>
      <c r="G921">
        <f t="shared" si="89"/>
        <v>4</v>
      </c>
      <c r="H921" t="s">
        <v>1398</v>
      </c>
      <c r="I921" s="6">
        <v>500</v>
      </c>
      <c r="J921" t="s">
        <v>1425</v>
      </c>
      <c r="K921">
        <v>45</v>
      </c>
      <c r="L921" t="s">
        <v>999</v>
      </c>
      <c r="M921" t="s">
        <v>1318</v>
      </c>
      <c r="N921" t="s">
        <v>1344</v>
      </c>
    </row>
    <row r="922" spans="1:14" x14ac:dyDescent="0.35">
      <c r="A922" s="4">
        <v>44949</v>
      </c>
      <c r="B922">
        <f t="shared" si="84"/>
        <v>1</v>
      </c>
      <c r="C922" t="str">
        <f t="shared" si="88"/>
        <v>LUNES</v>
      </c>
      <c r="D922">
        <f t="shared" si="85"/>
        <v>1</v>
      </c>
      <c r="E922" t="str">
        <f t="shared" si="86"/>
        <v>ENERO</v>
      </c>
      <c r="F922">
        <f t="shared" si="87"/>
        <v>2023</v>
      </c>
      <c r="G922">
        <f t="shared" si="89"/>
        <v>4</v>
      </c>
      <c r="H922" t="s">
        <v>145</v>
      </c>
      <c r="I922" s="6">
        <v>0</v>
      </c>
      <c r="J922" t="s">
        <v>1426</v>
      </c>
      <c r="K922">
        <v>57</v>
      </c>
      <c r="L922" t="s">
        <v>999</v>
      </c>
      <c r="M922" t="s">
        <v>1318</v>
      </c>
      <c r="N922" t="s">
        <v>1335</v>
      </c>
    </row>
    <row r="923" spans="1:14" x14ac:dyDescent="0.35">
      <c r="A923" s="4">
        <v>44950</v>
      </c>
      <c r="B923">
        <f t="shared" si="84"/>
        <v>2</v>
      </c>
      <c r="C923" t="str">
        <f t="shared" si="88"/>
        <v>MARTES</v>
      </c>
      <c r="D923">
        <f t="shared" si="85"/>
        <v>1</v>
      </c>
      <c r="E923" t="str">
        <f t="shared" si="86"/>
        <v>ENERO</v>
      </c>
      <c r="F923">
        <f t="shared" si="87"/>
        <v>2023</v>
      </c>
      <c r="G923">
        <f t="shared" si="89"/>
        <v>4</v>
      </c>
      <c r="H923" t="s">
        <v>1427</v>
      </c>
      <c r="I923" s="6">
        <v>100</v>
      </c>
      <c r="J923" t="s">
        <v>1428</v>
      </c>
      <c r="K923">
        <v>6</v>
      </c>
      <c r="L923" t="s">
        <v>999</v>
      </c>
      <c r="M923" t="s">
        <v>1318</v>
      </c>
      <c r="N923" t="s">
        <v>1344</v>
      </c>
    </row>
    <row r="924" spans="1:14" x14ac:dyDescent="0.35">
      <c r="A924" s="4">
        <v>44950</v>
      </c>
      <c r="B924">
        <f t="shared" si="84"/>
        <v>2</v>
      </c>
      <c r="C924" t="str">
        <f t="shared" si="88"/>
        <v>MARTES</v>
      </c>
      <c r="D924">
        <f t="shared" si="85"/>
        <v>1</v>
      </c>
      <c r="E924" t="str">
        <f t="shared" si="86"/>
        <v>ENERO</v>
      </c>
      <c r="F924">
        <f t="shared" si="87"/>
        <v>2023</v>
      </c>
      <c r="G924">
        <f t="shared" si="89"/>
        <v>4</v>
      </c>
      <c r="H924" t="s">
        <v>1429</v>
      </c>
      <c r="I924" s="6">
        <v>0</v>
      </c>
      <c r="J924" t="s">
        <v>1430</v>
      </c>
      <c r="K924">
        <v>66</v>
      </c>
      <c r="L924" t="s">
        <v>1002</v>
      </c>
      <c r="M924" t="s">
        <v>1318</v>
      </c>
      <c r="N924" t="s">
        <v>1335</v>
      </c>
    </row>
    <row r="925" spans="1:14" x14ac:dyDescent="0.35">
      <c r="A925" s="4">
        <v>44951</v>
      </c>
      <c r="B925">
        <f t="shared" si="84"/>
        <v>3</v>
      </c>
      <c r="C925" t="str">
        <f t="shared" si="88"/>
        <v>MIÉRCOLES</v>
      </c>
      <c r="D925">
        <f t="shared" si="85"/>
        <v>1</v>
      </c>
      <c r="E925" t="str">
        <f t="shared" si="86"/>
        <v>ENERO</v>
      </c>
      <c r="F925">
        <f t="shared" si="87"/>
        <v>2023</v>
      </c>
      <c r="G925">
        <f t="shared" si="89"/>
        <v>4</v>
      </c>
      <c r="H925" t="s">
        <v>1431</v>
      </c>
      <c r="I925" s="6">
        <v>300</v>
      </c>
      <c r="J925" t="s">
        <v>1432</v>
      </c>
      <c r="K925">
        <v>7</v>
      </c>
      <c r="L925" t="s">
        <v>999</v>
      </c>
      <c r="M925" t="s">
        <v>1324</v>
      </c>
      <c r="N925" t="s">
        <v>1335</v>
      </c>
    </row>
    <row r="926" spans="1:14" x14ac:dyDescent="0.35">
      <c r="A926" s="4">
        <v>44952</v>
      </c>
      <c r="B926">
        <f t="shared" si="84"/>
        <v>4</v>
      </c>
      <c r="C926" t="str">
        <f t="shared" si="88"/>
        <v>JUEVES</v>
      </c>
      <c r="D926">
        <f t="shared" si="85"/>
        <v>1</v>
      </c>
      <c r="E926" t="str">
        <f t="shared" si="86"/>
        <v>ENERO</v>
      </c>
      <c r="F926">
        <f t="shared" si="87"/>
        <v>2023</v>
      </c>
      <c r="G926">
        <f t="shared" si="89"/>
        <v>4</v>
      </c>
      <c r="H926" t="s">
        <v>111</v>
      </c>
      <c r="I926" s="6">
        <v>0</v>
      </c>
      <c r="J926" t="s">
        <v>1433</v>
      </c>
      <c r="K926">
        <v>70</v>
      </c>
      <c r="L926" t="s">
        <v>1002</v>
      </c>
      <c r="M926" t="s">
        <v>1318</v>
      </c>
      <c r="N926" t="s">
        <v>1344</v>
      </c>
    </row>
    <row r="927" spans="1:14" x14ac:dyDescent="0.35">
      <c r="A927" s="4">
        <v>44952</v>
      </c>
      <c r="B927">
        <f t="shared" si="84"/>
        <v>4</v>
      </c>
      <c r="C927" t="str">
        <f t="shared" si="88"/>
        <v>JUEVES</v>
      </c>
      <c r="D927">
        <f t="shared" si="85"/>
        <v>1</v>
      </c>
      <c r="E927" t="str">
        <f t="shared" si="86"/>
        <v>ENERO</v>
      </c>
      <c r="F927">
        <f t="shared" si="87"/>
        <v>2023</v>
      </c>
      <c r="G927">
        <f t="shared" si="89"/>
        <v>4</v>
      </c>
      <c r="H927" t="s">
        <v>1434</v>
      </c>
      <c r="I927" s="6">
        <v>59</v>
      </c>
      <c r="J927" t="s">
        <v>1435</v>
      </c>
      <c r="K927">
        <v>6</v>
      </c>
      <c r="L927" t="s">
        <v>999</v>
      </c>
      <c r="M927" t="s">
        <v>1318</v>
      </c>
      <c r="N927" t="s">
        <v>1344</v>
      </c>
    </row>
    <row r="928" spans="1:14" x14ac:dyDescent="0.35">
      <c r="A928" s="4">
        <v>44952</v>
      </c>
      <c r="B928">
        <f t="shared" si="84"/>
        <v>4</v>
      </c>
      <c r="C928" t="str">
        <f t="shared" si="88"/>
        <v>JUEVES</v>
      </c>
      <c r="D928">
        <f t="shared" si="85"/>
        <v>1</v>
      </c>
      <c r="E928" t="str">
        <f t="shared" si="86"/>
        <v>ENERO</v>
      </c>
      <c r="F928">
        <f t="shared" si="87"/>
        <v>2023</v>
      </c>
      <c r="G928">
        <f t="shared" si="89"/>
        <v>4</v>
      </c>
      <c r="H928" t="s">
        <v>1436</v>
      </c>
      <c r="I928" s="6">
        <v>600</v>
      </c>
      <c r="J928" t="s">
        <v>1437</v>
      </c>
      <c r="K928">
        <v>48</v>
      </c>
      <c r="L928" t="s">
        <v>999</v>
      </c>
      <c r="M928" t="s">
        <v>1318</v>
      </c>
      <c r="N928" t="s">
        <v>1321</v>
      </c>
    </row>
    <row r="929" spans="1:14" x14ac:dyDescent="0.35">
      <c r="A929" s="4">
        <v>44952</v>
      </c>
      <c r="B929">
        <f t="shared" si="84"/>
        <v>4</v>
      </c>
      <c r="C929" t="str">
        <f t="shared" si="88"/>
        <v>JUEVES</v>
      </c>
      <c r="D929">
        <f t="shared" si="85"/>
        <v>1</v>
      </c>
      <c r="E929" t="str">
        <f t="shared" si="86"/>
        <v>ENERO</v>
      </c>
      <c r="F929">
        <f t="shared" si="87"/>
        <v>2023</v>
      </c>
      <c r="G929">
        <f t="shared" si="89"/>
        <v>4</v>
      </c>
      <c r="H929" t="s">
        <v>1331</v>
      </c>
      <c r="I929" s="6">
        <v>400</v>
      </c>
      <c r="J929" t="s">
        <v>1438</v>
      </c>
      <c r="K929">
        <v>36</v>
      </c>
      <c r="L929" t="s">
        <v>1002</v>
      </c>
      <c r="M929" t="s">
        <v>1318</v>
      </c>
      <c r="N929" t="s">
        <v>1321</v>
      </c>
    </row>
    <row r="930" spans="1:14" x14ac:dyDescent="0.35">
      <c r="A930" s="4">
        <v>44953</v>
      </c>
      <c r="B930">
        <f t="shared" si="84"/>
        <v>5</v>
      </c>
      <c r="C930" t="str">
        <f t="shared" si="88"/>
        <v>VIERNES</v>
      </c>
      <c r="D930">
        <f t="shared" si="85"/>
        <v>1</v>
      </c>
      <c r="E930" t="str">
        <f t="shared" si="86"/>
        <v>ENERO</v>
      </c>
      <c r="F930">
        <f t="shared" si="87"/>
        <v>2023</v>
      </c>
      <c r="G930">
        <f t="shared" si="89"/>
        <v>4</v>
      </c>
      <c r="H930" t="s">
        <v>1439</v>
      </c>
      <c r="I930" s="6">
        <v>1710</v>
      </c>
      <c r="J930" t="s">
        <v>1440</v>
      </c>
      <c r="K930">
        <v>52</v>
      </c>
      <c r="L930" t="s">
        <v>1002</v>
      </c>
      <c r="M930" t="s">
        <v>1318</v>
      </c>
      <c r="N930" t="s">
        <v>1321</v>
      </c>
    </row>
    <row r="931" spans="1:14" x14ac:dyDescent="0.35">
      <c r="A931" s="4">
        <v>44953</v>
      </c>
      <c r="B931">
        <f t="shared" si="84"/>
        <v>5</v>
      </c>
      <c r="C931" t="str">
        <f t="shared" si="88"/>
        <v>VIERNES</v>
      </c>
      <c r="D931">
        <f t="shared" si="85"/>
        <v>1</v>
      </c>
      <c r="E931" t="str">
        <f t="shared" si="86"/>
        <v>ENERO</v>
      </c>
      <c r="F931">
        <f t="shared" si="87"/>
        <v>2023</v>
      </c>
      <c r="G931">
        <f t="shared" si="89"/>
        <v>4</v>
      </c>
      <c r="H931" t="s">
        <v>1409</v>
      </c>
      <c r="I931" s="6">
        <v>0</v>
      </c>
      <c r="J931" t="s">
        <v>1441</v>
      </c>
      <c r="K931">
        <v>47</v>
      </c>
      <c r="L931" t="s">
        <v>999</v>
      </c>
      <c r="M931" t="s">
        <v>1318</v>
      </c>
      <c r="N931" t="s">
        <v>1344</v>
      </c>
    </row>
    <row r="932" spans="1:14" x14ac:dyDescent="0.35">
      <c r="A932" s="4">
        <v>44953</v>
      </c>
      <c r="B932">
        <f t="shared" si="84"/>
        <v>5</v>
      </c>
      <c r="C932" t="str">
        <f t="shared" si="88"/>
        <v>VIERNES</v>
      </c>
      <c r="D932">
        <f t="shared" si="85"/>
        <v>1</v>
      </c>
      <c r="E932" t="str">
        <f t="shared" si="86"/>
        <v>ENERO</v>
      </c>
      <c r="F932">
        <f t="shared" si="87"/>
        <v>2023</v>
      </c>
      <c r="G932">
        <f t="shared" si="89"/>
        <v>4</v>
      </c>
      <c r="H932" t="s">
        <v>1442</v>
      </c>
      <c r="I932" s="6">
        <v>59</v>
      </c>
      <c r="J932" t="s">
        <v>1443</v>
      </c>
      <c r="K932">
        <v>40</v>
      </c>
      <c r="L932" t="s">
        <v>999</v>
      </c>
      <c r="M932" t="s">
        <v>1324</v>
      </c>
      <c r="N932" t="s">
        <v>1321</v>
      </c>
    </row>
    <row r="933" spans="1:14" x14ac:dyDescent="0.35">
      <c r="A933" s="4">
        <v>44953</v>
      </c>
      <c r="B933">
        <f t="shared" si="84"/>
        <v>5</v>
      </c>
      <c r="C933" t="str">
        <f t="shared" si="88"/>
        <v>VIERNES</v>
      </c>
      <c r="D933">
        <f t="shared" si="85"/>
        <v>1</v>
      </c>
      <c r="E933" t="str">
        <f t="shared" si="86"/>
        <v>ENERO</v>
      </c>
      <c r="F933">
        <f t="shared" si="87"/>
        <v>2023</v>
      </c>
      <c r="G933">
        <f t="shared" si="89"/>
        <v>4</v>
      </c>
      <c r="H933" t="s">
        <v>1444</v>
      </c>
      <c r="I933" s="6">
        <v>1000</v>
      </c>
      <c r="J933" t="s">
        <v>1445</v>
      </c>
      <c r="K933">
        <v>35</v>
      </c>
      <c r="L933" t="s">
        <v>1002</v>
      </c>
      <c r="M933" t="s">
        <v>1324</v>
      </c>
      <c r="N933" t="s">
        <v>1321</v>
      </c>
    </row>
    <row r="934" spans="1:14" x14ac:dyDescent="0.35">
      <c r="A934" s="4">
        <v>44954</v>
      </c>
      <c r="B934">
        <f t="shared" si="84"/>
        <v>6</v>
      </c>
      <c r="C934" t="str">
        <f t="shared" si="88"/>
        <v>SÁBADO</v>
      </c>
      <c r="D934">
        <f t="shared" si="85"/>
        <v>1</v>
      </c>
      <c r="E934" t="str">
        <f t="shared" si="86"/>
        <v>ENERO</v>
      </c>
      <c r="F934">
        <f t="shared" si="87"/>
        <v>2023</v>
      </c>
      <c r="G934">
        <f t="shared" si="89"/>
        <v>4</v>
      </c>
      <c r="H934" t="s">
        <v>1446</v>
      </c>
      <c r="I934" s="6">
        <v>370</v>
      </c>
      <c r="J934" t="s">
        <v>1447</v>
      </c>
      <c r="K934">
        <v>51</v>
      </c>
      <c r="L934" t="s">
        <v>999</v>
      </c>
      <c r="M934" t="s">
        <v>1324</v>
      </c>
      <c r="N934" t="s">
        <v>1321</v>
      </c>
    </row>
    <row r="935" spans="1:14" x14ac:dyDescent="0.35">
      <c r="A935" s="4">
        <v>44954</v>
      </c>
      <c r="B935">
        <f t="shared" si="84"/>
        <v>6</v>
      </c>
      <c r="C935" t="str">
        <f t="shared" si="88"/>
        <v>SÁBADO</v>
      </c>
      <c r="D935">
        <f t="shared" si="85"/>
        <v>1</v>
      </c>
      <c r="E935" t="str">
        <f t="shared" si="86"/>
        <v>ENERO</v>
      </c>
      <c r="F935">
        <f t="shared" si="87"/>
        <v>2023</v>
      </c>
      <c r="G935">
        <f t="shared" si="89"/>
        <v>4</v>
      </c>
      <c r="H935" t="s">
        <v>1448</v>
      </c>
      <c r="I935" s="6">
        <v>500</v>
      </c>
      <c r="J935" t="s">
        <v>1449</v>
      </c>
      <c r="K935">
        <v>10</v>
      </c>
      <c r="L935" t="s">
        <v>1002</v>
      </c>
      <c r="M935" t="s">
        <v>1318</v>
      </c>
      <c r="N935" t="s">
        <v>1321</v>
      </c>
    </row>
    <row r="936" spans="1:14" x14ac:dyDescent="0.35">
      <c r="A936" s="4">
        <v>44954</v>
      </c>
      <c r="B936">
        <f t="shared" si="84"/>
        <v>6</v>
      </c>
      <c r="C936" t="str">
        <f t="shared" si="88"/>
        <v>SÁBADO</v>
      </c>
      <c r="D936">
        <f t="shared" si="85"/>
        <v>1</v>
      </c>
      <c r="E936" t="str">
        <f t="shared" si="86"/>
        <v>ENERO</v>
      </c>
      <c r="F936">
        <f t="shared" si="87"/>
        <v>2023</v>
      </c>
      <c r="G936">
        <f t="shared" si="89"/>
        <v>4</v>
      </c>
      <c r="H936" t="s">
        <v>1450</v>
      </c>
      <c r="I936" s="6">
        <v>1140</v>
      </c>
      <c r="J936" t="s">
        <v>1451</v>
      </c>
      <c r="K936">
        <v>42</v>
      </c>
      <c r="L936" t="s">
        <v>999</v>
      </c>
      <c r="M936" t="s">
        <v>1318</v>
      </c>
      <c r="N936" t="s">
        <v>1321</v>
      </c>
    </row>
    <row r="937" spans="1:14" x14ac:dyDescent="0.35">
      <c r="A937" s="4">
        <v>44956</v>
      </c>
      <c r="B937">
        <f t="shared" si="84"/>
        <v>1</v>
      </c>
      <c r="C937" t="str">
        <f t="shared" si="88"/>
        <v>LUNES</v>
      </c>
      <c r="D937">
        <f t="shared" si="85"/>
        <v>1</v>
      </c>
      <c r="E937" t="str">
        <f t="shared" si="86"/>
        <v>ENERO</v>
      </c>
      <c r="F937">
        <f t="shared" si="87"/>
        <v>2023</v>
      </c>
      <c r="G937">
        <f t="shared" si="89"/>
        <v>5</v>
      </c>
      <c r="H937" t="s">
        <v>1452</v>
      </c>
      <c r="I937" s="6">
        <v>59</v>
      </c>
      <c r="J937" t="s">
        <v>1453</v>
      </c>
      <c r="K937">
        <v>65</v>
      </c>
      <c r="L937" t="s">
        <v>999</v>
      </c>
      <c r="M937" t="s">
        <v>1324</v>
      </c>
      <c r="N937" t="s">
        <v>1335</v>
      </c>
    </row>
    <row r="938" spans="1:14" x14ac:dyDescent="0.35">
      <c r="A938" s="4">
        <v>44956</v>
      </c>
      <c r="B938">
        <f t="shared" si="84"/>
        <v>1</v>
      </c>
      <c r="C938" t="str">
        <f t="shared" si="88"/>
        <v>LUNES</v>
      </c>
      <c r="D938">
        <f t="shared" si="85"/>
        <v>1</v>
      </c>
      <c r="E938" t="str">
        <f t="shared" si="86"/>
        <v>ENERO</v>
      </c>
      <c r="F938">
        <f t="shared" si="87"/>
        <v>2023</v>
      </c>
      <c r="G938">
        <f t="shared" si="89"/>
        <v>5</v>
      </c>
      <c r="H938" t="s">
        <v>1423</v>
      </c>
      <c r="I938" s="6">
        <v>270</v>
      </c>
      <c r="J938" t="s">
        <v>1454</v>
      </c>
      <c r="K938">
        <v>45</v>
      </c>
      <c r="L938" t="s">
        <v>1002</v>
      </c>
      <c r="M938" t="s">
        <v>1318</v>
      </c>
      <c r="N938" t="s">
        <v>1344</v>
      </c>
    </row>
    <row r="939" spans="1:14" x14ac:dyDescent="0.35">
      <c r="A939" s="4">
        <v>44956</v>
      </c>
      <c r="B939">
        <f t="shared" si="84"/>
        <v>1</v>
      </c>
      <c r="C939" t="str">
        <f t="shared" si="88"/>
        <v>LUNES</v>
      </c>
      <c r="D939">
        <f t="shared" si="85"/>
        <v>1</v>
      </c>
      <c r="E939" t="str">
        <f t="shared" si="86"/>
        <v>ENERO</v>
      </c>
      <c r="F939">
        <f t="shared" si="87"/>
        <v>2023</v>
      </c>
      <c r="G939">
        <f t="shared" si="89"/>
        <v>5</v>
      </c>
      <c r="H939" t="s">
        <v>1391</v>
      </c>
      <c r="I939" s="6">
        <v>570</v>
      </c>
      <c r="J939" t="s">
        <v>1454</v>
      </c>
      <c r="K939">
        <v>21</v>
      </c>
      <c r="L939" t="s">
        <v>1002</v>
      </c>
      <c r="M939" t="s">
        <v>1318</v>
      </c>
      <c r="N939" t="s">
        <v>1321</v>
      </c>
    </row>
    <row r="940" spans="1:14" x14ac:dyDescent="0.35">
      <c r="A940" s="4">
        <v>44956</v>
      </c>
      <c r="B940">
        <f t="shared" si="84"/>
        <v>1</v>
      </c>
      <c r="C940" t="str">
        <f t="shared" si="88"/>
        <v>LUNES</v>
      </c>
      <c r="D940">
        <f t="shared" si="85"/>
        <v>1</v>
      </c>
      <c r="E940" t="str">
        <f t="shared" si="86"/>
        <v>ENERO</v>
      </c>
      <c r="F940">
        <f t="shared" si="87"/>
        <v>2023</v>
      </c>
      <c r="G940">
        <f t="shared" si="89"/>
        <v>5</v>
      </c>
      <c r="H940" t="s">
        <v>1455</v>
      </c>
      <c r="I940" s="6">
        <v>59</v>
      </c>
      <c r="J940" t="s">
        <v>1456</v>
      </c>
      <c r="K940">
        <v>50</v>
      </c>
      <c r="L940" t="s">
        <v>1002</v>
      </c>
      <c r="M940" t="s">
        <v>1324</v>
      </c>
      <c r="N940" t="s">
        <v>1344</v>
      </c>
    </row>
    <row r="941" spans="1:14" x14ac:dyDescent="0.35">
      <c r="A941" s="4">
        <v>44957</v>
      </c>
      <c r="B941">
        <f t="shared" si="84"/>
        <v>2</v>
      </c>
      <c r="C941" t="str">
        <f t="shared" si="88"/>
        <v>MARTES</v>
      </c>
      <c r="D941">
        <f t="shared" si="85"/>
        <v>1</v>
      </c>
      <c r="E941" t="str">
        <f t="shared" si="86"/>
        <v>ENERO</v>
      </c>
      <c r="F941">
        <f t="shared" si="87"/>
        <v>2023</v>
      </c>
      <c r="G941">
        <f t="shared" si="89"/>
        <v>5</v>
      </c>
      <c r="H941" t="s">
        <v>1429</v>
      </c>
      <c r="I941" s="6">
        <v>0</v>
      </c>
      <c r="J941" t="s">
        <v>1457</v>
      </c>
      <c r="K941">
        <v>66</v>
      </c>
      <c r="L941" t="s">
        <v>1002</v>
      </c>
      <c r="M941" t="s">
        <v>1318</v>
      </c>
    </row>
    <row r="942" spans="1:14" x14ac:dyDescent="0.35">
      <c r="A942" s="4">
        <v>44957</v>
      </c>
      <c r="B942">
        <f t="shared" si="84"/>
        <v>2</v>
      </c>
      <c r="C942" t="str">
        <f t="shared" si="88"/>
        <v>MARTES</v>
      </c>
      <c r="D942">
        <f t="shared" si="85"/>
        <v>1</v>
      </c>
      <c r="E942" t="str">
        <f t="shared" si="86"/>
        <v>ENERO</v>
      </c>
      <c r="F942">
        <f t="shared" si="87"/>
        <v>2023</v>
      </c>
      <c r="G942">
        <f t="shared" si="89"/>
        <v>5</v>
      </c>
      <c r="H942" t="s">
        <v>1458</v>
      </c>
      <c r="I942" s="6">
        <v>559</v>
      </c>
      <c r="J942" t="s">
        <v>1459</v>
      </c>
      <c r="K942">
        <v>32</v>
      </c>
      <c r="L942" t="s">
        <v>1002</v>
      </c>
      <c r="M942" t="s">
        <v>1324</v>
      </c>
      <c r="N942" t="s">
        <v>1321</v>
      </c>
    </row>
    <row r="943" spans="1:14" x14ac:dyDescent="0.35">
      <c r="A943" s="4">
        <v>44957</v>
      </c>
      <c r="B943">
        <f t="shared" si="84"/>
        <v>2</v>
      </c>
      <c r="C943" t="str">
        <f t="shared" si="88"/>
        <v>MARTES</v>
      </c>
      <c r="D943">
        <f t="shared" si="85"/>
        <v>1</v>
      </c>
      <c r="E943" t="str">
        <f t="shared" si="86"/>
        <v>ENERO</v>
      </c>
      <c r="F943">
        <f t="shared" si="87"/>
        <v>2023</v>
      </c>
      <c r="G943">
        <f t="shared" si="89"/>
        <v>5</v>
      </c>
      <c r="H943" t="s">
        <v>1460</v>
      </c>
      <c r="I943" s="6">
        <v>500</v>
      </c>
      <c r="J943" t="s">
        <v>1323</v>
      </c>
      <c r="K943">
        <v>31</v>
      </c>
      <c r="L943" t="s">
        <v>1002</v>
      </c>
      <c r="M943" t="s">
        <v>1324</v>
      </c>
      <c r="N943" t="s">
        <v>1321</v>
      </c>
    </row>
    <row r="944" spans="1:14" x14ac:dyDescent="0.35">
      <c r="A944" s="4">
        <v>44957</v>
      </c>
      <c r="B944">
        <f t="shared" si="84"/>
        <v>2</v>
      </c>
      <c r="C944" t="str">
        <f t="shared" si="88"/>
        <v>MARTES</v>
      </c>
      <c r="D944">
        <f t="shared" si="85"/>
        <v>1</v>
      </c>
      <c r="E944" t="str">
        <f t="shared" si="86"/>
        <v>ENERO</v>
      </c>
      <c r="F944">
        <f t="shared" si="87"/>
        <v>2023</v>
      </c>
      <c r="G944">
        <f t="shared" si="89"/>
        <v>5</v>
      </c>
      <c r="H944" t="s">
        <v>1379</v>
      </c>
      <c r="I944" s="6">
        <v>700</v>
      </c>
      <c r="J944" t="s">
        <v>1461</v>
      </c>
      <c r="K944">
        <v>42</v>
      </c>
      <c r="L944" t="s">
        <v>1002</v>
      </c>
      <c r="M944" t="s">
        <v>1318</v>
      </c>
    </row>
    <row r="945" spans="1:14" x14ac:dyDescent="0.35">
      <c r="A945" s="4">
        <v>44958</v>
      </c>
      <c r="B945">
        <f t="shared" si="84"/>
        <v>3</v>
      </c>
      <c r="C945" t="str">
        <f t="shared" si="88"/>
        <v>MIÉRCOLES</v>
      </c>
      <c r="D945">
        <f t="shared" si="85"/>
        <v>2</v>
      </c>
      <c r="E945" t="str">
        <f t="shared" si="86"/>
        <v>FEBRERO</v>
      </c>
      <c r="F945">
        <f t="shared" si="87"/>
        <v>2023</v>
      </c>
      <c r="G945">
        <f t="shared" si="89"/>
        <v>5</v>
      </c>
      <c r="H945" t="s">
        <v>1379</v>
      </c>
      <c r="I945" s="6">
        <v>2600</v>
      </c>
      <c r="J945" t="s">
        <v>1462</v>
      </c>
      <c r="K945">
        <v>42</v>
      </c>
      <c r="L945" t="s">
        <v>1002</v>
      </c>
      <c r="M945" t="s">
        <v>1318</v>
      </c>
    </row>
    <row r="946" spans="1:14" x14ac:dyDescent="0.35">
      <c r="A946" s="4">
        <v>44958</v>
      </c>
      <c r="B946">
        <f t="shared" si="84"/>
        <v>3</v>
      </c>
      <c r="C946" t="str">
        <f t="shared" si="88"/>
        <v>MIÉRCOLES</v>
      </c>
      <c r="D946">
        <f t="shared" si="85"/>
        <v>2</v>
      </c>
      <c r="E946" t="str">
        <f t="shared" si="86"/>
        <v>FEBRERO</v>
      </c>
      <c r="F946">
        <f t="shared" si="87"/>
        <v>2023</v>
      </c>
      <c r="G946">
        <f t="shared" si="89"/>
        <v>5</v>
      </c>
      <c r="H946" t="s">
        <v>1463</v>
      </c>
      <c r="I946" s="6">
        <v>900</v>
      </c>
      <c r="J946" t="s">
        <v>1464</v>
      </c>
      <c r="K946">
        <v>54</v>
      </c>
      <c r="L946" t="s">
        <v>999</v>
      </c>
      <c r="M946" t="s">
        <v>1318</v>
      </c>
    </row>
    <row r="947" spans="1:14" x14ac:dyDescent="0.35">
      <c r="A947" s="4">
        <v>44958</v>
      </c>
      <c r="B947">
        <f t="shared" si="84"/>
        <v>3</v>
      </c>
      <c r="C947" t="str">
        <f t="shared" si="88"/>
        <v>MIÉRCOLES</v>
      </c>
      <c r="D947">
        <f t="shared" si="85"/>
        <v>2</v>
      </c>
      <c r="E947" t="str">
        <f t="shared" si="86"/>
        <v>FEBRERO</v>
      </c>
      <c r="F947">
        <f t="shared" si="87"/>
        <v>2023</v>
      </c>
      <c r="G947">
        <f t="shared" si="89"/>
        <v>5</v>
      </c>
      <c r="H947" t="s">
        <v>1465</v>
      </c>
      <c r="I947" s="6">
        <v>59</v>
      </c>
      <c r="J947" t="s">
        <v>1466</v>
      </c>
      <c r="K947">
        <v>67</v>
      </c>
      <c r="L947" t="s">
        <v>1002</v>
      </c>
      <c r="M947" t="s">
        <v>1324</v>
      </c>
      <c r="N947" t="s">
        <v>1335</v>
      </c>
    </row>
    <row r="948" spans="1:14" x14ac:dyDescent="0.35">
      <c r="A948" s="4">
        <v>44958</v>
      </c>
      <c r="B948">
        <f t="shared" si="84"/>
        <v>3</v>
      </c>
      <c r="C948" t="str">
        <f t="shared" si="88"/>
        <v>MIÉRCOLES</v>
      </c>
      <c r="D948">
        <f t="shared" si="85"/>
        <v>2</v>
      </c>
      <c r="E948" t="str">
        <f t="shared" si="86"/>
        <v>FEBRERO</v>
      </c>
      <c r="F948">
        <f t="shared" si="87"/>
        <v>2023</v>
      </c>
      <c r="G948">
        <f t="shared" si="89"/>
        <v>5</v>
      </c>
      <c r="H948" t="s">
        <v>1467</v>
      </c>
      <c r="I948" s="6">
        <v>0</v>
      </c>
      <c r="J948" t="s">
        <v>1468</v>
      </c>
      <c r="K948">
        <v>65</v>
      </c>
      <c r="L948" t="s">
        <v>1002</v>
      </c>
      <c r="M948" t="s">
        <v>1318</v>
      </c>
    </row>
    <row r="949" spans="1:14" x14ac:dyDescent="0.35">
      <c r="A949" s="4">
        <v>44959</v>
      </c>
      <c r="B949">
        <f t="shared" si="84"/>
        <v>4</v>
      </c>
      <c r="C949" t="str">
        <f t="shared" si="88"/>
        <v>JUEVES</v>
      </c>
      <c r="D949">
        <f t="shared" si="85"/>
        <v>2</v>
      </c>
      <c r="E949" t="str">
        <f t="shared" si="86"/>
        <v>FEBRERO</v>
      </c>
      <c r="F949">
        <f t="shared" si="87"/>
        <v>2023</v>
      </c>
      <c r="G949">
        <f t="shared" si="89"/>
        <v>5</v>
      </c>
      <c r="H949" t="s">
        <v>1469</v>
      </c>
      <c r="I949" s="6">
        <v>524</v>
      </c>
      <c r="J949" t="s">
        <v>1470</v>
      </c>
      <c r="K949">
        <v>49</v>
      </c>
      <c r="L949" t="s">
        <v>999</v>
      </c>
      <c r="M949" t="s">
        <v>1318</v>
      </c>
    </row>
    <row r="950" spans="1:14" x14ac:dyDescent="0.35">
      <c r="A950" s="4">
        <v>44959</v>
      </c>
      <c r="B950">
        <f t="shared" si="84"/>
        <v>4</v>
      </c>
      <c r="C950" t="str">
        <f t="shared" si="88"/>
        <v>JUEVES</v>
      </c>
      <c r="D950">
        <f t="shared" si="85"/>
        <v>2</v>
      </c>
      <c r="E950" t="str">
        <f t="shared" si="86"/>
        <v>FEBRERO</v>
      </c>
      <c r="F950">
        <f t="shared" si="87"/>
        <v>2023</v>
      </c>
      <c r="G950">
        <f t="shared" si="89"/>
        <v>5</v>
      </c>
      <c r="H950" t="s">
        <v>97</v>
      </c>
      <c r="I950" s="6">
        <v>1060</v>
      </c>
      <c r="J950" t="s">
        <v>1471</v>
      </c>
      <c r="K950">
        <v>67</v>
      </c>
      <c r="L950" t="s">
        <v>999</v>
      </c>
      <c r="M950" t="s">
        <v>1318</v>
      </c>
    </row>
    <row r="951" spans="1:14" x14ac:dyDescent="0.35">
      <c r="A951" s="4">
        <v>44959</v>
      </c>
      <c r="B951">
        <f t="shared" si="84"/>
        <v>4</v>
      </c>
      <c r="C951" t="str">
        <f t="shared" si="88"/>
        <v>JUEVES</v>
      </c>
      <c r="D951">
        <f t="shared" si="85"/>
        <v>2</v>
      </c>
      <c r="E951" t="str">
        <f t="shared" si="86"/>
        <v>FEBRERO</v>
      </c>
      <c r="F951">
        <f t="shared" si="87"/>
        <v>2023</v>
      </c>
      <c r="G951">
        <f t="shared" si="89"/>
        <v>5</v>
      </c>
      <c r="H951" t="s">
        <v>1472</v>
      </c>
      <c r="I951" s="6">
        <v>570</v>
      </c>
      <c r="J951" t="s">
        <v>1473</v>
      </c>
      <c r="K951">
        <v>72</v>
      </c>
      <c r="L951" t="s">
        <v>999</v>
      </c>
      <c r="M951" t="s">
        <v>1318</v>
      </c>
    </row>
    <row r="952" spans="1:14" x14ac:dyDescent="0.35">
      <c r="A952" s="4">
        <v>44959</v>
      </c>
      <c r="B952">
        <f t="shared" si="84"/>
        <v>4</v>
      </c>
      <c r="C952" t="str">
        <f t="shared" si="88"/>
        <v>JUEVES</v>
      </c>
      <c r="D952">
        <f t="shared" si="85"/>
        <v>2</v>
      </c>
      <c r="E952" t="str">
        <f t="shared" si="86"/>
        <v>FEBRERO</v>
      </c>
      <c r="F952">
        <f t="shared" si="87"/>
        <v>2023</v>
      </c>
      <c r="G952">
        <f t="shared" si="89"/>
        <v>5</v>
      </c>
      <c r="H952" t="s">
        <v>1474</v>
      </c>
      <c r="I952" s="6">
        <v>2000</v>
      </c>
      <c r="J952" t="s">
        <v>1475</v>
      </c>
      <c r="K952">
        <v>30</v>
      </c>
      <c r="L952" t="s">
        <v>1002</v>
      </c>
      <c r="M952" t="s">
        <v>1318</v>
      </c>
    </row>
    <row r="953" spans="1:14" x14ac:dyDescent="0.35">
      <c r="A953" s="4">
        <v>44959</v>
      </c>
      <c r="B953">
        <f t="shared" si="84"/>
        <v>4</v>
      </c>
      <c r="C953" t="str">
        <f t="shared" si="88"/>
        <v>JUEVES</v>
      </c>
      <c r="D953">
        <f t="shared" si="85"/>
        <v>2</v>
      </c>
      <c r="E953" t="str">
        <f t="shared" si="86"/>
        <v>FEBRERO</v>
      </c>
      <c r="F953">
        <f t="shared" si="87"/>
        <v>2023</v>
      </c>
      <c r="G953">
        <f t="shared" si="89"/>
        <v>5</v>
      </c>
      <c r="H953" t="s">
        <v>145</v>
      </c>
      <c r="I953" s="6">
        <v>0</v>
      </c>
      <c r="J953" t="s">
        <v>1476</v>
      </c>
      <c r="K953">
        <v>57</v>
      </c>
      <c r="L953" t="s">
        <v>999</v>
      </c>
      <c r="M953" t="s">
        <v>1318</v>
      </c>
    </row>
    <row r="954" spans="1:14" x14ac:dyDescent="0.35">
      <c r="A954" s="4">
        <v>44959</v>
      </c>
      <c r="B954">
        <f t="shared" si="84"/>
        <v>4</v>
      </c>
      <c r="C954" t="str">
        <f t="shared" si="88"/>
        <v>JUEVES</v>
      </c>
      <c r="D954">
        <f t="shared" si="85"/>
        <v>2</v>
      </c>
      <c r="E954" t="str">
        <f t="shared" si="86"/>
        <v>FEBRERO</v>
      </c>
      <c r="F954">
        <f t="shared" si="87"/>
        <v>2023</v>
      </c>
      <c r="G954">
        <f t="shared" si="89"/>
        <v>5</v>
      </c>
      <c r="H954" t="s">
        <v>101</v>
      </c>
      <c r="I954" s="6">
        <v>2280</v>
      </c>
      <c r="J954" t="s">
        <v>1477</v>
      </c>
      <c r="K954">
        <v>61</v>
      </c>
      <c r="L954" t="s">
        <v>1002</v>
      </c>
      <c r="M954" t="s">
        <v>1318</v>
      </c>
    </row>
    <row r="955" spans="1:14" x14ac:dyDescent="0.35">
      <c r="A955" s="4">
        <v>44960</v>
      </c>
      <c r="B955">
        <f t="shared" si="84"/>
        <v>5</v>
      </c>
      <c r="C955" t="str">
        <f t="shared" si="88"/>
        <v>VIERNES</v>
      </c>
      <c r="D955">
        <f t="shared" si="85"/>
        <v>2</v>
      </c>
      <c r="E955" t="str">
        <f t="shared" si="86"/>
        <v>FEBRERO</v>
      </c>
      <c r="F955">
        <f t="shared" si="87"/>
        <v>2023</v>
      </c>
      <c r="G955">
        <f t="shared" si="89"/>
        <v>5</v>
      </c>
      <c r="H955" t="s">
        <v>1409</v>
      </c>
      <c r="I955" s="6">
        <v>0</v>
      </c>
      <c r="J955" t="s">
        <v>1478</v>
      </c>
      <c r="K955">
        <v>47</v>
      </c>
      <c r="L955" t="s">
        <v>999</v>
      </c>
      <c r="M955" t="s">
        <v>1318</v>
      </c>
    </row>
    <row r="956" spans="1:14" x14ac:dyDescent="0.35">
      <c r="A956" s="4">
        <v>44960</v>
      </c>
      <c r="B956">
        <f t="shared" si="84"/>
        <v>5</v>
      </c>
      <c r="C956" t="str">
        <f t="shared" si="88"/>
        <v>VIERNES</v>
      </c>
      <c r="D956">
        <f t="shared" si="85"/>
        <v>2</v>
      </c>
      <c r="E956" t="str">
        <f t="shared" si="86"/>
        <v>FEBRERO</v>
      </c>
      <c r="F956">
        <f t="shared" si="87"/>
        <v>2023</v>
      </c>
      <c r="G956">
        <f t="shared" si="89"/>
        <v>5</v>
      </c>
      <c r="H956" t="s">
        <v>1434</v>
      </c>
      <c r="I956" s="6">
        <v>500</v>
      </c>
      <c r="J956" t="s">
        <v>1479</v>
      </c>
      <c r="K956">
        <v>6</v>
      </c>
      <c r="L956" t="s">
        <v>999</v>
      </c>
      <c r="M956" t="s">
        <v>1318</v>
      </c>
    </row>
    <row r="957" spans="1:14" x14ac:dyDescent="0.35">
      <c r="A957" s="4">
        <v>44964</v>
      </c>
      <c r="B957">
        <f t="shared" si="84"/>
        <v>2</v>
      </c>
      <c r="C957" t="str">
        <f t="shared" si="88"/>
        <v>MARTES</v>
      </c>
      <c r="D957">
        <f t="shared" si="85"/>
        <v>2</v>
      </c>
      <c r="E957" t="str">
        <f t="shared" si="86"/>
        <v>FEBRERO</v>
      </c>
      <c r="F957">
        <f t="shared" si="87"/>
        <v>2023</v>
      </c>
      <c r="G957">
        <f t="shared" si="89"/>
        <v>6</v>
      </c>
      <c r="H957" t="s">
        <v>1480</v>
      </c>
      <c r="I957" s="6">
        <v>59</v>
      </c>
      <c r="J957" t="s">
        <v>1456</v>
      </c>
      <c r="K957">
        <v>75</v>
      </c>
      <c r="L957" t="s">
        <v>1002</v>
      </c>
      <c r="M957" t="s">
        <v>1324</v>
      </c>
      <c r="N957" t="s">
        <v>1321</v>
      </c>
    </row>
    <row r="958" spans="1:14" x14ac:dyDescent="0.35">
      <c r="A958" s="4">
        <v>44964</v>
      </c>
      <c r="B958">
        <f t="shared" si="84"/>
        <v>2</v>
      </c>
      <c r="C958" t="str">
        <f t="shared" si="88"/>
        <v>MARTES</v>
      </c>
      <c r="D958">
        <f t="shared" si="85"/>
        <v>2</v>
      </c>
      <c r="E958" t="str">
        <f t="shared" si="86"/>
        <v>FEBRERO</v>
      </c>
      <c r="F958">
        <f t="shared" si="87"/>
        <v>2023</v>
      </c>
      <c r="G958">
        <f t="shared" si="89"/>
        <v>6</v>
      </c>
      <c r="H958" t="s">
        <v>1481</v>
      </c>
      <c r="I958" s="6">
        <v>2000</v>
      </c>
      <c r="J958" t="s">
        <v>1482</v>
      </c>
      <c r="K958">
        <v>28</v>
      </c>
      <c r="L958" t="s">
        <v>999</v>
      </c>
      <c r="M958" t="s">
        <v>1318</v>
      </c>
    </row>
    <row r="959" spans="1:14" x14ac:dyDescent="0.35">
      <c r="A959" s="4">
        <v>44964</v>
      </c>
      <c r="B959">
        <f t="shared" si="84"/>
        <v>2</v>
      </c>
      <c r="C959" t="str">
        <f t="shared" si="88"/>
        <v>MARTES</v>
      </c>
      <c r="D959">
        <f t="shared" si="85"/>
        <v>2</v>
      </c>
      <c r="E959" t="str">
        <f t="shared" si="86"/>
        <v>FEBRERO</v>
      </c>
      <c r="F959">
        <f t="shared" si="87"/>
        <v>2023</v>
      </c>
      <c r="G959">
        <f t="shared" si="89"/>
        <v>6</v>
      </c>
      <c r="H959" t="s">
        <v>1483</v>
      </c>
      <c r="I959" s="6">
        <v>59</v>
      </c>
      <c r="J959" t="s">
        <v>1456</v>
      </c>
      <c r="K959">
        <v>53</v>
      </c>
      <c r="L959" t="s">
        <v>999</v>
      </c>
      <c r="M959" t="s">
        <v>1324</v>
      </c>
      <c r="N959" t="s">
        <v>1335</v>
      </c>
    </row>
    <row r="960" spans="1:14" x14ac:dyDescent="0.35">
      <c r="A960" s="4">
        <v>44964</v>
      </c>
      <c r="B960">
        <f t="shared" si="84"/>
        <v>2</v>
      </c>
      <c r="C960" t="str">
        <f t="shared" si="88"/>
        <v>MARTES</v>
      </c>
      <c r="D960">
        <f t="shared" si="85"/>
        <v>2</v>
      </c>
      <c r="E960" t="str">
        <f t="shared" si="86"/>
        <v>FEBRERO</v>
      </c>
      <c r="F960">
        <f t="shared" si="87"/>
        <v>2023</v>
      </c>
      <c r="G960">
        <f t="shared" si="89"/>
        <v>6</v>
      </c>
      <c r="H960" t="s">
        <v>1398</v>
      </c>
      <c r="I960" s="6">
        <v>640</v>
      </c>
      <c r="J960" t="s">
        <v>1484</v>
      </c>
      <c r="K960">
        <v>45</v>
      </c>
      <c r="L960" t="s">
        <v>999</v>
      </c>
      <c r="M960" t="s">
        <v>1318</v>
      </c>
    </row>
    <row r="961" spans="1:14" x14ac:dyDescent="0.35">
      <c r="A961" s="4">
        <v>44965</v>
      </c>
      <c r="B961">
        <f t="shared" si="84"/>
        <v>3</v>
      </c>
      <c r="C961" t="str">
        <f t="shared" si="88"/>
        <v>MIÉRCOLES</v>
      </c>
      <c r="D961">
        <f t="shared" si="85"/>
        <v>2</v>
      </c>
      <c r="E961" t="str">
        <f t="shared" si="86"/>
        <v>FEBRERO</v>
      </c>
      <c r="F961">
        <f t="shared" si="87"/>
        <v>2023</v>
      </c>
      <c r="G961">
        <f t="shared" si="89"/>
        <v>6</v>
      </c>
      <c r="H961" t="s">
        <v>1463</v>
      </c>
      <c r="I961" s="6">
        <v>700</v>
      </c>
      <c r="J961" t="s">
        <v>1485</v>
      </c>
      <c r="K961">
        <v>54</v>
      </c>
      <c r="L961" t="s">
        <v>999</v>
      </c>
      <c r="M961" t="s">
        <v>1318</v>
      </c>
    </row>
    <row r="962" spans="1:14" x14ac:dyDescent="0.35">
      <c r="A962" s="4">
        <v>44966</v>
      </c>
      <c r="B962">
        <f t="shared" ref="B962:B1025" si="90">WEEKDAY(A962,2)</f>
        <v>4</v>
      </c>
      <c r="C962" t="str">
        <f t="shared" si="88"/>
        <v>JUEVES</v>
      </c>
      <c r="D962">
        <f t="shared" ref="D962:D1025" si="91">MONTH(A962)</f>
        <v>2</v>
      </c>
      <c r="E962" t="str">
        <f t="shared" ref="E962:E1025" si="92">UPPER(TEXT(A962,"MMMM"))</f>
        <v>FEBRERO</v>
      </c>
      <c r="F962">
        <f t="shared" ref="F962:F1025" si="93">YEAR(A962)</f>
        <v>2023</v>
      </c>
      <c r="G962">
        <f t="shared" si="89"/>
        <v>6</v>
      </c>
      <c r="H962" t="s">
        <v>1486</v>
      </c>
      <c r="I962" s="6">
        <v>700</v>
      </c>
      <c r="J962" t="s">
        <v>1487</v>
      </c>
      <c r="K962">
        <v>39</v>
      </c>
      <c r="L962" t="s">
        <v>999</v>
      </c>
      <c r="M962" t="s">
        <v>1324</v>
      </c>
      <c r="N962" t="s">
        <v>192</v>
      </c>
    </row>
    <row r="963" spans="1:14" x14ac:dyDescent="0.35">
      <c r="A963" s="4">
        <v>44966</v>
      </c>
      <c r="B963">
        <f t="shared" si="90"/>
        <v>4</v>
      </c>
      <c r="C963" t="str">
        <f t="shared" ref="C963:C1026" si="94">UPPER(TEXT(A963,"DDDD"))</f>
        <v>JUEVES</v>
      </c>
      <c r="D963">
        <f t="shared" si="91"/>
        <v>2</v>
      </c>
      <c r="E963" t="str">
        <f t="shared" si="92"/>
        <v>FEBRERO</v>
      </c>
      <c r="F963">
        <f t="shared" si="93"/>
        <v>2023</v>
      </c>
      <c r="G963">
        <f t="shared" ref="G963:G1026" si="95">WEEKNUM(A963)</f>
        <v>6</v>
      </c>
      <c r="H963" t="s">
        <v>1474</v>
      </c>
      <c r="I963" s="6">
        <v>1000</v>
      </c>
      <c r="J963" t="s">
        <v>1488</v>
      </c>
      <c r="K963">
        <v>30</v>
      </c>
      <c r="L963" t="s">
        <v>1002</v>
      </c>
      <c r="M963" t="s">
        <v>1318</v>
      </c>
    </row>
    <row r="964" spans="1:14" x14ac:dyDescent="0.35">
      <c r="A964" s="4">
        <v>44966</v>
      </c>
      <c r="B964">
        <f t="shared" si="90"/>
        <v>4</v>
      </c>
      <c r="C964" t="str">
        <f t="shared" si="94"/>
        <v>JUEVES</v>
      </c>
      <c r="D964">
        <f t="shared" si="91"/>
        <v>2</v>
      </c>
      <c r="E964" t="str">
        <f t="shared" si="92"/>
        <v>FEBRERO</v>
      </c>
      <c r="F964">
        <f t="shared" si="93"/>
        <v>2023</v>
      </c>
      <c r="G964">
        <f t="shared" si="95"/>
        <v>6</v>
      </c>
      <c r="H964" t="s">
        <v>145</v>
      </c>
      <c r="I964" s="6">
        <v>0</v>
      </c>
      <c r="J964" t="s">
        <v>1489</v>
      </c>
      <c r="K964">
        <v>57</v>
      </c>
      <c r="L964" t="s">
        <v>999</v>
      </c>
      <c r="M964" t="s">
        <v>1318</v>
      </c>
    </row>
    <row r="965" spans="1:14" x14ac:dyDescent="0.35">
      <c r="A965" s="4">
        <v>44966</v>
      </c>
      <c r="B965">
        <f t="shared" si="90"/>
        <v>4</v>
      </c>
      <c r="C965" t="str">
        <f t="shared" si="94"/>
        <v>JUEVES</v>
      </c>
      <c r="D965">
        <f t="shared" si="91"/>
        <v>2</v>
      </c>
      <c r="E965" t="str">
        <f t="shared" si="92"/>
        <v>FEBRERO</v>
      </c>
      <c r="F965">
        <f t="shared" si="93"/>
        <v>2023</v>
      </c>
      <c r="G965">
        <f t="shared" si="95"/>
        <v>6</v>
      </c>
      <c r="H965" t="s">
        <v>101</v>
      </c>
      <c r="I965" s="6">
        <v>3000</v>
      </c>
      <c r="J965" t="s">
        <v>1490</v>
      </c>
      <c r="K965">
        <v>61</v>
      </c>
      <c r="L965" t="s">
        <v>1002</v>
      </c>
      <c r="M965" t="s">
        <v>1318</v>
      </c>
    </row>
    <row r="966" spans="1:14" x14ac:dyDescent="0.35">
      <c r="A966" s="4">
        <v>44967</v>
      </c>
      <c r="B966">
        <f t="shared" si="90"/>
        <v>5</v>
      </c>
      <c r="C966" t="str">
        <f t="shared" si="94"/>
        <v>VIERNES</v>
      </c>
      <c r="D966">
        <f t="shared" si="91"/>
        <v>2</v>
      </c>
      <c r="E966" t="str">
        <f t="shared" si="92"/>
        <v>FEBRERO</v>
      </c>
      <c r="F966">
        <f t="shared" si="93"/>
        <v>2023</v>
      </c>
      <c r="G966">
        <f t="shared" si="95"/>
        <v>6</v>
      </c>
      <c r="H966" t="s">
        <v>1491</v>
      </c>
      <c r="I966" s="6">
        <v>700</v>
      </c>
      <c r="J966" t="s">
        <v>1492</v>
      </c>
      <c r="K966">
        <v>78</v>
      </c>
      <c r="L966" t="s">
        <v>999</v>
      </c>
      <c r="M966" t="s">
        <v>1324</v>
      </c>
      <c r="N966" t="s">
        <v>192</v>
      </c>
    </row>
    <row r="967" spans="1:14" x14ac:dyDescent="0.35">
      <c r="A967" s="4">
        <v>44967</v>
      </c>
      <c r="B967">
        <f t="shared" si="90"/>
        <v>5</v>
      </c>
      <c r="C967" t="str">
        <f t="shared" si="94"/>
        <v>VIERNES</v>
      </c>
      <c r="D967">
        <f t="shared" si="91"/>
        <v>2</v>
      </c>
      <c r="E967" t="str">
        <f t="shared" si="92"/>
        <v>FEBRERO</v>
      </c>
      <c r="F967">
        <f t="shared" si="93"/>
        <v>2023</v>
      </c>
      <c r="G967">
        <f t="shared" si="95"/>
        <v>6</v>
      </c>
      <c r="H967" t="s">
        <v>1493</v>
      </c>
      <c r="I967" s="6">
        <v>59</v>
      </c>
      <c r="J967" t="s">
        <v>1494</v>
      </c>
      <c r="K967">
        <v>31</v>
      </c>
      <c r="L967" t="s">
        <v>999</v>
      </c>
      <c r="M967" t="s">
        <v>1324</v>
      </c>
      <c r="N967" t="s">
        <v>204</v>
      </c>
    </row>
    <row r="968" spans="1:14" x14ac:dyDescent="0.35">
      <c r="A968" s="4">
        <v>44967</v>
      </c>
      <c r="B968">
        <f t="shared" si="90"/>
        <v>5</v>
      </c>
      <c r="C968" t="str">
        <f t="shared" si="94"/>
        <v>VIERNES</v>
      </c>
      <c r="D968">
        <f t="shared" si="91"/>
        <v>2</v>
      </c>
      <c r="E968" t="str">
        <f t="shared" si="92"/>
        <v>FEBRERO</v>
      </c>
      <c r="F968">
        <f t="shared" si="93"/>
        <v>2023</v>
      </c>
      <c r="G968">
        <f t="shared" si="95"/>
        <v>6</v>
      </c>
      <c r="H968" t="s">
        <v>1495</v>
      </c>
      <c r="I968" s="6">
        <v>500</v>
      </c>
      <c r="J968" t="s">
        <v>1323</v>
      </c>
      <c r="K968">
        <v>43</v>
      </c>
      <c r="L968" t="s">
        <v>999</v>
      </c>
      <c r="M968" t="s">
        <v>1324</v>
      </c>
      <c r="N968" t="s">
        <v>36</v>
      </c>
    </row>
    <row r="969" spans="1:14" x14ac:dyDescent="0.35">
      <c r="A969" s="4">
        <v>44967</v>
      </c>
      <c r="B969">
        <f t="shared" si="90"/>
        <v>5</v>
      </c>
      <c r="C969" t="str">
        <f t="shared" si="94"/>
        <v>VIERNES</v>
      </c>
      <c r="D969">
        <f t="shared" si="91"/>
        <v>2</v>
      </c>
      <c r="E969" t="str">
        <f t="shared" si="92"/>
        <v>FEBRERO</v>
      </c>
      <c r="F969">
        <f t="shared" si="93"/>
        <v>2023</v>
      </c>
      <c r="G969">
        <f t="shared" si="95"/>
        <v>6</v>
      </c>
      <c r="H969" t="s">
        <v>1496</v>
      </c>
      <c r="I969" s="6">
        <v>500</v>
      </c>
      <c r="J969" t="s">
        <v>1323</v>
      </c>
      <c r="K969">
        <v>47</v>
      </c>
      <c r="L969" t="s">
        <v>1002</v>
      </c>
      <c r="M969" t="s">
        <v>1324</v>
      </c>
      <c r="N969" t="s">
        <v>192</v>
      </c>
    </row>
    <row r="970" spans="1:14" x14ac:dyDescent="0.35">
      <c r="A970" s="4">
        <v>44968</v>
      </c>
      <c r="B970">
        <f t="shared" si="90"/>
        <v>6</v>
      </c>
      <c r="C970" t="str">
        <f t="shared" si="94"/>
        <v>SÁBADO</v>
      </c>
      <c r="D970">
        <f t="shared" si="91"/>
        <v>2</v>
      </c>
      <c r="E970" t="str">
        <f t="shared" si="92"/>
        <v>FEBRERO</v>
      </c>
      <c r="F970">
        <f t="shared" si="93"/>
        <v>2023</v>
      </c>
      <c r="G970">
        <f t="shared" si="95"/>
        <v>6</v>
      </c>
      <c r="H970" t="s">
        <v>1497</v>
      </c>
      <c r="I970" s="6">
        <v>1140</v>
      </c>
      <c r="J970" t="s">
        <v>1498</v>
      </c>
      <c r="K970">
        <v>29</v>
      </c>
      <c r="L970" t="s">
        <v>999</v>
      </c>
      <c r="M970" t="s">
        <v>1324</v>
      </c>
      <c r="N970" t="s">
        <v>36</v>
      </c>
    </row>
    <row r="971" spans="1:14" x14ac:dyDescent="0.35">
      <c r="A971" s="4">
        <v>44968</v>
      </c>
      <c r="B971">
        <f t="shared" si="90"/>
        <v>6</v>
      </c>
      <c r="C971" t="str">
        <f t="shared" si="94"/>
        <v>SÁBADO</v>
      </c>
      <c r="D971">
        <f t="shared" si="91"/>
        <v>2</v>
      </c>
      <c r="E971" t="str">
        <f t="shared" si="92"/>
        <v>FEBRERO</v>
      </c>
      <c r="F971">
        <f t="shared" si="93"/>
        <v>2023</v>
      </c>
      <c r="G971">
        <f t="shared" si="95"/>
        <v>6</v>
      </c>
      <c r="H971" t="s">
        <v>1499</v>
      </c>
      <c r="I971" s="6">
        <v>370</v>
      </c>
      <c r="J971" t="s">
        <v>1500</v>
      </c>
      <c r="K971">
        <v>35</v>
      </c>
      <c r="L971" t="s">
        <v>999</v>
      </c>
      <c r="M971" t="s">
        <v>1324</v>
      </c>
      <c r="N971" t="s">
        <v>36</v>
      </c>
    </row>
    <row r="972" spans="1:14" x14ac:dyDescent="0.35">
      <c r="A972" s="4">
        <v>44970</v>
      </c>
      <c r="B972">
        <f t="shared" si="90"/>
        <v>1</v>
      </c>
      <c r="C972" t="str">
        <f t="shared" si="94"/>
        <v>LUNES</v>
      </c>
      <c r="D972">
        <f t="shared" si="91"/>
        <v>2</v>
      </c>
      <c r="E972" t="str">
        <f t="shared" si="92"/>
        <v>FEBRERO</v>
      </c>
      <c r="F972">
        <f t="shared" si="93"/>
        <v>2023</v>
      </c>
      <c r="G972">
        <f t="shared" si="95"/>
        <v>7</v>
      </c>
      <c r="H972" t="s">
        <v>1501</v>
      </c>
      <c r="I972" s="28">
        <v>59</v>
      </c>
      <c r="J972" t="s">
        <v>1360</v>
      </c>
      <c r="K972">
        <v>49</v>
      </c>
      <c r="L972" t="s">
        <v>999</v>
      </c>
      <c r="M972" t="s">
        <v>1324</v>
      </c>
      <c r="N972" t="s">
        <v>1321</v>
      </c>
    </row>
    <row r="973" spans="1:14" x14ac:dyDescent="0.35">
      <c r="A973" s="4">
        <v>44969</v>
      </c>
      <c r="B973">
        <f t="shared" si="90"/>
        <v>7</v>
      </c>
      <c r="C973" t="str">
        <f t="shared" si="94"/>
        <v>DOMINGO</v>
      </c>
      <c r="D973">
        <f t="shared" si="91"/>
        <v>2</v>
      </c>
      <c r="E973" t="str">
        <f t="shared" si="92"/>
        <v>FEBRERO</v>
      </c>
      <c r="F973">
        <f t="shared" si="93"/>
        <v>2023</v>
      </c>
      <c r="G973">
        <f t="shared" si="95"/>
        <v>7</v>
      </c>
      <c r="H973" t="s">
        <v>160</v>
      </c>
      <c r="I973" s="6">
        <v>1200</v>
      </c>
      <c r="J973" t="s">
        <v>1502</v>
      </c>
      <c r="K973">
        <v>21</v>
      </c>
      <c r="L973" t="s">
        <v>1002</v>
      </c>
      <c r="M973" t="s">
        <v>1318</v>
      </c>
    </row>
    <row r="974" spans="1:14" x14ac:dyDescent="0.35">
      <c r="A974" s="4">
        <v>44969</v>
      </c>
      <c r="B974">
        <f t="shared" si="90"/>
        <v>7</v>
      </c>
      <c r="C974" t="str">
        <f t="shared" si="94"/>
        <v>DOMINGO</v>
      </c>
      <c r="D974">
        <f t="shared" si="91"/>
        <v>2</v>
      </c>
      <c r="E974" t="str">
        <f t="shared" si="92"/>
        <v>FEBRERO</v>
      </c>
      <c r="F974">
        <f t="shared" si="93"/>
        <v>2023</v>
      </c>
      <c r="G974">
        <f t="shared" si="95"/>
        <v>7</v>
      </c>
      <c r="H974" t="s">
        <v>1481</v>
      </c>
      <c r="I974" s="6">
        <v>1900</v>
      </c>
      <c r="J974" t="s">
        <v>1503</v>
      </c>
      <c r="K974">
        <v>28</v>
      </c>
      <c r="L974" t="s">
        <v>999</v>
      </c>
      <c r="M974" t="s">
        <v>1318</v>
      </c>
    </row>
    <row r="975" spans="1:14" x14ac:dyDescent="0.35">
      <c r="A975" s="4">
        <v>44969</v>
      </c>
      <c r="B975">
        <f t="shared" si="90"/>
        <v>7</v>
      </c>
      <c r="C975" t="str">
        <f t="shared" si="94"/>
        <v>DOMINGO</v>
      </c>
      <c r="D975">
        <f t="shared" si="91"/>
        <v>2</v>
      </c>
      <c r="E975" t="str">
        <f t="shared" si="92"/>
        <v>FEBRERO</v>
      </c>
      <c r="F975">
        <f t="shared" si="93"/>
        <v>2023</v>
      </c>
      <c r="G975">
        <f t="shared" si="95"/>
        <v>7</v>
      </c>
      <c r="H975" t="s">
        <v>1481</v>
      </c>
      <c r="I975" s="6">
        <v>600</v>
      </c>
      <c r="J975" t="s">
        <v>1504</v>
      </c>
      <c r="K975">
        <v>28</v>
      </c>
      <c r="L975" t="s">
        <v>999</v>
      </c>
      <c r="M975" t="s">
        <v>1318</v>
      </c>
    </row>
    <row r="976" spans="1:14" x14ac:dyDescent="0.35">
      <c r="A976" s="4">
        <v>44970</v>
      </c>
      <c r="B976">
        <f t="shared" si="90"/>
        <v>1</v>
      </c>
      <c r="C976" t="str">
        <f t="shared" si="94"/>
        <v>LUNES</v>
      </c>
      <c r="D976">
        <f t="shared" si="91"/>
        <v>2</v>
      </c>
      <c r="E976" t="str">
        <f t="shared" si="92"/>
        <v>FEBRERO</v>
      </c>
      <c r="F976">
        <f t="shared" si="93"/>
        <v>2023</v>
      </c>
      <c r="G976">
        <f t="shared" si="95"/>
        <v>7</v>
      </c>
      <c r="H976" t="s">
        <v>1505</v>
      </c>
      <c r="I976" s="28">
        <v>500</v>
      </c>
      <c r="J976" t="s">
        <v>1323</v>
      </c>
      <c r="K976">
        <v>44</v>
      </c>
      <c r="L976" t="s">
        <v>1002</v>
      </c>
      <c r="M976" t="s">
        <v>1324</v>
      </c>
      <c r="N976" t="s">
        <v>1338</v>
      </c>
    </row>
    <row r="977" spans="1:14" x14ac:dyDescent="0.35">
      <c r="A977" s="4">
        <v>44970</v>
      </c>
      <c r="B977">
        <f t="shared" si="90"/>
        <v>1</v>
      </c>
      <c r="C977" t="str">
        <f t="shared" si="94"/>
        <v>LUNES</v>
      </c>
      <c r="D977">
        <f t="shared" si="91"/>
        <v>2</v>
      </c>
      <c r="E977" t="str">
        <f t="shared" si="92"/>
        <v>FEBRERO</v>
      </c>
      <c r="F977">
        <f t="shared" si="93"/>
        <v>2023</v>
      </c>
      <c r="G977">
        <f t="shared" si="95"/>
        <v>7</v>
      </c>
      <c r="H977" t="s">
        <v>1506</v>
      </c>
      <c r="I977" s="28">
        <v>59</v>
      </c>
      <c r="J977" t="s">
        <v>1360</v>
      </c>
      <c r="K977">
        <v>23</v>
      </c>
      <c r="L977" t="s">
        <v>999</v>
      </c>
      <c r="M977" t="s">
        <v>1324</v>
      </c>
      <c r="N977" t="s">
        <v>1321</v>
      </c>
    </row>
    <row r="978" spans="1:14" x14ac:dyDescent="0.35">
      <c r="A978" s="4">
        <v>44971</v>
      </c>
      <c r="B978">
        <f t="shared" si="90"/>
        <v>2</v>
      </c>
      <c r="C978" t="str">
        <f t="shared" si="94"/>
        <v>MARTES</v>
      </c>
      <c r="D978">
        <f t="shared" si="91"/>
        <v>2</v>
      </c>
      <c r="E978" t="str">
        <f t="shared" si="92"/>
        <v>FEBRERO</v>
      </c>
      <c r="F978">
        <f t="shared" si="93"/>
        <v>2023</v>
      </c>
      <c r="G978">
        <f t="shared" si="95"/>
        <v>7</v>
      </c>
      <c r="H978" t="s">
        <v>1507</v>
      </c>
      <c r="I978" s="6">
        <v>59</v>
      </c>
      <c r="J978" t="s">
        <v>1360</v>
      </c>
      <c r="K978">
        <v>32</v>
      </c>
      <c r="L978" t="s">
        <v>1002</v>
      </c>
      <c r="M978" t="s">
        <v>1324</v>
      </c>
      <c r="N978" t="s">
        <v>1321</v>
      </c>
    </row>
    <row r="979" spans="1:14" x14ac:dyDescent="0.35">
      <c r="A979" s="4">
        <v>44972</v>
      </c>
      <c r="B979">
        <f t="shared" si="90"/>
        <v>3</v>
      </c>
      <c r="C979" t="str">
        <f t="shared" si="94"/>
        <v>MIÉRCOLES</v>
      </c>
      <c r="D979">
        <f t="shared" si="91"/>
        <v>2</v>
      </c>
      <c r="E979" t="str">
        <f t="shared" si="92"/>
        <v>FEBRERO</v>
      </c>
      <c r="F979">
        <f t="shared" si="93"/>
        <v>2023</v>
      </c>
      <c r="G979">
        <f t="shared" si="95"/>
        <v>7</v>
      </c>
      <c r="H979" t="s">
        <v>1508</v>
      </c>
      <c r="I979" s="6">
        <v>59</v>
      </c>
      <c r="J979" t="s">
        <v>1509</v>
      </c>
      <c r="K979">
        <v>36</v>
      </c>
      <c r="L979" t="s">
        <v>1002</v>
      </c>
      <c r="M979" t="s">
        <v>1318</v>
      </c>
    </row>
    <row r="980" spans="1:14" x14ac:dyDescent="0.35">
      <c r="A980" s="4">
        <v>44972</v>
      </c>
      <c r="B980">
        <f t="shared" si="90"/>
        <v>3</v>
      </c>
      <c r="C980" t="str">
        <f t="shared" si="94"/>
        <v>MIÉRCOLES</v>
      </c>
      <c r="D980">
        <f t="shared" si="91"/>
        <v>2</v>
      </c>
      <c r="E980" t="str">
        <f t="shared" si="92"/>
        <v>FEBRERO</v>
      </c>
      <c r="F980">
        <f t="shared" si="93"/>
        <v>2023</v>
      </c>
      <c r="G980">
        <f t="shared" si="95"/>
        <v>7</v>
      </c>
      <c r="H980" t="s">
        <v>1450</v>
      </c>
      <c r="I980" s="6">
        <v>1500</v>
      </c>
      <c r="J980" t="s">
        <v>1510</v>
      </c>
      <c r="K980">
        <v>42</v>
      </c>
      <c r="L980" t="s">
        <v>999</v>
      </c>
      <c r="M980" t="s">
        <v>1318</v>
      </c>
    </row>
    <row r="981" spans="1:14" x14ac:dyDescent="0.35">
      <c r="A981" s="4">
        <v>44973</v>
      </c>
      <c r="B981">
        <f t="shared" si="90"/>
        <v>4</v>
      </c>
      <c r="C981" t="str">
        <f t="shared" si="94"/>
        <v>JUEVES</v>
      </c>
      <c r="D981">
        <f t="shared" si="91"/>
        <v>2</v>
      </c>
      <c r="E981" t="str">
        <f t="shared" si="92"/>
        <v>FEBRERO</v>
      </c>
      <c r="F981">
        <f t="shared" si="93"/>
        <v>2023</v>
      </c>
      <c r="G981">
        <f t="shared" si="95"/>
        <v>7</v>
      </c>
      <c r="H981" t="s">
        <v>101</v>
      </c>
      <c r="I981" s="6">
        <v>4000</v>
      </c>
      <c r="J981" t="s">
        <v>1511</v>
      </c>
      <c r="K981">
        <v>61</v>
      </c>
      <c r="L981" t="s">
        <v>1002</v>
      </c>
      <c r="M981" t="s">
        <v>1318</v>
      </c>
    </row>
    <row r="982" spans="1:14" x14ac:dyDescent="0.35">
      <c r="A982" s="4">
        <v>44973</v>
      </c>
      <c r="B982">
        <f t="shared" si="90"/>
        <v>4</v>
      </c>
      <c r="C982" t="str">
        <f t="shared" si="94"/>
        <v>JUEVES</v>
      </c>
      <c r="D982">
        <f t="shared" si="91"/>
        <v>2</v>
      </c>
      <c r="E982" t="str">
        <f t="shared" si="92"/>
        <v>FEBRERO</v>
      </c>
      <c r="F982">
        <f t="shared" si="93"/>
        <v>2023</v>
      </c>
      <c r="G982">
        <f t="shared" si="95"/>
        <v>7</v>
      </c>
      <c r="H982" t="s">
        <v>1480</v>
      </c>
      <c r="I982" s="6">
        <v>200</v>
      </c>
      <c r="J982" t="s">
        <v>1512</v>
      </c>
      <c r="K982">
        <v>75</v>
      </c>
      <c r="L982" t="s">
        <v>1002</v>
      </c>
      <c r="M982" t="s">
        <v>1318</v>
      </c>
    </row>
    <row r="983" spans="1:14" x14ac:dyDescent="0.35">
      <c r="A983" s="4">
        <v>44973</v>
      </c>
      <c r="B983">
        <f t="shared" si="90"/>
        <v>4</v>
      </c>
      <c r="C983" t="str">
        <f t="shared" si="94"/>
        <v>JUEVES</v>
      </c>
      <c r="D983">
        <f t="shared" si="91"/>
        <v>2</v>
      </c>
      <c r="E983" t="str">
        <f t="shared" si="92"/>
        <v>FEBRERO</v>
      </c>
      <c r="F983">
        <f t="shared" si="93"/>
        <v>2023</v>
      </c>
      <c r="G983">
        <f t="shared" si="95"/>
        <v>7</v>
      </c>
      <c r="H983" t="s">
        <v>1513</v>
      </c>
      <c r="I983" s="6">
        <v>2000</v>
      </c>
      <c r="J983" t="s">
        <v>1514</v>
      </c>
      <c r="K983">
        <v>30</v>
      </c>
      <c r="L983" t="s">
        <v>1002</v>
      </c>
      <c r="M983" t="s">
        <v>1318</v>
      </c>
    </row>
    <row r="984" spans="1:14" x14ac:dyDescent="0.35">
      <c r="A984" s="4">
        <v>44973</v>
      </c>
      <c r="B984">
        <f t="shared" si="90"/>
        <v>4</v>
      </c>
      <c r="C984" t="str">
        <f t="shared" si="94"/>
        <v>JUEVES</v>
      </c>
      <c r="D984">
        <f t="shared" si="91"/>
        <v>2</v>
      </c>
      <c r="E984" t="str">
        <f t="shared" si="92"/>
        <v>FEBRERO</v>
      </c>
      <c r="F984">
        <f t="shared" si="93"/>
        <v>2023</v>
      </c>
      <c r="G984">
        <f t="shared" si="95"/>
        <v>7</v>
      </c>
      <c r="H984" t="s">
        <v>1427</v>
      </c>
      <c r="I984" s="6">
        <v>700</v>
      </c>
      <c r="J984" t="s">
        <v>1515</v>
      </c>
      <c r="K984">
        <v>6</v>
      </c>
      <c r="L984" t="s">
        <v>999</v>
      </c>
      <c r="M984" t="s">
        <v>1318</v>
      </c>
    </row>
    <row r="985" spans="1:14" x14ac:dyDescent="0.35">
      <c r="A985" s="4">
        <v>44975</v>
      </c>
      <c r="B985">
        <f t="shared" si="90"/>
        <v>6</v>
      </c>
      <c r="C985" t="str">
        <f t="shared" si="94"/>
        <v>SÁBADO</v>
      </c>
      <c r="D985">
        <f t="shared" si="91"/>
        <v>2</v>
      </c>
      <c r="E985" t="str">
        <f t="shared" si="92"/>
        <v>FEBRERO</v>
      </c>
      <c r="F985">
        <f t="shared" si="93"/>
        <v>2023</v>
      </c>
      <c r="G985">
        <f t="shared" si="95"/>
        <v>7</v>
      </c>
      <c r="H985" t="s">
        <v>1448</v>
      </c>
      <c r="I985" s="6">
        <v>1000</v>
      </c>
      <c r="J985" t="s">
        <v>1516</v>
      </c>
      <c r="K985">
        <v>10</v>
      </c>
      <c r="L985" t="s">
        <v>1002</v>
      </c>
      <c r="M985" t="s">
        <v>1318</v>
      </c>
    </row>
    <row r="986" spans="1:14" x14ac:dyDescent="0.35">
      <c r="A986" s="4">
        <v>44977</v>
      </c>
      <c r="B986">
        <f t="shared" si="90"/>
        <v>1</v>
      </c>
      <c r="C986" t="str">
        <f t="shared" si="94"/>
        <v>LUNES</v>
      </c>
      <c r="D986">
        <f t="shared" si="91"/>
        <v>2</v>
      </c>
      <c r="E986" t="str">
        <f t="shared" si="92"/>
        <v>FEBRERO</v>
      </c>
      <c r="F986">
        <f t="shared" si="93"/>
        <v>2023</v>
      </c>
      <c r="G986">
        <f t="shared" si="95"/>
        <v>8</v>
      </c>
      <c r="H986" t="s">
        <v>111</v>
      </c>
      <c r="I986" s="6">
        <v>0</v>
      </c>
      <c r="J986" t="s">
        <v>1517</v>
      </c>
      <c r="K986">
        <v>70</v>
      </c>
      <c r="L986" t="s">
        <v>1002</v>
      </c>
      <c r="M986" t="s">
        <v>1318</v>
      </c>
    </row>
    <row r="987" spans="1:14" x14ac:dyDescent="0.35">
      <c r="A987" s="4">
        <v>44977</v>
      </c>
      <c r="B987">
        <f t="shared" si="90"/>
        <v>1</v>
      </c>
      <c r="C987" t="str">
        <f t="shared" si="94"/>
        <v>LUNES</v>
      </c>
      <c r="D987">
        <f t="shared" si="91"/>
        <v>2</v>
      </c>
      <c r="E987" t="str">
        <f t="shared" si="92"/>
        <v>FEBRERO</v>
      </c>
      <c r="F987">
        <f t="shared" si="93"/>
        <v>2023</v>
      </c>
      <c r="G987">
        <f t="shared" si="95"/>
        <v>8</v>
      </c>
      <c r="H987" t="s">
        <v>1508</v>
      </c>
      <c r="I987" s="6">
        <v>640</v>
      </c>
      <c r="J987" t="s">
        <v>1518</v>
      </c>
      <c r="K987">
        <v>36</v>
      </c>
      <c r="L987" t="s">
        <v>1002</v>
      </c>
      <c r="M987" t="s">
        <v>1318</v>
      </c>
    </row>
    <row r="988" spans="1:14" x14ac:dyDescent="0.35">
      <c r="A988" s="4">
        <v>44977</v>
      </c>
      <c r="B988">
        <f t="shared" si="90"/>
        <v>1</v>
      </c>
      <c r="C988" t="str">
        <f t="shared" si="94"/>
        <v>LUNES</v>
      </c>
      <c r="D988">
        <f t="shared" si="91"/>
        <v>2</v>
      </c>
      <c r="E988" t="str">
        <f t="shared" si="92"/>
        <v>FEBRERO</v>
      </c>
      <c r="F988">
        <f t="shared" si="93"/>
        <v>2023</v>
      </c>
      <c r="G988">
        <f t="shared" si="95"/>
        <v>8</v>
      </c>
      <c r="H988" t="s">
        <v>1501</v>
      </c>
      <c r="I988" s="6">
        <v>1070</v>
      </c>
      <c r="J988" t="s">
        <v>1519</v>
      </c>
      <c r="K988">
        <v>49</v>
      </c>
      <c r="L988" t="s">
        <v>999</v>
      </c>
      <c r="M988" t="s">
        <v>1318</v>
      </c>
    </row>
    <row r="989" spans="1:14" x14ac:dyDescent="0.35">
      <c r="A989" s="4">
        <v>44977</v>
      </c>
      <c r="B989">
        <f t="shared" si="90"/>
        <v>1</v>
      </c>
      <c r="C989" t="str">
        <f t="shared" si="94"/>
        <v>LUNES</v>
      </c>
      <c r="D989">
        <f t="shared" si="91"/>
        <v>2</v>
      </c>
      <c r="E989" t="str">
        <f t="shared" si="92"/>
        <v>FEBRERO</v>
      </c>
      <c r="F989">
        <f t="shared" si="93"/>
        <v>2023</v>
      </c>
      <c r="G989">
        <f t="shared" si="95"/>
        <v>8</v>
      </c>
      <c r="H989" t="s">
        <v>123</v>
      </c>
      <c r="I989" s="6">
        <v>59</v>
      </c>
      <c r="J989" t="s">
        <v>1360</v>
      </c>
      <c r="K989">
        <v>22</v>
      </c>
      <c r="L989" t="s">
        <v>999</v>
      </c>
      <c r="M989" t="s">
        <v>1324</v>
      </c>
      <c r="N989" t="s">
        <v>1321</v>
      </c>
    </row>
    <row r="990" spans="1:14" x14ac:dyDescent="0.35">
      <c r="A990" s="4">
        <v>44977</v>
      </c>
      <c r="B990">
        <f t="shared" si="90"/>
        <v>1</v>
      </c>
      <c r="C990" t="str">
        <f t="shared" si="94"/>
        <v>LUNES</v>
      </c>
      <c r="D990">
        <f t="shared" si="91"/>
        <v>2</v>
      </c>
      <c r="E990" t="str">
        <f t="shared" si="92"/>
        <v>FEBRERO</v>
      </c>
      <c r="F990">
        <f t="shared" si="93"/>
        <v>2023</v>
      </c>
      <c r="G990">
        <f t="shared" si="95"/>
        <v>8</v>
      </c>
      <c r="H990" t="s">
        <v>1520</v>
      </c>
      <c r="I990" s="6">
        <v>500</v>
      </c>
      <c r="J990" t="s">
        <v>1487</v>
      </c>
      <c r="K990">
        <v>35</v>
      </c>
      <c r="L990" t="s">
        <v>1002</v>
      </c>
      <c r="M990" t="s">
        <v>1324</v>
      </c>
      <c r="N990" t="s">
        <v>1338</v>
      </c>
    </row>
    <row r="991" spans="1:14" x14ac:dyDescent="0.35">
      <c r="A991" s="4">
        <v>44977</v>
      </c>
      <c r="B991">
        <f t="shared" si="90"/>
        <v>1</v>
      </c>
      <c r="C991" t="str">
        <f t="shared" si="94"/>
        <v>LUNES</v>
      </c>
      <c r="D991">
        <f t="shared" si="91"/>
        <v>2</v>
      </c>
      <c r="E991" t="str">
        <f t="shared" si="92"/>
        <v>FEBRERO</v>
      </c>
      <c r="F991">
        <f t="shared" si="93"/>
        <v>2023</v>
      </c>
      <c r="G991">
        <f t="shared" si="95"/>
        <v>8</v>
      </c>
      <c r="H991" t="s">
        <v>1427</v>
      </c>
      <c r="I991" s="6">
        <v>600</v>
      </c>
      <c r="J991" t="s">
        <v>1521</v>
      </c>
      <c r="K991">
        <v>6</v>
      </c>
      <c r="L991" t="s">
        <v>999</v>
      </c>
      <c r="M991" t="s">
        <v>1318</v>
      </c>
    </row>
    <row r="992" spans="1:14" x14ac:dyDescent="0.35">
      <c r="A992" s="4">
        <v>44978</v>
      </c>
      <c r="B992">
        <f t="shared" si="90"/>
        <v>2</v>
      </c>
      <c r="C992" t="str">
        <f t="shared" si="94"/>
        <v>MARTES</v>
      </c>
      <c r="D992">
        <f t="shared" si="91"/>
        <v>2</v>
      </c>
      <c r="E992" t="str">
        <f t="shared" si="92"/>
        <v>FEBRERO</v>
      </c>
      <c r="F992">
        <f t="shared" si="93"/>
        <v>2023</v>
      </c>
      <c r="G992">
        <f t="shared" si="95"/>
        <v>8</v>
      </c>
      <c r="H992" t="s">
        <v>1522</v>
      </c>
      <c r="I992" s="6">
        <v>59</v>
      </c>
      <c r="J992" t="s">
        <v>1360</v>
      </c>
      <c r="K992">
        <v>47</v>
      </c>
      <c r="L992" t="s">
        <v>1002</v>
      </c>
      <c r="M992" t="s">
        <v>1324</v>
      </c>
      <c r="N992" t="s">
        <v>1321</v>
      </c>
    </row>
    <row r="993" spans="1:14" x14ac:dyDescent="0.35">
      <c r="A993" s="4">
        <v>44979</v>
      </c>
      <c r="B993">
        <f t="shared" si="90"/>
        <v>3</v>
      </c>
      <c r="C993" t="str">
        <f t="shared" si="94"/>
        <v>MIÉRCOLES</v>
      </c>
      <c r="D993">
        <f t="shared" si="91"/>
        <v>2</v>
      </c>
      <c r="E993" t="str">
        <f t="shared" si="92"/>
        <v>FEBRERO</v>
      </c>
      <c r="F993">
        <f t="shared" si="93"/>
        <v>2023</v>
      </c>
      <c r="G993">
        <f t="shared" si="95"/>
        <v>8</v>
      </c>
      <c r="H993" t="s">
        <v>1523</v>
      </c>
      <c r="I993" s="6">
        <v>370</v>
      </c>
      <c r="J993" t="s">
        <v>1524</v>
      </c>
      <c r="K993">
        <v>24</v>
      </c>
      <c r="L993" t="s">
        <v>999</v>
      </c>
      <c r="M993" t="s">
        <v>1324</v>
      </c>
      <c r="N993" t="s">
        <v>1321</v>
      </c>
    </row>
    <row r="994" spans="1:14" x14ac:dyDescent="0.35">
      <c r="A994" s="4">
        <v>44979</v>
      </c>
      <c r="B994">
        <f t="shared" si="90"/>
        <v>3</v>
      </c>
      <c r="C994" t="str">
        <f t="shared" si="94"/>
        <v>MIÉRCOLES</v>
      </c>
      <c r="D994">
        <f t="shared" si="91"/>
        <v>2</v>
      </c>
      <c r="E994" t="str">
        <f t="shared" si="92"/>
        <v>FEBRERO</v>
      </c>
      <c r="F994">
        <f t="shared" si="93"/>
        <v>2023</v>
      </c>
      <c r="G994">
        <f t="shared" si="95"/>
        <v>8</v>
      </c>
      <c r="H994" t="s">
        <v>1450</v>
      </c>
      <c r="I994" s="6">
        <v>1040</v>
      </c>
      <c r="J994" t="s">
        <v>1525</v>
      </c>
      <c r="K994">
        <v>42</v>
      </c>
      <c r="L994" t="s">
        <v>999</v>
      </c>
      <c r="M994" t="s">
        <v>1318</v>
      </c>
    </row>
    <row r="995" spans="1:14" x14ac:dyDescent="0.35">
      <c r="A995" s="4">
        <v>44980</v>
      </c>
      <c r="B995">
        <f t="shared" si="90"/>
        <v>4</v>
      </c>
      <c r="C995" t="str">
        <f t="shared" si="94"/>
        <v>JUEVES</v>
      </c>
      <c r="D995">
        <f t="shared" si="91"/>
        <v>2</v>
      </c>
      <c r="E995" t="str">
        <f t="shared" si="92"/>
        <v>FEBRERO</v>
      </c>
      <c r="F995">
        <f t="shared" si="93"/>
        <v>2023</v>
      </c>
      <c r="G995">
        <f t="shared" si="95"/>
        <v>8</v>
      </c>
      <c r="H995" t="s">
        <v>96</v>
      </c>
      <c r="I995" s="6">
        <v>900</v>
      </c>
      <c r="J995" t="s">
        <v>1526</v>
      </c>
      <c r="K995">
        <v>68</v>
      </c>
      <c r="L995" t="s">
        <v>999</v>
      </c>
      <c r="M995" t="s">
        <v>1318</v>
      </c>
    </row>
    <row r="996" spans="1:14" x14ac:dyDescent="0.35">
      <c r="A996" s="4">
        <v>44980</v>
      </c>
      <c r="B996">
        <f t="shared" si="90"/>
        <v>4</v>
      </c>
      <c r="C996" t="str">
        <f t="shared" si="94"/>
        <v>JUEVES</v>
      </c>
      <c r="D996">
        <f t="shared" si="91"/>
        <v>2</v>
      </c>
      <c r="E996" t="str">
        <f t="shared" si="92"/>
        <v>FEBRERO</v>
      </c>
      <c r="F996">
        <f t="shared" si="93"/>
        <v>2023</v>
      </c>
      <c r="G996">
        <f t="shared" si="95"/>
        <v>8</v>
      </c>
      <c r="H996" t="s">
        <v>97</v>
      </c>
      <c r="I996" s="6">
        <v>2000</v>
      </c>
      <c r="J996" t="s">
        <v>1527</v>
      </c>
      <c r="K996">
        <v>67</v>
      </c>
      <c r="L996" t="s">
        <v>999</v>
      </c>
      <c r="M996" t="s">
        <v>1318</v>
      </c>
    </row>
    <row r="997" spans="1:14" x14ac:dyDescent="0.35">
      <c r="A997" s="4">
        <v>44980</v>
      </c>
      <c r="B997">
        <f t="shared" si="90"/>
        <v>4</v>
      </c>
      <c r="C997" t="str">
        <f t="shared" si="94"/>
        <v>JUEVES</v>
      </c>
      <c r="D997">
        <f t="shared" si="91"/>
        <v>2</v>
      </c>
      <c r="E997" t="str">
        <f t="shared" si="92"/>
        <v>FEBRERO</v>
      </c>
      <c r="F997">
        <f t="shared" si="93"/>
        <v>2023</v>
      </c>
      <c r="G997">
        <f t="shared" si="95"/>
        <v>8</v>
      </c>
      <c r="H997" t="s">
        <v>101</v>
      </c>
      <c r="I997" s="6">
        <v>3000</v>
      </c>
      <c r="J997" t="s">
        <v>1528</v>
      </c>
      <c r="K997">
        <v>61</v>
      </c>
      <c r="L997" t="s">
        <v>1002</v>
      </c>
      <c r="M997" t="s">
        <v>1318</v>
      </c>
    </row>
    <row r="998" spans="1:14" x14ac:dyDescent="0.35">
      <c r="A998" s="4">
        <v>44980</v>
      </c>
      <c r="B998">
        <f t="shared" si="90"/>
        <v>4</v>
      </c>
      <c r="C998" t="str">
        <f t="shared" si="94"/>
        <v>JUEVES</v>
      </c>
      <c r="D998">
        <f t="shared" si="91"/>
        <v>2</v>
      </c>
      <c r="E998" t="str">
        <f t="shared" si="92"/>
        <v>FEBRERO</v>
      </c>
      <c r="F998">
        <f t="shared" si="93"/>
        <v>2023</v>
      </c>
      <c r="G998">
        <f t="shared" si="95"/>
        <v>8</v>
      </c>
      <c r="H998" t="s">
        <v>1529</v>
      </c>
      <c r="I998" s="6">
        <v>59</v>
      </c>
      <c r="J998" t="s">
        <v>1530</v>
      </c>
      <c r="K998">
        <v>18</v>
      </c>
      <c r="L998" t="s">
        <v>999</v>
      </c>
      <c r="M998" t="s">
        <v>1324</v>
      </c>
      <c r="N998" t="s">
        <v>1335</v>
      </c>
    </row>
    <row r="999" spans="1:14" x14ac:dyDescent="0.35">
      <c r="A999" s="4">
        <v>44981</v>
      </c>
      <c r="B999">
        <f t="shared" si="90"/>
        <v>5</v>
      </c>
      <c r="C999" t="str">
        <f t="shared" si="94"/>
        <v>VIERNES</v>
      </c>
      <c r="D999">
        <f t="shared" si="91"/>
        <v>2</v>
      </c>
      <c r="E999" t="str">
        <f t="shared" si="92"/>
        <v>FEBRERO</v>
      </c>
      <c r="F999">
        <f t="shared" si="93"/>
        <v>2023</v>
      </c>
      <c r="G999">
        <f t="shared" si="95"/>
        <v>8</v>
      </c>
      <c r="H999" t="s">
        <v>1531</v>
      </c>
      <c r="I999" s="6">
        <v>59</v>
      </c>
      <c r="J999" t="s">
        <v>1360</v>
      </c>
      <c r="K999">
        <v>38</v>
      </c>
      <c r="L999" t="s">
        <v>999</v>
      </c>
      <c r="M999" t="s">
        <v>1324</v>
      </c>
      <c r="N999" t="s">
        <v>1344</v>
      </c>
    </row>
    <row r="1000" spans="1:14" x14ac:dyDescent="0.35">
      <c r="A1000" s="4">
        <v>44981</v>
      </c>
      <c r="B1000">
        <f t="shared" si="90"/>
        <v>5</v>
      </c>
      <c r="C1000" t="str">
        <f t="shared" si="94"/>
        <v>VIERNES</v>
      </c>
      <c r="D1000">
        <f t="shared" si="91"/>
        <v>2</v>
      </c>
      <c r="E1000" t="str">
        <f t="shared" si="92"/>
        <v>FEBRERO</v>
      </c>
      <c r="F1000">
        <f t="shared" si="93"/>
        <v>2023</v>
      </c>
      <c r="G1000">
        <f t="shared" si="95"/>
        <v>8</v>
      </c>
      <c r="H1000" t="s">
        <v>1532</v>
      </c>
      <c r="I1000" s="6">
        <v>500</v>
      </c>
      <c r="J1000" t="s">
        <v>1323</v>
      </c>
      <c r="K1000">
        <v>34</v>
      </c>
      <c r="L1000" t="s">
        <v>999</v>
      </c>
      <c r="M1000" t="s">
        <v>1324</v>
      </c>
      <c r="N1000" t="s">
        <v>1321</v>
      </c>
    </row>
    <row r="1001" spans="1:14" x14ac:dyDescent="0.35">
      <c r="A1001" s="4">
        <v>44981</v>
      </c>
      <c r="B1001">
        <f t="shared" si="90"/>
        <v>5</v>
      </c>
      <c r="C1001" t="str">
        <f t="shared" si="94"/>
        <v>VIERNES</v>
      </c>
      <c r="D1001">
        <f t="shared" si="91"/>
        <v>2</v>
      </c>
      <c r="E1001" t="str">
        <f t="shared" si="92"/>
        <v>FEBRERO</v>
      </c>
      <c r="F1001">
        <f t="shared" si="93"/>
        <v>2023</v>
      </c>
      <c r="G1001">
        <f t="shared" si="95"/>
        <v>8</v>
      </c>
      <c r="H1001" t="s">
        <v>1474</v>
      </c>
      <c r="I1001" s="6">
        <v>0</v>
      </c>
      <c r="J1001" t="s">
        <v>1533</v>
      </c>
      <c r="K1001">
        <v>30</v>
      </c>
      <c r="L1001" t="s">
        <v>1002</v>
      </c>
      <c r="M1001" t="s">
        <v>1318</v>
      </c>
    </row>
    <row r="1002" spans="1:14" x14ac:dyDescent="0.35">
      <c r="A1002" s="4">
        <v>44984</v>
      </c>
      <c r="B1002">
        <f t="shared" si="90"/>
        <v>1</v>
      </c>
      <c r="C1002" t="str">
        <f t="shared" si="94"/>
        <v>LUNES</v>
      </c>
      <c r="D1002">
        <f t="shared" si="91"/>
        <v>2</v>
      </c>
      <c r="E1002" t="str">
        <f t="shared" si="92"/>
        <v>FEBRERO</v>
      </c>
      <c r="F1002">
        <f t="shared" si="93"/>
        <v>2023</v>
      </c>
      <c r="G1002">
        <f t="shared" si="95"/>
        <v>9</v>
      </c>
      <c r="H1002" t="s">
        <v>1480</v>
      </c>
      <c r="I1002" s="6">
        <v>500</v>
      </c>
      <c r="J1002" t="s">
        <v>1323</v>
      </c>
      <c r="K1002">
        <v>75</v>
      </c>
      <c r="L1002" t="s">
        <v>1002</v>
      </c>
      <c r="M1002" t="s">
        <v>1318</v>
      </c>
    </row>
    <row r="1003" spans="1:14" x14ac:dyDescent="0.35">
      <c r="A1003" s="4">
        <v>44984</v>
      </c>
      <c r="B1003">
        <f t="shared" si="90"/>
        <v>1</v>
      </c>
      <c r="C1003" t="str">
        <f t="shared" si="94"/>
        <v>LUNES</v>
      </c>
      <c r="D1003">
        <f t="shared" si="91"/>
        <v>2</v>
      </c>
      <c r="E1003" t="str">
        <f t="shared" si="92"/>
        <v>FEBRERO</v>
      </c>
      <c r="F1003">
        <f t="shared" si="93"/>
        <v>2023</v>
      </c>
      <c r="G1003">
        <f t="shared" si="95"/>
        <v>9</v>
      </c>
      <c r="H1003" t="s">
        <v>1534</v>
      </c>
      <c r="I1003" s="6">
        <v>570</v>
      </c>
      <c r="J1003" t="s">
        <v>1535</v>
      </c>
      <c r="K1003">
        <v>49</v>
      </c>
      <c r="L1003" t="s">
        <v>999</v>
      </c>
      <c r="M1003" t="s">
        <v>1318</v>
      </c>
    </row>
    <row r="1004" spans="1:14" x14ac:dyDescent="0.35">
      <c r="A1004" s="4">
        <v>44984</v>
      </c>
      <c r="B1004">
        <f t="shared" si="90"/>
        <v>1</v>
      </c>
      <c r="C1004" t="str">
        <f t="shared" si="94"/>
        <v>LUNES</v>
      </c>
      <c r="D1004">
        <f t="shared" si="91"/>
        <v>2</v>
      </c>
      <c r="E1004" t="str">
        <f t="shared" si="92"/>
        <v>FEBRERO</v>
      </c>
      <c r="F1004">
        <f t="shared" si="93"/>
        <v>2023</v>
      </c>
      <c r="G1004">
        <f t="shared" si="95"/>
        <v>9</v>
      </c>
      <c r="H1004" t="s">
        <v>1536</v>
      </c>
      <c r="I1004" s="6">
        <v>59</v>
      </c>
      <c r="J1004" t="s">
        <v>1537</v>
      </c>
      <c r="K1004">
        <v>22</v>
      </c>
      <c r="L1004" t="s">
        <v>1002</v>
      </c>
      <c r="M1004" t="s">
        <v>1324</v>
      </c>
      <c r="N1004" t="s">
        <v>1344</v>
      </c>
    </row>
    <row r="1005" spans="1:14" x14ac:dyDescent="0.35">
      <c r="A1005" s="4">
        <v>44984</v>
      </c>
      <c r="B1005">
        <f t="shared" si="90"/>
        <v>1</v>
      </c>
      <c r="C1005" t="str">
        <f t="shared" si="94"/>
        <v>LUNES</v>
      </c>
      <c r="D1005">
        <f t="shared" si="91"/>
        <v>2</v>
      </c>
      <c r="E1005" t="str">
        <f t="shared" si="92"/>
        <v>FEBRERO</v>
      </c>
      <c r="F1005">
        <f t="shared" si="93"/>
        <v>2023</v>
      </c>
      <c r="G1005">
        <f t="shared" si="95"/>
        <v>9</v>
      </c>
      <c r="H1005" t="s">
        <v>123</v>
      </c>
      <c r="I1005" s="6">
        <v>500</v>
      </c>
      <c r="J1005" t="s">
        <v>1323</v>
      </c>
      <c r="K1005">
        <v>22</v>
      </c>
      <c r="L1005" t="s">
        <v>999</v>
      </c>
      <c r="M1005" t="s">
        <v>1318</v>
      </c>
    </row>
    <row r="1006" spans="1:14" x14ac:dyDescent="0.35">
      <c r="A1006" s="4">
        <v>44984</v>
      </c>
      <c r="B1006">
        <f t="shared" si="90"/>
        <v>1</v>
      </c>
      <c r="C1006" t="str">
        <f t="shared" si="94"/>
        <v>LUNES</v>
      </c>
      <c r="D1006">
        <f t="shared" si="91"/>
        <v>2</v>
      </c>
      <c r="E1006" t="str">
        <f t="shared" si="92"/>
        <v>FEBRERO</v>
      </c>
      <c r="F1006">
        <f t="shared" si="93"/>
        <v>2023</v>
      </c>
      <c r="G1006">
        <f t="shared" si="95"/>
        <v>9</v>
      </c>
      <c r="H1006" t="s">
        <v>1538</v>
      </c>
      <c r="I1006" s="6">
        <v>300</v>
      </c>
      <c r="J1006" t="s">
        <v>1539</v>
      </c>
      <c r="K1006">
        <v>19</v>
      </c>
      <c r="L1006" t="s">
        <v>1002</v>
      </c>
      <c r="M1006" t="s">
        <v>1324</v>
      </c>
      <c r="N1006" t="s">
        <v>1321</v>
      </c>
    </row>
    <row r="1007" spans="1:14" x14ac:dyDescent="0.35">
      <c r="A1007" s="4">
        <v>44984</v>
      </c>
      <c r="B1007">
        <f t="shared" si="90"/>
        <v>1</v>
      </c>
      <c r="C1007" t="str">
        <f t="shared" si="94"/>
        <v>LUNES</v>
      </c>
      <c r="D1007">
        <f t="shared" si="91"/>
        <v>2</v>
      </c>
      <c r="E1007" t="str">
        <f t="shared" si="92"/>
        <v>FEBRERO</v>
      </c>
      <c r="F1007">
        <f t="shared" si="93"/>
        <v>2023</v>
      </c>
      <c r="G1007">
        <f t="shared" si="95"/>
        <v>9</v>
      </c>
      <c r="H1007" t="s">
        <v>1427</v>
      </c>
      <c r="I1007" s="6">
        <v>0</v>
      </c>
      <c r="J1007" t="s">
        <v>1540</v>
      </c>
      <c r="K1007">
        <v>6</v>
      </c>
      <c r="L1007" t="s">
        <v>999</v>
      </c>
      <c r="M1007" t="s">
        <v>1318</v>
      </c>
    </row>
    <row r="1008" spans="1:14" x14ac:dyDescent="0.35">
      <c r="A1008" s="4">
        <v>44985</v>
      </c>
      <c r="B1008">
        <f t="shared" si="90"/>
        <v>2</v>
      </c>
      <c r="C1008" t="str">
        <f t="shared" si="94"/>
        <v>MARTES</v>
      </c>
      <c r="D1008">
        <f t="shared" si="91"/>
        <v>2</v>
      </c>
      <c r="E1008" t="str">
        <f t="shared" si="92"/>
        <v>FEBRERO</v>
      </c>
      <c r="F1008">
        <f t="shared" si="93"/>
        <v>2023</v>
      </c>
      <c r="G1008">
        <f t="shared" si="95"/>
        <v>9</v>
      </c>
      <c r="H1008" t="s">
        <v>1481</v>
      </c>
      <c r="I1008" s="6">
        <v>1140</v>
      </c>
      <c r="J1008" t="s">
        <v>1541</v>
      </c>
      <c r="K1008">
        <v>28</v>
      </c>
      <c r="L1008" t="s">
        <v>999</v>
      </c>
      <c r="M1008" t="s">
        <v>1318</v>
      </c>
    </row>
    <row r="1009" spans="1:14" x14ac:dyDescent="0.35">
      <c r="A1009" s="7">
        <v>44985</v>
      </c>
      <c r="B1009" s="9">
        <f t="shared" si="90"/>
        <v>2</v>
      </c>
      <c r="C1009" s="9" t="str">
        <f t="shared" si="94"/>
        <v>MARTES</v>
      </c>
      <c r="D1009" s="9">
        <f t="shared" si="91"/>
        <v>2</v>
      </c>
      <c r="E1009" s="9" t="str">
        <f t="shared" si="92"/>
        <v>FEBRERO</v>
      </c>
      <c r="F1009" s="9">
        <f t="shared" si="93"/>
        <v>2023</v>
      </c>
      <c r="G1009">
        <f t="shared" si="95"/>
        <v>9</v>
      </c>
      <c r="H1009" s="9" t="s">
        <v>1508</v>
      </c>
      <c r="I1009" s="10">
        <v>0</v>
      </c>
      <c r="J1009" s="9" t="s">
        <v>1542</v>
      </c>
      <c r="K1009" s="9">
        <v>36</v>
      </c>
      <c r="L1009" s="9" t="s">
        <v>1002</v>
      </c>
      <c r="M1009" s="9" t="s">
        <v>1318</v>
      </c>
      <c r="N1009" s="9"/>
    </row>
    <row r="1010" spans="1:14" x14ac:dyDescent="0.35">
      <c r="A1010" s="4">
        <v>44986</v>
      </c>
      <c r="B1010">
        <f t="shared" si="90"/>
        <v>3</v>
      </c>
      <c r="C1010" t="str">
        <f t="shared" si="94"/>
        <v>MIÉRCOLES</v>
      </c>
      <c r="D1010">
        <f t="shared" si="91"/>
        <v>3</v>
      </c>
      <c r="E1010" t="str">
        <f t="shared" si="92"/>
        <v>MARZO</v>
      </c>
      <c r="F1010">
        <f t="shared" si="93"/>
        <v>2023</v>
      </c>
      <c r="G1010">
        <f t="shared" si="95"/>
        <v>9</v>
      </c>
      <c r="H1010" t="s">
        <v>1543</v>
      </c>
      <c r="I1010" s="6">
        <v>359</v>
      </c>
      <c r="J1010" t="s">
        <v>1544</v>
      </c>
      <c r="K1010">
        <v>21</v>
      </c>
      <c r="L1010" t="s">
        <v>999</v>
      </c>
      <c r="M1010" t="s">
        <v>1324</v>
      </c>
      <c r="N1010" t="s">
        <v>1335</v>
      </c>
    </row>
    <row r="1011" spans="1:14" x14ac:dyDescent="0.35">
      <c r="A1011" s="4">
        <v>44986</v>
      </c>
      <c r="B1011">
        <f t="shared" si="90"/>
        <v>3</v>
      </c>
      <c r="C1011" t="str">
        <f t="shared" si="94"/>
        <v>MIÉRCOLES</v>
      </c>
      <c r="D1011">
        <f t="shared" si="91"/>
        <v>3</v>
      </c>
      <c r="E1011" t="str">
        <f t="shared" si="92"/>
        <v>MARZO</v>
      </c>
      <c r="F1011">
        <f t="shared" si="93"/>
        <v>2023</v>
      </c>
      <c r="G1011">
        <f t="shared" si="95"/>
        <v>9</v>
      </c>
      <c r="H1011" t="s">
        <v>1508</v>
      </c>
      <c r="I1011" s="6">
        <v>1000</v>
      </c>
      <c r="J1011" t="s">
        <v>1545</v>
      </c>
      <c r="K1011">
        <v>36</v>
      </c>
      <c r="L1011" t="s">
        <v>1002</v>
      </c>
      <c r="M1011" t="s">
        <v>1318</v>
      </c>
    </row>
    <row r="1012" spans="1:14" x14ac:dyDescent="0.35">
      <c r="A1012" s="4">
        <v>44986</v>
      </c>
      <c r="B1012">
        <f t="shared" si="90"/>
        <v>3</v>
      </c>
      <c r="C1012" t="str">
        <f t="shared" si="94"/>
        <v>MIÉRCOLES</v>
      </c>
      <c r="D1012">
        <f t="shared" si="91"/>
        <v>3</v>
      </c>
      <c r="E1012" t="str">
        <f t="shared" si="92"/>
        <v>MARZO</v>
      </c>
      <c r="F1012">
        <f t="shared" si="93"/>
        <v>2023</v>
      </c>
      <c r="G1012">
        <f t="shared" si="95"/>
        <v>9</v>
      </c>
      <c r="H1012" t="s">
        <v>1505</v>
      </c>
      <c r="I1012" s="6">
        <v>1440</v>
      </c>
      <c r="J1012" t="s">
        <v>1546</v>
      </c>
      <c r="K1012">
        <v>44</v>
      </c>
      <c r="L1012" t="s">
        <v>1002</v>
      </c>
      <c r="M1012" t="s">
        <v>1318</v>
      </c>
    </row>
    <row r="1013" spans="1:14" x14ac:dyDescent="0.35">
      <c r="A1013" s="4">
        <v>44986</v>
      </c>
      <c r="B1013">
        <f t="shared" si="90"/>
        <v>3</v>
      </c>
      <c r="C1013" t="str">
        <f t="shared" si="94"/>
        <v>MIÉRCOLES</v>
      </c>
      <c r="D1013">
        <f t="shared" si="91"/>
        <v>3</v>
      </c>
      <c r="E1013" t="str">
        <f t="shared" si="92"/>
        <v>MARZO</v>
      </c>
      <c r="F1013">
        <f t="shared" si="93"/>
        <v>2023</v>
      </c>
      <c r="G1013">
        <f t="shared" si="95"/>
        <v>9</v>
      </c>
      <c r="H1013" t="s">
        <v>1547</v>
      </c>
      <c r="I1013" s="6">
        <v>3000</v>
      </c>
      <c r="J1013" t="s">
        <v>1548</v>
      </c>
      <c r="K1013">
        <v>28</v>
      </c>
      <c r="L1013" t="s">
        <v>1002</v>
      </c>
      <c r="M1013" t="s">
        <v>1318</v>
      </c>
    </row>
    <row r="1014" spans="1:14" x14ac:dyDescent="0.35">
      <c r="A1014" s="4">
        <v>44987</v>
      </c>
      <c r="B1014">
        <f t="shared" si="90"/>
        <v>4</v>
      </c>
      <c r="C1014" t="str">
        <f t="shared" si="94"/>
        <v>JUEVES</v>
      </c>
      <c r="D1014">
        <f t="shared" si="91"/>
        <v>3</v>
      </c>
      <c r="E1014" t="str">
        <f t="shared" si="92"/>
        <v>MARZO</v>
      </c>
      <c r="F1014">
        <f t="shared" si="93"/>
        <v>2023</v>
      </c>
      <c r="G1014">
        <f t="shared" si="95"/>
        <v>9</v>
      </c>
      <c r="H1014" t="s">
        <v>1374</v>
      </c>
      <c r="I1014" s="6">
        <v>280</v>
      </c>
      <c r="J1014" t="s">
        <v>1549</v>
      </c>
      <c r="K1014">
        <v>52</v>
      </c>
      <c r="L1014" t="s">
        <v>1002</v>
      </c>
      <c r="M1014" t="s">
        <v>1318</v>
      </c>
    </row>
    <row r="1015" spans="1:14" x14ac:dyDescent="0.35">
      <c r="A1015" s="4">
        <v>44987</v>
      </c>
      <c r="B1015">
        <f t="shared" si="90"/>
        <v>4</v>
      </c>
      <c r="C1015" t="str">
        <f t="shared" si="94"/>
        <v>JUEVES</v>
      </c>
      <c r="D1015">
        <f t="shared" si="91"/>
        <v>3</v>
      </c>
      <c r="E1015" t="str">
        <f t="shared" si="92"/>
        <v>MARZO</v>
      </c>
      <c r="F1015">
        <f t="shared" si="93"/>
        <v>2023</v>
      </c>
      <c r="G1015">
        <f t="shared" si="95"/>
        <v>9</v>
      </c>
      <c r="H1015" t="s">
        <v>99</v>
      </c>
      <c r="I1015" s="6">
        <v>570</v>
      </c>
      <c r="J1015" t="s">
        <v>1550</v>
      </c>
      <c r="K1015">
        <v>62</v>
      </c>
      <c r="L1015" t="s">
        <v>999</v>
      </c>
      <c r="M1015" t="s">
        <v>1324</v>
      </c>
      <c r="N1015" t="s">
        <v>1321</v>
      </c>
    </row>
    <row r="1016" spans="1:14" x14ac:dyDescent="0.35">
      <c r="A1016" s="4">
        <v>44987</v>
      </c>
      <c r="B1016">
        <f t="shared" si="90"/>
        <v>4</v>
      </c>
      <c r="C1016" t="str">
        <f t="shared" si="94"/>
        <v>JUEVES</v>
      </c>
      <c r="D1016">
        <f t="shared" si="91"/>
        <v>3</v>
      </c>
      <c r="E1016" t="str">
        <f t="shared" si="92"/>
        <v>MARZO</v>
      </c>
      <c r="F1016">
        <f t="shared" si="93"/>
        <v>2023</v>
      </c>
      <c r="G1016">
        <f t="shared" si="95"/>
        <v>9</v>
      </c>
      <c r="H1016" t="s">
        <v>1415</v>
      </c>
      <c r="I1016" s="6">
        <v>570</v>
      </c>
      <c r="J1016" t="s">
        <v>1551</v>
      </c>
      <c r="K1016">
        <v>17</v>
      </c>
      <c r="L1016" t="s">
        <v>999</v>
      </c>
      <c r="M1016" t="s">
        <v>1318</v>
      </c>
    </row>
    <row r="1017" spans="1:14" x14ac:dyDescent="0.35">
      <c r="A1017" s="4">
        <v>44987</v>
      </c>
      <c r="B1017">
        <f t="shared" si="90"/>
        <v>4</v>
      </c>
      <c r="C1017" t="str">
        <f t="shared" si="94"/>
        <v>JUEVES</v>
      </c>
      <c r="D1017">
        <f t="shared" si="91"/>
        <v>3</v>
      </c>
      <c r="E1017" t="str">
        <f t="shared" si="92"/>
        <v>MARZO</v>
      </c>
      <c r="F1017">
        <f t="shared" si="93"/>
        <v>2023</v>
      </c>
      <c r="G1017">
        <f t="shared" si="95"/>
        <v>9</v>
      </c>
      <c r="H1017" t="s">
        <v>1481</v>
      </c>
      <c r="I1017" s="6">
        <v>0</v>
      </c>
      <c r="J1017" t="s">
        <v>1552</v>
      </c>
      <c r="K1017">
        <v>28</v>
      </c>
      <c r="L1017" t="s">
        <v>999</v>
      </c>
      <c r="M1017" t="s">
        <v>1318</v>
      </c>
    </row>
    <row r="1018" spans="1:14" x14ac:dyDescent="0.35">
      <c r="A1018" s="4">
        <v>44987</v>
      </c>
      <c r="B1018">
        <f t="shared" si="90"/>
        <v>4</v>
      </c>
      <c r="C1018" t="str">
        <f t="shared" si="94"/>
        <v>JUEVES</v>
      </c>
      <c r="D1018">
        <f t="shared" si="91"/>
        <v>3</v>
      </c>
      <c r="E1018" t="str">
        <f t="shared" si="92"/>
        <v>MARZO</v>
      </c>
      <c r="F1018">
        <f t="shared" si="93"/>
        <v>2023</v>
      </c>
      <c r="G1018">
        <f t="shared" si="95"/>
        <v>9</v>
      </c>
      <c r="H1018" t="s">
        <v>101</v>
      </c>
      <c r="I1018" s="6">
        <v>0</v>
      </c>
      <c r="J1018" t="s">
        <v>1553</v>
      </c>
      <c r="K1018">
        <v>61</v>
      </c>
      <c r="L1018" t="s">
        <v>1002</v>
      </c>
      <c r="M1018" t="s">
        <v>1318</v>
      </c>
    </row>
    <row r="1019" spans="1:14" x14ac:dyDescent="0.35">
      <c r="A1019" s="4">
        <v>44988</v>
      </c>
      <c r="B1019">
        <f t="shared" si="90"/>
        <v>5</v>
      </c>
      <c r="C1019" t="str">
        <f t="shared" si="94"/>
        <v>VIERNES</v>
      </c>
      <c r="D1019">
        <f t="shared" si="91"/>
        <v>3</v>
      </c>
      <c r="E1019" t="str">
        <f t="shared" si="92"/>
        <v>MARZO</v>
      </c>
      <c r="F1019">
        <f t="shared" si="93"/>
        <v>2023</v>
      </c>
      <c r="G1019">
        <f t="shared" si="95"/>
        <v>9</v>
      </c>
      <c r="H1019" t="s">
        <v>1474</v>
      </c>
      <c r="I1019" s="6">
        <v>1000</v>
      </c>
      <c r="J1019" t="s">
        <v>1546</v>
      </c>
      <c r="K1019">
        <v>30</v>
      </c>
      <c r="L1019" t="s">
        <v>1002</v>
      </c>
      <c r="M1019" t="s">
        <v>1318</v>
      </c>
    </row>
    <row r="1020" spans="1:14" x14ac:dyDescent="0.35">
      <c r="A1020" s="4">
        <v>44988</v>
      </c>
      <c r="B1020">
        <f t="shared" si="90"/>
        <v>5</v>
      </c>
      <c r="C1020" t="str">
        <f t="shared" si="94"/>
        <v>VIERNES</v>
      </c>
      <c r="D1020">
        <f t="shared" si="91"/>
        <v>3</v>
      </c>
      <c r="E1020" t="str">
        <f t="shared" si="92"/>
        <v>MARZO</v>
      </c>
      <c r="F1020">
        <f t="shared" si="93"/>
        <v>2023</v>
      </c>
      <c r="G1020">
        <f t="shared" si="95"/>
        <v>9</v>
      </c>
      <c r="H1020" t="s">
        <v>1554</v>
      </c>
      <c r="I1020" s="6">
        <v>59</v>
      </c>
      <c r="J1020" t="s">
        <v>1550</v>
      </c>
      <c r="K1020">
        <v>19</v>
      </c>
      <c r="L1020" t="s">
        <v>999</v>
      </c>
      <c r="M1020" t="s">
        <v>1324</v>
      </c>
      <c r="N1020" t="s">
        <v>1344</v>
      </c>
    </row>
    <row r="1021" spans="1:14" x14ac:dyDescent="0.35">
      <c r="A1021" s="4">
        <v>44988</v>
      </c>
      <c r="B1021">
        <f t="shared" si="90"/>
        <v>5</v>
      </c>
      <c r="C1021" t="str">
        <f t="shared" si="94"/>
        <v>VIERNES</v>
      </c>
      <c r="D1021">
        <f t="shared" si="91"/>
        <v>3</v>
      </c>
      <c r="E1021" t="str">
        <f t="shared" si="92"/>
        <v>MARZO</v>
      </c>
      <c r="F1021">
        <f t="shared" si="93"/>
        <v>2023</v>
      </c>
      <c r="G1021">
        <f t="shared" si="95"/>
        <v>9</v>
      </c>
      <c r="H1021" t="s">
        <v>1555</v>
      </c>
      <c r="I1021" s="6">
        <v>570</v>
      </c>
      <c r="J1021" t="s">
        <v>1556</v>
      </c>
      <c r="K1021">
        <v>24</v>
      </c>
      <c r="L1021" t="s">
        <v>999</v>
      </c>
      <c r="M1021" t="s">
        <v>1318</v>
      </c>
    </row>
    <row r="1022" spans="1:14" x14ac:dyDescent="0.35">
      <c r="A1022" s="4">
        <v>44989</v>
      </c>
      <c r="B1022">
        <f t="shared" si="90"/>
        <v>6</v>
      </c>
      <c r="C1022" t="str">
        <f t="shared" si="94"/>
        <v>SÁBADO</v>
      </c>
      <c r="D1022">
        <f t="shared" si="91"/>
        <v>3</v>
      </c>
      <c r="E1022" t="str">
        <f t="shared" si="92"/>
        <v>MARZO</v>
      </c>
      <c r="F1022">
        <f t="shared" si="93"/>
        <v>2023</v>
      </c>
      <c r="G1022">
        <f t="shared" si="95"/>
        <v>9</v>
      </c>
      <c r="H1022" t="s">
        <v>1458</v>
      </c>
      <c r="I1022" s="6">
        <v>500</v>
      </c>
      <c r="J1022" t="s">
        <v>1323</v>
      </c>
      <c r="K1022">
        <v>32</v>
      </c>
      <c r="L1022" t="s">
        <v>1002</v>
      </c>
      <c r="M1022" t="s">
        <v>1318</v>
      </c>
    </row>
    <row r="1023" spans="1:14" x14ac:dyDescent="0.35">
      <c r="A1023" s="4">
        <v>44989</v>
      </c>
      <c r="B1023">
        <f t="shared" si="90"/>
        <v>6</v>
      </c>
      <c r="C1023" t="str">
        <f t="shared" si="94"/>
        <v>SÁBADO</v>
      </c>
      <c r="D1023">
        <f t="shared" si="91"/>
        <v>3</v>
      </c>
      <c r="E1023" t="str">
        <f t="shared" si="92"/>
        <v>MARZO</v>
      </c>
      <c r="F1023">
        <f t="shared" si="93"/>
        <v>2023</v>
      </c>
      <c r="G1023">
        <f t="shared" si="95"/>
        <v>9</v>
      </c>
      <c r="H1023" t="s">
        <v>1557</v>
      </c>
      <c r="I1023" s="6">
        <v>500</v>
      </c>
      <c r="J1023" t="s">
        <v>1558</v>
      </c>
      <c r="K1023">
        <v>38</v>
      </c>
      <c r="L1023" t="s">
        <v>999</v>
      </c>
      <c r="M1023" t="s">
        <v>1324</v>
      </c>
      <c r="N1023" t="s">
        <v>1321</v>
      </c>
    </row>
    <row r="1024" spans="1:14" x14ac:dyDescent="0.35">
      <c r="A1024" s="4">
        <v>44991</v>
      </c>
      <c r="B1024">
        <f t="shared" si="90"/>
        <v>1</v>
      </c>
      <c r="C1024" t="str">
        <f t="shared" si="94"/>
        <v>LUNES</v>
      </c>
      <c r="D1024">
        <f t="shared" si="91"/>
        <v>3</v>
      </c>
      <c r="E1024" t="str">
        <f t="shared" si="92"/>
        <v>MARZO</v>
      </c>
      <c r="F1024">
        <f t="shared" si="93"/>
        <v>2023</v>
      </c>
      <c r="G1024">
        <f t="shared" si="95"/>
        <v>10</v>
      </c>
      <c r="H1024" t="s">
        <v>1480</v>
      </c>
      <c r="I1024" s="6">
        <v>570</v>
      </c>
      <c r="J1024" t="s">
        <v>1546</v>
      </c>
      <c r="K1024">
        <v>75</v>
      </c>
      <c r="L1024" t="s">
        <v>1002</v>
      </c>
      <c r="M1024" t="s">
        <v>1318</v>
      </c>
    </row>
    <row r="1025" spans="1:14" x14ac:dyDescent="0.35">
      <c r="A1025" s="4">
        <v>44991</v>
      </c>
      <c r="B1025">
        <f t="shared" si="90"/>
        <v>1</v>
      </c>
      <c r="C1025" t="str">
        <f t="shared" si="94"/>
        <v>LUNES</v>
      </c>
      <c r="D1025">
        <f t="shared" si="91"/>
        <v>3</v>
      </c>
      <c r="E1025" t="str">
        <f t="shared" si="92"/>
        <v>MARZO</v>
      </c>
      <c r="F1025">
        <f t="shared" si="93"/>
        <v>2023</v>
      </c>
      <c r="G1025">
        <f t="shared" si="95"/>
        <v>10</v>
      </c>
      <c r="H1025" t="s">
        <v>111</v>
      </c>
      <c r="I1025" s="6">
        <v>0</v>
      </c>
      <c r="J1025" t="s">
        <v>1559</v>
      </c>
      <c r="K1025">
        <v>70</v>
      </c>
      <c r="L1025" t="s">
        <v>1002</v>
      </c>
      <c r="M1025" t="s">
        <v>1318</v>
      </c>
    </row>
    <row r="1026" spans="1:14" x14ac:dyDescent="0.35">
      <c r="A1026" s="4">
        <v>44991</v>
      </c>
      <c r="B1026">
        <f t="shared" ref="B1026:B1089" si="96">WEEKDAY(A1026,2)</f>
        <v>1</v>
      </c>
      <c r="C1026" t="str">
        <f t="shared" si="94"/>
        <v>LUNES</v>
      </c>
      <c r="D1026">
        <f t="shared" ref="D1026:D1089" si="97">MONTH(A1026)</f>
        <v>3</v>
      </c>
      <c r="E1026" t="str">
        <f t="shared" ref="E1026:E1089" si="98">UPPER(TEXT(A1026,"MMMM"))</f>
        <v>MARZO</v>
      </c>
      <c r="F1026">
        <f t="shared" ref="F1026:F1089" si="99">YEAR(A1026)</f>
        <v>2023</v>
      </c>
      <c r="G1026">
        <f t="shared" si="95"/>
        <v>10</v>
      </c>
      <c r="H1026" t="s">
        <v>1560</v>
      </c>
      <c r="I1026" s="6">
        <v>300</v>
      </c>
      <c r="J1026" t="s">
        <v>1561</v>
      </c>
      <c r="K1026">
        <v>22</v>
      </c>
      <c r="L1026" t="s">
        <v>999</v>
      </c>
      <c r="M1026" t="s">
        <v>1318</v>
      </c>
    </row>
    <row r="1027" spans="1:14" x14ac:dyDescent="0.35">
      <c r="A1027" s="4">
        <v>44991</v>
      </c>
      <c r="B1027">
        <f t="shared" si="96"/>
        <v>1</v>
      </c>
      <c r="C1027" t="str">
        <f t="shared" ref="C1027:C1090" si="100">UPPER(TEXT(A1027,"DDDD"))</f>
        <v>LUNES</v>
      </c>
      <c r="D1027">
        <f t="shared" si="97"/>
        <v>3</v>
      </c>
      <c r="E1027" t="str">
        <f t="shared" si="98"/>
        <v>MARZO</v>
      </c>
      <c r="F1027">
        <f t="shared" si="99"/>
        <v>2023</v>
      </c>
      <c r="G1027">
        <f t="shared" ref="G1027:G1090" si="101">WEEKNUM(A1027)</f>
        <v>10</v>
      </c>
      <c r="H1027" t="s">
        <v>123</v>
      </c>
      <c r="I1027" s="6">
        <v>300</v>
      </c>
      <c r="J1027" t="s">
        <v>1562</v>
      </c>
      <c r="K1027">
        <v>22</v>
      </c>
      <c r="L1027" t="s">
        <v>999</v>
      </c>
      <c r="M1027" t="s">
        <v>1318</v>
      </c>
    </row>
    <row r="1028" spans="1:14" x14ac:dyDescent="0.35">
      <c r="A1028" s="4">
        <v>44993</v>
      </c>
      <c r="B1028">
        <f t="shared" si="96"/>
        <v>3</v>
      </c>
      <c r="C1028" t="str">
        <f t="shared" si="100"/>
        <v>MIÉRCOLES</v>
      </c>
      <c r="D1028">
        <f t="shared" si="97"/>
        <v>3</v>
      </c>
      <c r="E1028" t="str">
        <f t="shared" si="98"/>
        <v>MARZO</v>
      </c>
      <c r="F1028">
        <f t="shared" si="99"/>
        <v>2023</v>
      </c>
      <c r="G1028">
        <f t="shared" si="101"/>
        <v>10</v>
      </c>
      <c r="H1028" t="s">
        <v>1563</v>
      </c>
      <c r="I1028" s="6">
        <v>300</v>
      </c>
      <c r="J1028" t="s">
        <v>1564</v>
      </c>
      <c r="K1028">
        <v>42</v>
      </c>
      <c r="L1028" t="s">
        <v>1002</v>
      </c>
      <c r="M1028" t="s">
        <v>1324</v>
      </c>
      <c r="N1028" t="s">
        <v>1338</v>
      </c>
    </row>
    <row r="1029" spans="1:14" x14ac:dyDescent="0.35">
      <c r="A1029" s="4">
        <v>44994</v>
      </c>
      <c r="B1029">
        <f t="shared" si="96"/>
        <v>4</v>
      </c>
      <c r="C1029" t="str">
        <f t="shared" si="100"/>
        <v>JUEVES</v>
      </c>
      <c r="D1029">
        <f t="shared" si="97"/>
        <v>3</v>
      </c>
      <c r="E1029" t="str">
        <f t="shared" si="98"/>
        <v>MARZO</v>
      </c>
      <c r="F1029">
        <f t="shared" si="99"/>
        <v>2023</v>
      </c>
      <c r="G1029">
        <f t="shared" si="101"/>
        <v>10</v>
      </c>
      <c r="H1029" t="s">
        <v>96</v>
      </c>
      <c r="I1029" s="28">
        <v>500</v>
      </c>
      <c r="J1029" t="s">
        <v>1546</v>
      </c>
      <c r="K1029">
        <v>68</v>
      </c>
      <c r="L1029" t="s">
        <v>999</v>
      </c>
      <c r="M1029" t="s">
        <v>1318</v>
      </c>
    </row>
    <row r="1030" spans="1:14" x14ac:dyDescent="0.35">
      <c r="A1030" s="4">
        <v>44994</v>
      </c>
      <c r="B1030">
        <f t="shared" si="96"/>
        <v>4</v>
      </c>
      <c r="C1030" t="str">
        <f t="shared" si="100"/>
        <v>JUEVES</v>
      </c>
      <c r="D1030">
        <f t="shared" si="97"/>
        <v>3</v>
      </c>
      <c r="E1030" t="str">
        <f t="shared" si="98"/>
        <v>MARZO</v>
      </c>
      <c r="F1030">
        <f t="shared" si="99"/>
        <v>2023</v>
      </c>
      <c r="G1030">
        <f t="shared" si="101"/>
        <v>10</v>
      </c>
      <c r="H1030" t="s">
        <v>97</v>
      </c>
      <c r="I1030" s="28">
        <v>7000</v>
      </c>
      <c r="J1030" t="s">
        <v>1565</v>
      </c>
      <c r="K1030">
        <v>67</v>
      </c>
      <c r="L1030" t="s">
        <v>999</v>
      </c>
      <c r="M1030" t="s">
        <v>1318</v>
      </c>
    </row>
    <row r="1031" spans="1:14" x14ac:dyDescent="0.35">
      <c r="A1031" s="4">
        <v>44994</v>
      </c>
      <c r="B1031">
        <f t="shared" si="96"/>
        <v>4</v>
      </c>
      <c r="C1031" t="str">
        <f t="shared" si="100"/>
        <v>JUEVES</v>
      </c>
      <c r="D1031">
        <f t="shared" si="97"/>
        <v>3</v>
      </c>
      <c r="E1031" t="str">
        <f t="shared" si="98"/>
        <v>MARZO</v>
      </c>
      <c r="F1031">
        <f t="shared" si="99"/>
        <v>2023</v>
      </c>
      <c r="G1031">
        <f t="shared" si="101"/>
        <v>10</v>
      </c>
      <c r="H1031" t="s">
        <v>98</v>
      </c>
      <c r="I1031" s="28">
        <v>800</v>
      </c>
      <c r="J1031" t="s">
        <v>1323</v>
      </c>
      <c r="K1031">
        <v>34</v>
      </c>
      <c r="L1031" t="s">
        <v>999</v>
      </c>
      <c r="M1031" t="s">
        <v>1318</v>
      </c>
    </row>
    <row r="1032" spans="1:14" x14ac:dyDescent="0.35">
      <c r="A1032" s="4">
        <v>44994</v>
      </c>
      <c r="B1032">
        <f t="shared" si="96"/>
        <v>4</v>
      </c>
      <c r="C1032" t="str">
        <f t="shared" si="100"/>
        <v>JUEVES</v>
      </c>
      <c r="D1032">
        <f t="shared" si="97"/>
        <v>3</v>
      </c>
      <c r="E1032" t="str">
        <f t="shared" si="98"/>
        <v>MARZO</v>
      </c>
      <c r="F1032">
        <f t="shared" si="99"/>
        <v>2023</v>
      </c>
      <c r="G1032">
        <f t="shared" si="101"/>
        <v>10</v>
      </c>
      <c r="H1032" t="s">
        <v>99</v>
      </c>
      <c r="I1032" s="28">
        <v>1140</v>
      </c>
      <c r="J1032" t="s">
        <v>1546</v>
      </c>
      <c r="K1032">
        <v>62</v>
      </c>
      <c r="L1032" t="s">
        <v>999</v>
      </c>
      <c r="M1032" t="s">
        <v>1318</v>
      </c>
    </row>
    <row r="1033" spans="1:14" x14ac:dyDescent="0.35">
      <c r="A1033" s="4">
        <v>44994</v>
      </c>
      <c r="B1033">
        <f t="shared" si="96"/>
        <v>4</v>
      </c>
      <c r="C1033" t="str">
        <f t="shared" si="100"/>
        <v>JUEVES</v>
      </c>
      <c r="D1033">
        <f t="shared" si="97"/>
        <v>3</v>
      </c>
      <c r="E1033" t="str">
        <f t="shared" si="98"/>
        <v>MARZO</v>
      </c>
      <c r="F1033">
        <f t="shared" si="99"/>
        <v>2023</v>
      </c>
      <c r="G1033">
        <f t="shared" si="101"/>
        <v>10</v>
      </c>
      <c r="H1033" t="s">
        <v>100</v>
      </c>
      <c r="I1033" s="28">
        <v>800</v>
      </c>
      <c r="J1033" t="s">
        <v>1566</v>
      </c>
      <c r="K1033">
        <v>50</v>
      </c>
      <c r="L1033" t="s">
        <v>999</v>
      </c>
      <c r="M1033" t="s">
        <v>1324</v>
      </c>
      <c r="N1033" t="s">
        <v>1321</v>
      </c>
    </row>
    <row r="1034" spans="1:14" x14ac:dyDescent="0.35">
      <c r="A1034" s="4">
        <v>44994</v>
      </c>
      <c r="B1034">
        <f t="shared" si="96"/>
        <v>4</v>
      </c>
      <c r="C1034" t="str">
        <f t="shared" si="100"/>
        <v>JUEVES</v>
      </c>
      <c r="D1034">
        <f t="shared" si="97"/>
        <v>3</v>
      </c>
      <c r="E1034" t="str">
        <f t="shared" si="98"/>
        <v>MARZO</v>
      </c>
      <c r="F1034">
        <f t="shared" si="99"/>
        <v>2023</v>
      </c>
      <c r="G1034">
        <f t="shared" si="101"/>
        <v>10</v>
      </c>
      <c r="H1034" t="s">
        <v>101</v>
      </c>
      <c r="I1034" s="28">
        <v>3000</v>
      </c>
      <c r="J1034" t="s">
        <v>1567</v>
      </c>
      <c r="K1034">
        <v>61</v>
      </c>
      <c r="L1034" t="s">
        <v>1002</v>
      </c>
      <c r="M1034" t="s">
        <v>1318</v>
      </c>
    </row>
    <row r="1035" spans="1:14" x14ac:dyDescent="0.35">
      <c r="A1035" s="4">
        <v>44994</v>
      </c>
      <c r="B1035">
        <f t="shared" si="96"/>
        <v>4</v>
      </c>
      <c r="C1035" t="str">
        <f t="shared" si="100"/>
        <v>JUEVES</v>
      </c>
      <c r="D1035">
        <f t="shared" si="97"/>
        <v>3</v>
      </c>
      <c r="E1035" t="str">
        <f t="shared" si="98"/>
        <v>MARZO</v>
      </c>
      <c r="F1035">
        <f t="shared" si="99"/>
        <v>2023</v>
      </c>
      <c r="G1035">
        <f t="shared" si="101"/>
        <v>10</v>
      </c>
      <c r="H1035" t="s">
        <v>145</v>
      </c>
      <c r="I1035" s="28">
        <v>0</v>
      </c>
      <c r="J1035" t="s">
        <v>1567</v>
      </c>
      <c r="K1035">
        <v>57</v>
      </c>
      <c r="L1035" t="s">
        <v>999</v>
      </c>
      <c r="M1035" t="s">
        <v>1318</v>
      </c>
    </row>
    <row r="1036" spans="1:14" x14ac:dyDescent="0.35">
      <c r="A1036" s="4">
        <v>44994</v>
      </c>
      <c r="B1036">
        <f t="shared" si="96"/>
        <v>4</v>
      </c>
      <c r="C1036" t="str">
        <f t="shared" si="100"/>
        <v>JUEVES</v>
      </c>
      <c r="D1036">
        <f t="shared" si="97"/>
        <v>3</v>
      </c>
      <c r="E1036" t="str">
        <f t="shared" si="98"/>
        <v>MARZO</v>
      </c>
      <c r="F1036">
        <f t="shared" si="99"/>
        <v>2023</v>
      </c>
      <c r="G1036">
        <f t="shared" si="101"/>
        <v>10</v>
      </c>
      <c r="H1036" t="s">
        <v>1568</v>
      </c>
      <c r="I1036" s="28">
        <v>59</v>
      </c>
      <c r="J1036" t="s">
        <v>1509</v>
      </c>
      <c r="K1036">
        <v>40</v>
      </c>
      <c r="L1036" t="s">
        <v>999</v>
      </c>
      <c r="M1036" t="s">
        <v>1324</v>
      </c>
      <c r="N1036" t="s">
        <v>1338</v>
      </c>
    </row>
    <row r="1037" spans="1:14" x14ac:dyDescent="0.35">
      <c r="A1037" s="4">
        <v>44995</v>
      </c>
      <c r="B1037">
        <f t="shared" si="96"/>
        <v>5</v>
      </c>
      <c r="C1037" t="str">
        <f t="shared" si="100"/>
        <v>VIERNES</v>
      </c>
      <c r="D1037">
        <f t="shared" si="97"/>
        <v>3</v>
      </c>
      <c r="E1037" t="str">
        <f t="shared" si="98"/>
        <v>MARZO</v>
      </c>
      <c r="F1037">
        <f t="shared" si="99"/>
        <v>2023</v>
      </c>
      <c r="G1037">
        <f t="shared" si="101"/>
        <v>10</v>
      </c>
      <c r="H1037" t="s">
        <v>1415</v>
      </c>
      <c r="I1037" s="6">
        <v>570</v>
      </c>
      <c r="J1037" t="s">
        <v>1546</v>
      </c>
      <c r="K1037">
        <v>17</v>
      </c>
      <c r="L1037" t="s">
        <v>999</v>
      </c>
      <c r="M1037" t="s">
        <v>1318</v>
      </c>
    </row>
    <row r="1038" spans="1:14" x14ac:dyDescent="0.35">
      <c r="A1038" s="4">
        <v>44995</v>
      </c>
      <c r="B1038">
        <f t="shared" si="96"/>
        <v>5</v>
      </c>
      <c r="C1038" t="str">
        <f t="shared" si="100"/>
        <v>VIERNES</v>
      </c>
      <c r="D1038">
        <f t="shared" si="97"/>
        <v>3</v>
      </c>
      <c r="E1038" t="str">
        <f t="shared" si="98"/>
        <v>MARZO</v>
      </c>
      <c r="F1038">
        <f t="shared" si="99"/>
        <v>2023</v>
      </c>
      <c r="G1038">
        <f t="shared" si="101"/>
        <v>10</v>
      </c>
      <c r="H1038" t="s">
        <v>161</v>
      </c>
      <c r="I1038" s="6">
        <v>250</v>
      </c>
      <c r="J1038" t="s">
        <v>1323</v>
      </c>
      <c r="K1038">
        <v>28</v>
      </c>
      <c r="L1038" t="s">
        <v>1002</v>
      </c>
      <c r="M1038" t="s">
        <v>1318</v>
      </c>
    </row>
    <row r="1039" spans="1:14" x14ac:dyDescent="0.35">
      <c r="A1039" s="4">
        <v>44995</v>
      </c>
      <c r="B1039">
        <f t="shared" si="96"/>
        <v>5</v>
      </c>
      <c r="C1039" t="str">
        <f t="shared" si="100"/>
        <v>VIERNES</v>
      </c>
      <c r="D1039">
        <f t="shared" si="97"/>
        <v>3</v>
      </c>
      <c r="E1039" t="str">
        <f t="shared" si="98"/>
        <v>MARZO</v>
      </c>
      <c r="F1039">
        <f t="shared" si="99"/>
        <v>2023</v>
      </c>
      <c r="G1039">
        <f t="shared" si="101"/>
        <v>10</v>
      </c>
      <c r="H1039" t="s">
        <v>111</v>
      </c>
      <c r="I1039" s="6">
        <v>0</v>
      </c>
      <c r="J1039" t="s">
        <v>1569</v>
      </c>
      <c r="K1039">
        <v>70</v>
      </c>
      <c r="L1039" t="s">
        <v>1002</v>
      </c>
      <c r="M1039" t="s">
        <v>1318</v>
      </c>
    </row>
    <row r="1040" spans="1:14" x14ac:dyDescent="0.35">
      <c r="A1040" s="4">
        <v>44997</v>
      </c>
      <c r="B1040">
        <f t="shared" si="96"/>
        <v>7</v>
      </c>
      <c r="C1040" t="str">
        <f t="shared" si="100"/>
        <v>DOMINGO</v>
      </c>
      <c r="D1040">
        <f t="shared" si="97"/>
        <v>3</v>
      </c>
      <c r="E1040" t="str">
        <f t="shared" si="98"/>
        <v>MARZO</v>
      </c>
      <c r="F1040">
        <f t="shared" si="99"/>
        <v>2023</v>
      </c>
      <c r="G1040">
        <f t="shared" si="101"/>
        <v>11</v>
      </c>
      <c r="H1040" t="s">
        <v>1560</v>
      </c>
      <c r="I1040" s="6">
        <v>300</v>
      </c>
      <c r="J1040" t="s">
        <v>1570</v>
      </c>
      <c r="K1040">
        <v>23</v>
      </c>
      <c r="L1040" t="s">
        <v>999</v>
      </c>
      <c r="M1040" t="s">
        <v>1318</v>
      </c>
    </row>
    <row r="1041" spans="1:14" x14ac:dyDescent="0.35">
      <c r="A1041" s="4">
        <v>44997</v>
      </c>
      <c r="B1041">
        <f t="shared" si="96"/>
        <v>7</v>
      </c>
      <c r="C1041" t="str">
        <f t="shared" si="100"/>
        <v>DOMINGO</v>
      </c>
      <c r="D1041">
        <f t="shared" si="97"/>
        <v>3</v>
      </c>
      <c r="E1041" t="str">
        <f t="shared" si="98"/>
        <v>MARZO</v>
      </c>
      <c r="F1041">
        <f t="shared" si="99"/>
        <v>2023</v>
      </c>
      <c r="G1041">
        <f t="shared" si="101"/>
        <v>11</v>
      </c>
      <c r="H1041" t="s">
        <v>160</v>
      </c>
      <c r="I1041" s="6">
        <v>1200</v>
      </c>
      <c r="J1041" t="s">
        <v>1544</v>
      </c>
      <c r="K1041">
        <v>21</v>
      </c>
      <c r="L1041" t="s">
        <v>1002</v>
      </c>
      <c r="M1041" t="s">
        <v>1318</v>
      </c>
    </row>
    <row r="1042" spans="1:14" x14ac:dyDescent="0.35">
      <c r="A1042" s="4">
        <v>44997</v>
      </c>
      <c r="B1042">
        <f t="shared" si="96"/>
        <v>7</v>
      </c>
      <c r="C1042" t="str">
        <f t="shared" si="100"/>
        <v>DOMINGO</v>
      </c>
      <c r="D1042">
        <f t="shared" si="97"/>
        <v>3</v>
      </c>
      <c r="E1042" t="str">
        <f t="shared" si="98"/>
        <v>MARZO</v>
      </c>
      <c r="F1042">
        <f t="shared" si="99"/>
        <v>2023</v>
      </c>
      <c r="G1042">
        <f t="shared" si="101"/>
        <v>11</v>
      </c>
      <c r="H1042" t="s">
        <v>1543</v>
      </c>
      <c r="I1042" s="6">
        <v>300</v>
      </c>
      <c r="J1042" t="s">
        <v>1544</v>
      </c>
      <c r="K1042">
        <v>21</v>
      </c>
      <c r="L1042" t="s">
        <v>999</v>
      </c>
      <c r="M1042" t="s">
        <v>1318</v>
      </c>
    </row>
    <row r="1043" spans="1:14" x14ac:dyDescent="0.35">
      <c r="A1043" s="4">
        <v>44997</v>
      </c>
      <c r="B1043">
        <f t="shared" si="96"/>
        <v>7</v>
      </c>
      <c r="C1043" t="str">
        <f t="shared" si="100"/>
        <v>DOMINGO</v>
      </c>
      <c r="D1043">
        <f t="shared" si="97"/>
        <v>3</v>
      </c>
      <c r="E1043" t="str">
        <f t="shared" si="98"/>
        <v>MARZO</v>
      </c>
      <c r="F1043">
        <f t="shared" si="99"/>
        <v>2023</v>
      </c>
      <c r="G1043">
        <f t="shared" si="101"/>
        <v>11</v>
      </c>
      <c r="H1043" t="s">
        <v>163</v>
      </c>
      <c r="I1043" s="6">
        <v>1200</v>
      </c>
      <c r="J1043" t="s">
        <v>1544</v>
      </c>
      <c r="K1043">
        <v>29</v>
      </c>
      <c r="L1043" t="s">
        <v>999</v>
      </c>
      <c r="M1043" t="s">
        <v>1318</v>
      </c>
    </row>
    <row r="1044" spans="1:14" x14ac:dyDescent="0.35">
      <c r="A1044" s="4">
        <v>44997</v>
      </c>
      <c r="B1044">
        <f t="shared" si="96"/>
        <v>7</v>
      </c>
      <c r="C1044" t="str">
        <f t="shared" si="100"/>
        <v>DOMINGO</v>
      </c>
      <c r="D1044">
        <f t="shared" si="97"/>
        <v>3</v>
      </c>
      <c r="E1044" t="str">
        <f t="shared" si="98"/>
        <v>MARZO</v>
      </c>
      <c r="F1044">
        <f t="shared" si="99"/>
        <v>2023</v>
      </c>
      <c r="G1044">
        <f t="shared" si="101"/>
        <v>11</v>
      </c>
      <c r="H1044" t="s">
        <v>123</v>
      </c>
      <c r="I1044" s="6">
        <v>300</v>
      </c>
      <c r="J1044" t="s">
        <v>1544</v>
      </c>
      <c r="K1044">
        <v>22</v>
      </c>
      <c r="L1044" t="s">
        <v>999</v>
      </c>
      <c r="M1044" t="s">
        <v>1318</v>
      </c>
    </row>
    <row r="1045" spans="1:14" x14ac:dyDescent="0.35">
      <c r="A1045" s="4">
        <v>44997</v>
      </c>
      <c r="B1045">
        <f t="shared" si="96"/>
        <v>7</v>
      </c>
      <c r="C1045" t="str">
        <f t="shared" si="100"/>
        <v>DOMINGO</v>
      </c>
      <c r="D1045">
        <f t="shared" si="97"/>
        <v>3</v>
      </c>
      <c r="E1045" t="str">
        <f t="shared" si="98"/>
        <v>MARZO</v>
      </c>
      <c r="F1045">
        <f t="shared" si="99"/>
        <v>2023</v>
      </c>
      <c r="G1045">
        <f t="shared" si="101"/>
        <v>11</v>
      </c>
      <c r="H1045" t="s">
        <v>161</v>
      </c>
      <c r="I1045" s="6">
        <v>0</v>
      </c>
      <c r="J1045" t="s">
        <v>1544</v>
      </c>
      <c r="K1045">
        <v>28</v>
      </c>
      <c r="L1045" t="s">
        <v>1002</v>
      </c>
      <c r="M1045" t="s">
        <v>1318</v>
      </c>
    </row>
    <row r="1046" spans="1:14" x14ac:dyDescent="0.35">
      <c r="A1046" s="4">
        <v>44999</v>
      </c>
      <c r="B1046">
        <f t="shared" si="96"/>
        <v>2</v>
      </c>
      <c r="C1046" t="str">
        <f t="shared" si="100"/>
        <v>MARTES</v>
      </c>
      <c r="D1046">
        <f t="shared" si="97"/>
        <v>3</v>
      </c>
      <c r="E1046" t="str">
        <f t="shared" si="98"/>
        <v>MARZO</v>
      </c>
      <c r="F1046">
        <f t="shared" si="99"/>
        <v>2023</v>
      </c>
      <c r="G1046">
        <f t="shared" si="101"/>
        <v>11</v>
      </c>
      <c r="H1046" t="s">
        <v>1571</v>
      </c>
      <c r="I1046" s="6">
        <v>900</v>
      </c>
      <c r="J1046" t="s">
        <v>1572</v>
      </c>
      <c r="K1046">
        <v>8</v>
      </c>
      <c r="L1046" t="s">
        <v>1002</v>
      </c>
      <c r="M1046" t="s">
        <v>1324</v>
      </c>
      <c r="N1046" t="s">
        <v>1344</v>
      </c>
    </row>
    <row r="1047" spans="1:14" x14ac:dyDescent="0.35">
      <c r="A1047" s="4">
        <v>45000</v>
      </c>
      <c r="B1047">
        <f t="shared" si="96"/>
        <v>3</v>
      </c>
      <c r="C1047" t="str">
        <f t="shared" si="100"/>
        <v>MIÉRCOLES</v>
      </c>
      <c r="D1047">
        <f t="shared" si="97"/>
        <v>3</v>
      </c>
      <c r="E1047" t="str">
        <f t="shared" si="98"/>
        <v>MARZO</v>
      </c>
      <c r="F1047">
        <f t="shared" si="99"/>
        <v>2023</v>
      </c>
      <c r="G1047">
        <f t="shared" si="101"/>
        <v>11</v>
      </c>
      <c r="H1047" t="s">
        <v>1415</v>
      </c>
      <c r="I1047" s="6">
        <v>570</v>
      </c>
      <c r="J1047" t="s">
        <v>1546</v>
      </c>
      <c r="K1047">
        <v>17</v>
      </c>
      <c r="L1047" t="s">
        <v>999</v>
      </c>
      <c r="M1047" t="s">
        <v>1318</v>
      </c>
    </row>
    <row r="1048" spans="1:14" x14ac:dyDescent="0.35">
      <c r="A1048" s="4">
        <v>45001</v>
      </c>
      <c r="B1048">
        <f t="shared" si="96"/>
        <v>4</v>
      </c>
      <c r="C1048" t="str">
        <f t="shared" si="100"/>
        <v>JUEVES</v>
      </c>
      <c r="D1048">
        <f t="shared" si="97"/>
        <v>3</v>
      </c>
      <c r="E1048" t="str">
        <f t="shared" si="98"/>
        <v>MARZO</v>
      </c>
      <c r="F1048">
        <f t="shared" si="99"/>
        <v>2023</v>
      </c>
      <c r="G1048">
        <f t="shared" si="101"/>
        <v>11</v>
      </c>
      <c r="H1048" t="s">
        <v>96</v>
      </c>
      <c r="I1048" s="6">
        <v>400</v>
      </c>
      <c r="J1048" t="s">
        <v>1546</v>
      </c>
      <c r="K1048">
        <v>68</v>
      </c>
      <c r="L1048" t="s">
        <v>999</v>
      </c>
      <c r="M1048" t="s">
        <v>1318</v>
      </c>
    </row>
    <row r="1049" spans="1:14" x14ac:dyDescent="0.35">
      <c r="A1049" s="4">
        <v>45001</v>
      </c>
      <c r="B1049">
        <f t="shared" si="96"/>
        <v>4</v>
      </c>
      <c r="C1049" t="str">
        <f t="shared" si="100"/>
        <v>JUEVES</v>
      </c>
      <c r="D1049">
        <f t="shared" si="97"/>
        <v>3</v>
      </c>
      <c r="E1049" t="str">
        <f t="shared" si="98"/>
        <v>MARZO</v>
      </c>
      <c r="F1049">
        <f t="shared" si="99"/>
        <v>2023</v>
      </c>
      <c r="G1049">
        <f t="shared" si="101"/>
        <v>11</v>
      </c>
      <c r="H1049" t="s">
        <v>108</v>
      </c>
      <c r="I1049" s="6">
        <v>800</v>
      </c>
      <c r="J1049" t="s">
        <v>1573</v>
      </c>
      <c r="K1049">
        <v>64</v>
      </c>
      <c r="L1049" t="s">
        <v>999</v>
      </c>
      <c r="M1049" t="s">
        <v>1318</v>
      </c>
    </row>
    <row r="1050" spans="1:14" x14ac:dyDescent="0.35">
      <c r="A1050" s="4">
        <v>45001</v>
      </c>
      <c r="B1050">
        <f t="shared" si="96"/>
        <v>4</v>
      </c>
      <c r="C1050" t="str">
        <f t="shared" si="100"/>
        <v>JUEVES</v>
      </c>
      <c r="D1050">
        <f t="shared" si="97"/>
        <v>3</v>
      </c>
      <c r="E1050" t="str">
        <f t="shared" si="98"/>
        <v>MARZO</v>
      </c>
      <c r="F1050">
        <f t="shared" si="99"/>
        <v>2023</v>
      </c>
      <c r="G1050">
        <f t="shared" si="101"/>
        <v>11</v>
      </c>
      <c r="H1050" t="s">
        <v>100</v>
      </c>
      <c r="I1050" s="6">
        <v>1500</v>
      </c>
      <c r="J1050" t="s">
        <v>1546</v>
      </c>
      <c r="K1050">
        <v>50</v>
      </c>
      <c r="L1050" t="s">
        <v>999</v>
      </c>
      <c r="M1050" t="s">
        <v>1318</v>
      </c>
    </row>
    <row r="1051" spans="1:14" x14ac:dyDescent="0.35">
      <c r="A1051" s="4">
        <v>45001</v>
      </c>
      <c r="B1051">
        <f t="shared" si="96"/>
        <v>4</v>
      </c>
      <c r="C1051" t="str">
        <f t="shared" si="100"/>
        <v>JUEVES</v>
      </c>
      <c r="D1051">
        <f t="shared" si="97"/>
        <v>3</v>
      </c>
      <c r="E1051" t="str">
        <f t="shared" si="98"/>
        <v>MARZO</v>
      </c>
      <c r="F1051">
        <f t="shared" si="99"/>
        <v>2023</v>
      </c>
      <c r="G1051">
        <f t="shared" si="101"/>
        <v>11</v>
      </c>
      <c r="H1051" t="s">
        <v>101</v>
      </c>
      <c r="I1051" s="6">
        <v>4700</v>
      </c>
      <c r="J1051" t="s">
        <v>1546</v>
      </c>
      <c r="K1051">
        <v>61</v>
      </c>
      <c r="L1051" t="s">
        <v>1002</v>
      </c>
      <c r="M1051" t="s">
        <v>1318</v>
      </c>
    </row>
    <row r="1052" spans="1:14" x14ac:dyDescent="0.35">
      <c r="A1052" s="4">
        <v>45002</v>
      </c>
      <c r="B1052">
        <f t="shared" si="96"/>
        <v>5</v>
      </c>
      <c r="C1052" t="str">
        <f t="shared" si="100"/>
        <v>VIERNES</v>
      </c>
      <c r="D1052">
        <f t="shared" si="97"/>
        <v>3</v>
      </c>
      <c r="E1052" t="str">
        <f t="shared" si="98"/>
        <v>MARZO</v>
      </c>
      <c r="F1052">
        <f t="shared" si="99"/>
        <v>2023</v>
      </c>
      <c r="G1052">
        <f t="shared" si="101"/>
        <v>11</v>
      </c>
      <c r="H1052" t="s">
        <v>1574</v>
      </c>
      <c r="I1052" s="6">
        <v>500</v>
      </c>
      <c r="J1052" t="s">
        <v>1575</v>
      </c>
      <c r="K1052">
        <v>21</v>
      </c>
      <c r="L1052" t="s">
        <v>1002</v>
      </c>
      <c r="M1052" t="s">
        <v>1324</v>
      </c>
      <c r="N1052" t="s">
        <v>1321</v>
      </c>
    </row>
    <row r="1053" spans="1:14" x14ac:dyDescent="0.35">
      <c r="A1053" s="4">
        <v>45002</v>
      </c>
      <c r="B1053">
        <f t="shared" si="96"/>
        <v>5</v>
      </c>
      <c r="C1053" t="str">
        <f t="shared" si="100"/>
        <v>VIERNES</v>
      </c>
      <c r="D1053">
        <f t="shared" si="97"/>
        <v>3</v>
      </c>
      <c r="E1053" t="str">
        <f t="shared" si="98"/>
        <v>MARZO</v>
      </c>
      <c r="F1053">
        <f t="shared" si="99"/>
        <v>2023</v>
      </c>
      <c r="G1053">
        <f t="shared" si="101"/>
        <v>11</v>
      </c>
      <c r="H1053" t="s">
        <v>1576</v>
      </c>
      <c r="I1053" s="6">
        <v>59</v>
      </c>
      <c r="J1053" t="s">
        <v>1577</v>
      </c>
      <c r="K1053">
        <v>56</v>
      </c>
      <c r="L1053" t="s">
        <v>999</v>
      </c>
      <c r="M1053" t="s">
        <v>191</v>
      </c>
      <c r="N1053" t="s">
        <v>1321</v>
      </c>
    </row>
    <row r="1054" spans="1:14" x14ac:dyDescent="0.35">
      <c r="A1054" s="4">
        <v>45003</v>
      </c>
      <c r="B1054">
        <f t="shared" si="96"/>
        <v>6</v>
      </c>
      <c r="C1054" t="str">
        <f t="shared" si="100"/>
        <v>SÁBADO</v>
      </c>
      <c r="D1054">
        <f t="shared" si="97"/>
        <v>3</v>
      </c>
      <c r="E1054" t="str">
        <f t="shared" si="98"/>
        <v>MARZO</v>
      </c>
      <c r="F1054">
        <f t="shared" si="99"/>
        <v>2023</v>
      </c>
      <c r="G1054">
        <f t="shared" si="101"/>
        <v>11</v>
      </c>
      <c r="H1054" t="s">
        <v>1578</v>
      </c>
      <c r="I1054" s="6">
        <v>500</v>
      </c>
      <c r="J1054" t="s">
        <v>1579</v>
      </c>
      <c r="K1054">
        <v>17</v>
      </c>
      <c r="L1054" t="s">
        <v>1002</v>
      </c>
      <c r="M1054" t="s">
        <v>1324</v>
      </c>
      <c r="N1054" t="s">
        <v>1335</v>
      </c>
    </row>
    <row r="1055" spans="1:14" x14ac:dyDescent="0.35">
      <c r="A1055" s="4">
        <v>45003</v>
      </c>
      <c r="B1055">
        <f t="shared" si="96"/>
        <v>6</v>
      </c>
      <c r="C1055" t="str">
        <f t="shared" si="100"/>
        <v>SÁBADO</v>
      </c>
      <c r="D1055">
        <f t="shared" si="97"/>
        <v>3</v>
      </c>
      <c r="E1055" t="str">
        <f t="shared" si="98"/>
        <v>MARZO</v>
      </c>
      <c r="F1055">
        <f t="shared" si="99"/>
        <v>2023</v>
      </c>
      <c r="G1055">
        <f t="shared" si="101"/>
        <v>11</v>
      </c>
      <c r="H1055" t="s">
        <v>1580</v>
      </c>
      <c r="I1055" s="6">
        <v>500</v>
      </c>
      <c r="J1055" t="s">
        <v>1323</v>
      </c>
      <c r="K1055">
        <v>39</v>
      </c>
      <c r="L1055" t="s">
        <v>999</v>
      </c>
      <c r="M1055" t="s">
        <v>1324</v>
      </c>
      <c r="N1055" t="s">
        <v>1338</v>
      </c>
    </row>
    <row r="1056" spans="1:14" x14ac:dyDescent="0.35">
      <c r="A1056" s="4">
        <v>45003</v>
      </c>
      <c r="B1056">
        <f t="shared" si="96"/>
        <v>6</v>
      </c>
      <c r="C1056" t="str">
        <f t="shared" si="100"/>
        <v>SÁBADO</v>
      </c>
      <c r="D1056">
        <f t="shared" si="97"/>
        <v>3</v>
      </c>
      <c r="E1056" t="str">
        <f t="shared" si="98"/>
        <v>MARZO</v>
      </c>
      <c r="F1056">
        <f t="shared" si="99"/>
        <v>2023</v>
      </c>
      <c r="G1056">
        <f t="shared" si="101"/>
        <v>11</v>
      </c>
      <c r="H1056" t="s">
        <v>1581</v>
      </c>
      <c r="I1056" s="6">
        <v>500</v>
      </c>
      <c r="J1056" t="s">
        <v>1509</v>
      </c>
      <c r="K1056">
        <v>65</v>
      </c>
      <c r="L1056" t="s">
        <v>999</v>
      </c>
      <c r="M1056" t="s">
        <v>1324</v>
      </c>
      <c r="N1056" t="s">
        <v>1338</v>
      </c>
    </row>
    <row r="1057" spans="1:14" x14ac:dyDescent="0.35">
      <c r="A1057" s="4">
        <v>45003</v>
      </c>
      <c r="B1057">
        <f t="shared" si="96"/>
        <v>6</v>
      </c>
      <c r="C1057" t="str">
        <f t="shared" si="100"/>
        <v>SÁBADO</v>
      </c>
      <c r="D1057">
        <f t="shared" si="97"/>
        <v>3</v>
      </c>
      <c r="E1057" t="str">
        <f t="shared" si="98"/>
        <v>MARZO</v>
      </c>
      <c r="F1057">
        <f t="shared" si="99"/>
        <v>2023</v>
      </c>
      <c r="G1057">
        <f t="shared" si="101"/>
        <v>11</v>
      </c>
      <c r="H1057" t="s">
        <v>1582</v>
      </c>
      <c r="I1057" s="6">
        <v>500</v>
      </c>
      <c r="J1057" t="s">
        <v>1323</v>
      </c>
      <c r="K1057">
        <v>22</v>
      </c>
      <c r="L1057" t="s">
        <v>1002</v>
      </c>
      <c r="M1057" t="s">
        <v>1324</v>
      </c>
      <c r="N1057" t="s">
        <v>1335</v>
      </c>
    </row>
    <row r="1058" spans="1:14" x14ac:dyDescent="0.35">
      <c r="A1058" s="4">
        <v>45006</v>
      </c>
      <c r="B1058">
        <f t="shared" si="96"/>
        <v>2</v>
      </c>
      <c r="C1058" t="str">
        <f t="shared" si="100"/>
        <v>MARTES</v>
      </c>
      <c r="D1058">
        <f t="shared" si="97"/>
        <v>3</v>
      </c>
      <c r="E1058" t="str">
        <f t="shared" si="98"/>
        <v>MARZO</v>
      </c>
      <c r="F1058">
        <f t="shared" si="99"/>
        <v>2023</v>
      </c>
      <c r="G1058">
        <f t="shared" si="101"/>
        <v>12</v>
      </c>
      <c r="H1058" t="s">
        <v>1583</v>
      </c>
      <c r="I1058" s="6">
        <v>1140</v>
      </c>
      <c r="J1058" t="s">
        <v>1584</v>
      </c>
      <c r="K1058">
        <v>36</v>
      </c>
      <c r="L1058" t="s">
        <v>999</v>
      </c>
      <c r="M1058" t="s">
        <v>1324</v>
      </c>
      <c r="N1058" t="s">
        <v>1338</v>
      </c>
    </row>
    <row r="1059" spans="1:14" x14ac:dyDescent="0.35">
      <c r="A1059" s="4">
        <v>45006</v>
      </c>
      <c r="B1059">
        <f t="shared" si="96"/>
        <v>2</v>
      </c>
      <c r="C1059" t="str">
        <f t="shared" si="100"/>
        <v>MARTES</v>
      </c>
      <c r="D1059">
        <f t="shared" si="97"/>
        <v>3</v>
      </c>
      <c r="E1059" t="str">
        <f t="shared" si="98"/>
        <v>MARZO</v>
      </c>
      <c r="F1059">
        <f t="shared" si="99"/>
        <v>2023</v>
      </c>
      <c r="G1059">
        <f t="shared" si="101"/>
        <v>12</v>
      </c>
      <c r="H1059" t="s">
        <v>1576</v>
      </c>
      <c r="I1059" s="6">
        <v>400</v>
      </c>
      <c r="J1059" t="s">
        <v>1585</v>
      </c>
      <c r="K1059">
        <v>56</v>
      </c>
      <c r="L1059" t="s">
        <v>999</v>
      </c>
      <c r="M1059" t="s">
        <v>1318</v>
      </c>
    </row>
    <row r="1060" spans="1:14" x14ac:dyDescent="0.35">
      <c r="A1060" s="4">
        <v>45006</v>
      </c>
      <c r="B1060">
        <f t="shared" si="96"/>
        <v>2</v>
      </c>
      <c r="C1060" t="str">
        <f t="shared" si="100"/>
        <v>MARTES</v>
      </c>
      <c r="D1060">
        <f t="shared" si="97"/>
        <v>3</v>
      </c>
      <c r="E1060" t="str">
        <f t="shared" si="98"/>
        <v>MARZO</v>
      </c>
      <c r="F1060">
        <f t="shared" si="99"/>
        <v>2023</v>
      </c>
      <c r="G1060">
        <f t="shared" si="101"/>
        <v>12</v>
      </c>
      <c r="H1060" t="s">
        <v>1581</v>
      </c>
      <c r="I1060" s="6">
        <v>500</v>
      </c>
      <c r="J1060" t="s">
        <v>1546</v>
      </c>
      <c r="K1060">
        <v>65</v>
      </c>
      <c r="L1060" t="s">
        <v>999</v>
      </c>
      <c r="M1060" t="s">
        <v>1318</v>
      </c>
    </row>
    <row r="1061" spans="1:14" x14ac:dyDescent="0.35">
      <c r="A1061" s="4">
        <v>45006</v>
      </c>
      <c r="B1061">
        <f t="shared" si="96"/>
        <v>2</v>
      </c>
      <c r="C1061" t="str">
        <f t="shared" si="100"/>
        <v>MARTES</v>
      </c>
      <c r="D1061">
        <f t="shared" si="97"/>
        <v>3</v>
      </c>
      <c r="E1061" t="str">
        <f t="shared" si="98"/>
        <v>MARZO</v>
      </c>
      <c r="F1061">
        <f t="shared" si="99"/>
        <v>2023</v>
      </c>
      <c r="G1061">
        <f t="shared" si="101"/>
        <v>12</v>
      </c>
      <c r="H1061" t="s">
        <v>1481</v>
      </c>
      <c r="I1061" s="6">
        <v>5600</v>
      </c>
      <c r="J1061" t="s">
        <v>1586</v>
      </c>
      <c r="K1061">
        <v>28</v>
      </c>
      <c r="L1061" t="s">
        <v>999</v>
      </c>
      <c r="M1061" t="s">
        <v>1318</v>
      </c>
    </row>
    <row r="1062" spans="1:14" x14ac:dyDescent="0.35">
      <c r="A1062" s="4">
        <v>45006</v>
      </c>
      <c r="B1062">
        <f t="shared" si="96"/>
        <v>2</v>
      </c>
      <c r="C1062" t="str">
        <f t="shared" si="100"/>
        <v>MARTES</v>
      </c>
      <c r="D1062">
        <f t="shared" si="97"/>
        <v>3</v>
      </c>
      <c r="E1062" t="str">
        <f t="shared" si="98"/>
        <v>MARZO</v>
      </c>
      <c r="F1062">
        <f t="shared" si="99"/>
        <v>2023</v>
      </c>
      <c r="G1062">
        <f t="shared" si="101"/>
        <v>12</v>
      </c>
      <c r="H1062" t="s">
        <v>123</v>
      </c>
      <c r="I1062" s="6">
        <v>600</v>
      </c>
      <c r="J1062" t="s">
        <v>1546</v>
      </c>
      <c r="K1062">
        <v>22</v>
      </c>
      <c r="L1062" t="s">
        <v>999</v>
      </c>
      <c r="M1062" t="s">
        <v>1318</v>
      </c>
    </row>
    <row r="1063" spans="1:14" x14ac:dyDescent="0.35">
      <c r="A1063" s="4">
        <v>45007</v>
      </c>
      <c r="B1063">
        <f t="shared" si="96"/>
        <v>3</v>
      </c>
      <c r="C1063" t="str">
        <f t="shared" si="100"/>
        <v>MIÉRCOLES</v>
      </c>
      <c r="D1063">
        <f t="shared" si="97"/>
        <v>3</v>
      </c>
      <c r="E1063" t="str">
        <f t="shared" si="98"/>
        <v>MARZO</v>
      </c>
      <c r="F1063">
        <f t="shared" si="99"/>
        <v>2023</v>
      </c>
      <c r="G1063">
        <f t="shared" si="101"/>
        <v>12</v>
      </c>
      <c r="H1063" t="s">
        <v>1385</v>
      </c>
      <c r="I1063" s="6">
        <v>350</v>
      </c>
      <c r="J1063" t="s">
        <v>1323</v>
      </c>
      <c r="K1063">
        <v>31</v>
      </c>
      <c r="L1063" t="s">
        <v>999</v>
      </c>
      <c r="M1063" t="s">
        <v>1318</v>
      </c>
    </row>
    <row r="1064" spans="1:14" x14ac:dyDescent="0.35">
      <c r="A1064" s="4">
        <v>45008</v>
      </c>
      <c r="B1064">
        <f t="shared" si="96"/>
        <v>4</v>
      </c>
      <c r="C1064" t="str">
        <f t="shared" si="100"/>
        <v>JUEVES</v>
      </c>
      <c r="D1064">
        <f t="shared" si="97"/>
        <v>3</v>
      </c>
      <c r="E1064" t="str">
        <f t="shared" si="98"/>
        <v>MARZO</v>
      </c>
      <c r="F1064">
        <f t="shared" si="99"/>
        <v>2023</v>
      </c>
      <c r="G1064">
        <f t="shared" si="101"/>
        <v>12</v>
      </c>
      <c r="H1064" t="s">
        <v>1587</v>
      </c>
      <c r="I1064" s="6">
        <v>500</v>
      </c>
      <c r="J1064" t="s">
        <v>1323</v>
      </c>
      <c r="K1064">
        <v>50</v>
      </c>
      <c r="L1064" t="s">
        <v>1002</v>
      </c>
      <c r="M1064" t="s">
        <v>1324</v>
      </c>
      <c r="N1064" t="s">
        <v>1335</v>
      </c>
    </row>
    <row r="1065" spans="1:14" x14ac:dyDescent="0.35">
      <c r="A1065" s="4">
        <v>45008</v>
      </c>
      <c r="B1065">
        <f t="shared" si="96"/>
        <v>4</v>
      </c>
      <c r="C1065" t="str">
        <f t="shared" si="100"/>
        <v>JUEVES</v>
      </c>
      <c r="D1065">
        <f t="shared" si="97"/>
        <v>3</v>
      </c>
      <c r="E1065" t="str">
        <f t="shared" si="98"/>
        <v>MARZO</v>
      </c>
      <c r="F1065">
        <f t="shared" si="99"/>
        <v>2023</v>
      </c>
      <c r="G1065">
        <f t="shared" si="101"/>
        <v>12</v>
      </c>
      <c r="H1065" t="s">
        <v>1588</v>
      </c>
      <c r="I1065" s="6">
        <v>59</v>
      </c>
      <c r="J1065" t="s">
        <v>1577</v>
      </c>
      <c r="K1065">
        <v>20</v>
      </c>
      <c r="L1065" t="s">
        <v>999</v>
      </c>
      <c r="M1065" t="s">
        <v>1324</v>
      </c>
      <c r="N1065" t="s">
        <v>1344</v>
      </c>
    </row>
    <row r="1066" spans="1:14" x14ac:dyDescent="0.35">
      <c r="A1066" s="4">
        <v>45008</v>
      </c>
      <c r="B1066">
        <f t="shared" si="96"/>
        <v>4</v>
      </c>
      <c r="C1066" t="str">
        <f t="shared" si="100"/>
        <v>JUEVES</v>
      </c>
      <c r="D1066">
        <f t="shared" si="97"/>
        <v>3</v>
      </c>
      <c r="E1066" t="str">
        <f t="shared" si="98"/>
        <v>MARZO</v>
      </c>
      <c r="F1066">
        <f t="shared" si="99"/>
        <v>2023</v>
      </c>
      <c r="G1066">
        <f t="shared" si="101"/>
        <v>12</v>
      </c>
      <c r="H1066" t="s">
        <v>1576</v>
      </c>
      <c r="I1066" s="6">
        <v>500</v>
      </c>
      <c r="J1066" t="s">
        <v>1546</v>
      </c>
      <c r="K1066">
        <v>56</v>
      </c>
      <c r="L1066" t="s">
        <v>999</v>
      </c>
      <c r="M1066" t="s">
        <v>1318</v>
      </c>
    </row>
    <row r="1067" spans="1:14" x14ac:dyDescent="0.35">
      <c r="A1067" s="4">
        <v>45010</v>
      </c>
      <c r="B1067">
        <f t="shared" si="96"/>
        <v>6</v>
      </c>
      <c r="C1067" t="str">
        <f t="shared" si="100"/>
        <v>SÁBADO</v>
      </c>
      <c r="D1067">
        <f t="shared" si="97"/>
        <v>3</v>
      </c>
      <c r="E1067" t="str">
        <f t="shared" si="98"/>
        <v>MARZO</v>
      </c>
      <c r="F1067">
        <f t="shared" si="99"/>
        <v>2023</v>
      </c>
      <c r="G1067">
        <f t="shared" si="101"/>
        <v>12</v>
      </c>
      <c r="H1067" t="s">
        <v>1581</v>
      </c>
      <c r="I1067" s="6">
        <v>1140</v>
      </c>
      <c r="J1067" t="s">
        <v>1546</v>
      </c>
      <c r="K1067">
        <v>65</v>
      </c>
      <c r="L1067" t="s">
        <v>999</v>
      </c>
      <c r="M1067" t="s">
        <v>1318</v>
      </c>
    </row>
    <row r="1068" spans="1:14" x14ac:dyDescent="0.35">
      <c r="A1068" s="4">
        <v>45010</v>
      </c>
      <c r="B1068">
        <f t="shared" si="96"/>
        <v>6</v>
      </c>
      <c r="C1068" t="str">
        <f t="shared" si="100"/>
        <v>SÁBADO</v>
      </c>
      <c r="D1068">
        <f t="shared" si="97"/>
        <v>3</v>
      </c>
      <c r="E1068" t="str">
        <f t="shared" si="98"/>
        <v>MARZO</v>
      </c>
      <c r="F1068">
        <f t="shared" si="99"/>
        <v>2023</v>
      </c>
      <c r="G1068">
        <f t="shared" si="101"/>
        <v>12</v>
      </c>
      <c r="H1068" t="s">
        <v>1580</v>
      </c>
      <c r="I1068" s="6">
        <v>570</v>
      </c>
      <c r="J1068" t="s">
        <v>1546</v>
      </c>
      <c r="K1068">
        <v>39</v>
      </c>
      <c r="L1068" t="s">
        <v>999</v>
      </c>
      <c r="M1068" t="s">
        <v>1318</v>
      </c>
    </row>
    <row r="1069" spans="1:14" x14ac:dyDescent="0.35">
      <c r="A1069" s="4">
        <v>45010</v>
      </c>
      <c r="B1069">
        <f t="shared" si="96"/>
        <v>6</v>
      </c>
      <c r="C1069" t="str">
        <f t="shared" si="100"/>
        <v>SÁBADO</v>
      </c>
      <c r="D1069">
        <f t="shared" si="97"/>
        <v>3</v>
      </c>
      <c r="E1069" t="str">
        <f t="shared" si="98"/>
        <v>MARZO</v>
      </c>
      <c r="F1069">
        <f t="shared" si="99"/>
        <v>2023</v>
      </c>
      <c r="G1069">
        <f t="shared" si="101"/>
        <v>12</v>
      </c>
      <c r="H1069" t="s">
        <v>1571</v>
      </c>
      <c r="I1069" s="6">
        <v>0</v>
      </c>
      <c r="J1069" t="s">
        <v>1546</v>
      </c>
      <c r="K1069">
        <v>8</v>
      </c>
      <c r="L1069" t="s">
        <v>1002</v>
      </c>
      <c r="M1069" t="s">
        <v>1318</v>
      </c>
    </row>
    <row r="1070" spans="1:14" x14ac:dyDescent="0.35">
      <c r="A1070" s="4">
        <v>45010</v>
      </c>
      <c r="B1070">
        <f t="shared" si="96"/>
        <v>6</v>
      </c>
      <c r="C1070" t="str">
        <f t="shared" si="100"/>
        <v>SÁBADO</v>
      </c>
      <c r="D1070">
        <f t="shared" si="97"/>
        <v>3</v>
      </c>
      <c r="E1070" t="str">
        <f t="shared" si="98"/>
        <v>MARZO</v>
      </c>
      <c r="F1070">
        <f t="shared" si="99"/>
        <v>2023</v>
      </c>
      <c r="G1070">
        <f t="shared" si="101"/>
        <v>12</v>
      </c>
      <c r="H1070" t="s">
        <v>1589</v>
      </c>
      <c r="I1070" s="6">
        <v>59</v>
      </c>
      <c r="J1070" t="s">
        <v>1577</v>
      </c>
      <c r="K1070">
        <v>43</v>
      </c>
      <c r="L1070" t="s">
        <v>999</v>
      </c>
      <c r="M1070" t="s">
        <v>1324</v>
      </c>
      <c r="N1070" t="s">
        <v>1344</v>
      </c>
    </row>
    <row r="1071" spans="1:14" x14ac:dyDescent="0.35">
      <c r="A1071" s="4">
        <v>45012</v>
      </c>
      <c r="B1071">
        <f t="shared" si="96"/>
        <v>1</v>
      </c>
      <c r="C1071" t="str">
        <f t="shared" si="100"/>
        <v>LUNES</v>
      </c>
      <c r="D1071">
        <f t="shared" si="97"/>
        <v>3</v>
      </c>
      <c r="E1071" t="str">
        <f t="shared" si="98"/>
        <v>MARZO</v>
      </c>
      <c r="F1071">
        <f t="shared" si="99"/>
        <v>2023</v>
      </c>
      <c r="G1071">
        <f t="shared" si="101"/>
        <v>13</v>
      </c>
      <c r="H1071" t="s">
        <v>123</v>
      </c>
      <c r="I1071" s="6">
        <v>59</v>
      </c>
      <c r="J1071" t="s">
        <v>1590</v>
      </c>
      <c r="K1071">
        <v>22</v>
      </c>
      <c r="L1071" t="s">
        <v>999</v>
      </c>
      <c r="M1071" t="s">
        <v>1318</v>
      </c>
    </row>
    <row r="1072" spans="1:14" x14ac:dyDescent="0.35">
      <c r="A1072" s="4">
        <v>45013</v>
      </c>
      <c r="B1072">
        <f t="shared" si="96"/>
        <v>2</v>
      </c>
      <c r="C1072" t="str">
        <f t="shared" si="100"/>
        <v>MARTES</v>
      </c>
      <c r="D1072">
        <f t="shared" si="97"/>
        <v>3</v>
      </c>
      <c r="E1072" t="str">
        <f t="shared" si="98"/>
        <v>MARZO</v>
      </c>
      <c r="F1072">
        <f t="shared" si="99"/>
        <v>2023</v>
      </c>
      <c r="G1072">
        <f t="shared" si="101"/>
        <v>13</v>
      </c>
      <c r="H1072" t="s">
        <v>1587</v>
      </c>
      <c r="I1072" s="6">
        <v>59</v>
      </c>
      <c r="J1072" t="s">
        <v>1546</v>
      </c>
      <c r="K1072">
        <v>50</v>
      </c>
      <c r="L1072" t="s">
        <v>1002</v>
      </c>
      <c r="M1072" t="s">
        <v>1318</v>
      </c>
    </row>
    <row r="1073" spans="1:14" x14ac:dyDescent="0.35">
      <c r="A1073" s="4">
        <v>45013</v>
      </c>
      <c r="B1073">
        <f t="shared" si="96"/>
        <v>2</v>
      </c>
      <c r="C1073" t="str">
        <f t="shared" si="100"/>
        <v>MARTES</v>
      </c>
      <c r="D1073">
        <f t="shared" si="97"/>
        <v>3</v>
      </c>
      <c r="E1073" t="str">
        <f t="shared" si="98"/>
        <v>MARZO</v>
      </c>
      <c r="F1073">
        <f t="shared" si="99"/>
        <v>2023</v>
      </c>
      <c r="G1073">
        <f t="shared" si="101"/>
        <v>13</v>
      </c>
      <c r="H1073" t="s">
        <v>1581</v>
      </c>
      <c r="I1073" s="6">
        <v>1140</v>
      </c>
      <c r="J1073" t="s">
        <v>1546</v>
      </c>
      <c r="K1073">
        <v>65</v>
      </c>
      <c r="L1073" t="s">
        <v>999</v>
      </c>
      <c r="M1073" t="s">
        <v>1318</v>
      </c>
    </row>
    <row r="1074" spans="1:14" x14ac:dyDescent="0.35">
      <c r="A1074" s="4">
        <v>45014</v>
      </c>
      <c r="B1074">
        <f t="shared" si="96"/>
        <v>3</v>
      </c>
      <c r="C1074" t="str">
        <f t="shared" si="100"/>
        <v>MIÉRCOLES</v>
      </c>
      <c r="D1074">
        <f t="shared" si="97"/>
        <v>3</v>
      </c>
      <c r="E1074" t="str">
        <f t="shared" si="98"/>
        <v>MARZO</v>
      </c>
      <c r="F1074">
        <f t="shared" si="99"/>
        <v>2023</v>
      </c>
      <c r="G1074">
        <f t="shared" si="101"/>
        <v>13</v>
      </c>
      <c r="H1074" t="s">
        <v>1591</v>
      </c>
      <c r="I1074" s="6">
        <v>59</v>
      </c>
      <c r="J1074" t="s">
        <v>1577</v>
      </c>
      <c r="K1074">
        <v>28</v>
      </c>
      <c r="L1074" t="s">
        <v>1002</v>
      </c>
      <c r="M1074" t="s">
        <v>1324</v>
      </c>
      <c r="N1074" t="s">
        <v>1335</v>
      </c>
    </row>
    <row r="1075" spans="1:14" x14ac:dyDescent="0.35">
      <c r="A1075" s="4">
        <v>45014</v>
      </c>
      <c r="B1075">
        <f t="shared" si="96"/>
        <v>3</v>
      </c>
      <c r="C1075" t="str">
        <f t="shared" si="100"/>
        <v>MIÉRCOLES</v>
      </c>
      <c r="D1075">
        <f t="shared" si="97"/>
        <v>3</v>
      </c>
      <c r="E1075" t="str">
        <f t="shared" si="98"/>
        <v>MARZO</v>
      </c>
      <c r="F1075">
        <f t="shared" si="99"/>
        <v>2023</v>
      </c>
      <c r="G1075">
        <f t="shared" si="101"/>
        <v>13</v>
      </c>
      <c r="H1075" t="s">
        <v>1474</v>
      </c>
      <c r="I1075" s="6">
        <v>1000</v>
      </c>
      <c r="J1075" t="s">
        <v>1549</v>
      </c>
      <c r="K1075">
        <v>30</v>
      </c>
      <c r="L1075" t="s">
        <v>1002</v>
      </c>
      <c r="M1075" t="s">
        <v>1318</v>
      </c>
    </row>
    <row r="1076" spans="1:14" x14ac:dyDescent="0.35">
      <c r="A1076" s="4">
        <v>45015</v>
      </c>
      <c r="B1076">
        <f t="shared" si="96"/>
        <v>4</v>
      </c>
      <c r="C1076" t="str">
        <f t="shared" si="100"/>
        <v>JUEVES</v>
      </c>
      <c r="D1076">
        <f t="shared" si="97"/>
        <v>3</v>
      </c>
      <c r="E1076" t="str">
        <f t="shared" si="98"/>
        <v>MARZO</v>
      </c>
      <c r="F1076">
        <f t="shared" si="99"/>
        <v>2023</v>
      </c>
      <c r="G1076">
        <f t="shared" si="101"/>
        <v>13</v>
      </c>
      <c r="H1076" t="s">
        <v>97</v>
      </c>
      <c r="I1076" s="6">
        <v>7000</v>
      </c>
      <c r="J1076" t="s">
        <v>1546</v>
      </c>
      <c r="K1076">
        <v>67</v>
      </c>
      <c r="L1076" t="s">
        <v>999</v>
      </c>
      <c r="M1076" t="s">
        <v>1318</v>
      </c>
    </row>
    <row r="1077" spans="1:14" x14ac:dyDescent="0.35">
      <c r="A1077" s="4">
        <v>45015</v>
      </c>
      <c r="B1077">
        <f t="shared" si="96"/>
        <v>4</v>
      </c>
      <c r="C1077" t="str">
        <f t="shared" si="100"/>
        <v>JUEVES</v>
      </c>
      <c r="D1077">
        <f t="shared" si="97"/>
        <v>3</v>
      </c>
      <c r="E1077" t="str">
        <f t="shared" si="98"/>
        <v>MARZO</v>
      </c>
      <c r="F1077">
        <f t="shared" si="99"/>
        <v>2023</v>
      </c>
      <c r="G1077">
        <f t="shared" si="101"/>
        <v>13</v>
      </c>
      <c r="H1077" t="s">
        <v>98</v>
      </c>
      <c r="I1077" s="6">
        <v>1200</v>
      </c>
      <c r="J1077" t="s">
        <v>1546</v>
      </c>
      <c r="K1077">
        <v>33</v>
      </c>
      <c r="L1077" t="s">
        <v>999</v>
      </c>
      <c r="M1077" t="s">
        <v>1318</v>
      </c>
    </row>
    <row r="1078" spans="1:14" x14ac:dyDescent="0.35">
      <c r="A1078" s="4">
        <v>45015</v>
      </c>
      <c r="B1078">
        <f t="shared" si="96"/>
        <v>4</v>
      </c>
      <c r="C1078" t="str">
        <f t="shared" si="100"/>
        <v>JUEVES</v>
      </c>
      <c r="D1078">
        <f t="shared" si="97"/>
        <v>3</v>
      </c>
      <c r="E1078" t="str">
        <f t="shared" si="98"/>
        <v>MARZO</v>
      </c>
      <c r="F1078">
        <f t="shared" si="99"/>
        <v>2023</v>
      </c>
      <c r="G1078">
        <f t="shared" si="101"/>
        <v>13</v>
      </c>
      <c r="H1078" t="s">
        <v>99</v>
      </c>
      <c r="I1078" s="6">
        <v>2500</v>
      </c>
      <c r="J1078" t="s">
        <v>1546</v>
      </c>
      <c r="K1078">
        <v>62</v>
      </c>
      <c r="L1078" t="s">
        <v>999</v>
      </c>
      <c r="M1078" t="s">
        <v>1318</v>
      </c>
    </row>
    <row r="1079" spans="1:14" x14ac:dyDescent="0.35">
      <c r="A1079" s="4">
        <v>45015</v>
      </c>
      <c r="B1079">
        <f t="shared" si="96"/>
        <v>4</v>
      </c>
      <c r="C1079" t="str">
        <f t="shared" si="100"/>
        <v>JUEVES</v>
      </c>
      <c r="D1079">
        <f t="shared" si="97"/>
        <v>3</v>
      </c>
      <c r="E1079" t="str">
        <f t="shared" si="98"/>
        <v>MARZO</v>
      </c>
      <c r="F1079">
        <f t="shared" si="99"/>
        <v>2023</v>
      </c>
      <c r="G1079">
        <f t="shared" si="101"/>
        <v>13</v>
      </c>
      <c r="H1079" t="s">
        <v>100</v>
      </c>
      <c r="I1079" s="6">
        <v>2570</v>
      </c>
      <c r="J1079" t="s">
        <v>1546</v>
      </c>
      <c r="K1079">
        <v>50</v>
      </c>
      <c r="L1079" t="s">
        <v>999</v>
      </c>
      <c r="M1079" t="s">
        <v>188</v>
      </c>
    </row>
    <row r="1080" spans="1:14" x14ac:dyDescent="0.35">
      <c r="A1080" s="4">
        <v>45015</v>
      </c>
      <c r="B1080">
        <f t="shared" si="96"/>
        <v>4</v>
      </c>
      <c r="C1080" t="str">
        <f t="shared" si="100"/>
        <v>JUEVES</v>
      </c>
      <c r="D1080">
        <f t="shared" si="97"/>
        <v>3</v>
      </c>
      <c r="E1080" t="str">
        <f t="shared" si="98"/>
        <v>MARZO</v>
      </c>
      <c r="F1080">
        <f t="shared" si="99"/>
        <v>2023</v>
      </c>
      <c r="G1080">
        <f t="shared" si="101"/>
        <v>13</v>
      </c>
      <c r="H1080" t="s">
        <v>111</v>
      </c>
      <c r="I1080" s="6">
        <v>10000</v>
      </c>
      <c r="J1080" t="s">
        <v>1546</v>
      </c>
      <c r="K1080">
        <v>70</v>
      </c>
      <c r="L1080" t="s">
        <v>1002</v>
      </c>
      <c r="M1080" t="s">
        <v>188</v>
      </c>
    </row>
    <row r="1081" spans="1:14" x14ac:dyDescent="0.35">
      <c r="A1081" s="4">
        <v>45016</v>
      </c>
      <c r="B1081">
        <f t="shared" si="96"/>
        <v>5</v>
      </c>
      <c r="C1081" t="str">
        <f t="shared" si="100"/>
        <v>VIERNES</v>
      </c>
      <c r="D1081">
        <f t="shared" si="97"/>
        <v>3</v>
      </c>
      <c r="E1081" t="str">
        <f t="shared" si="98"/>
        <v>MARZO</v>
      </c>
      <c r="F1081">
        <f t="shared" si="99"/>
        <v>2023</v>
      </c>
      <c r="G1081">
        <f t="shared" si="101"/>
        <v>13</v>
      </c>
      <c r="H1081" t="s">
        <v>1592</v>
      </c>
      <c r="I1081" s="6">
        <v>2400</v>
      </c>
      <c r="J1081" t="s">
        <v>1593</v>
      </c>
      <c r="K1081">
        <v>22</v>
      </c>
      <c r="L1081" t="s">
        <v>999</v>
      </c>
      <c r="M1081" t="s">
        <v>1324</v>
      </c>
      <c r="N1081" t="s">
        <v>1335</v>
      </c>
    </row>
    <row r="1082" spans="1:14" x14ac:dyDescent="0.35">
      <c r="A1082" s="4">
        <v>45016</v>
      </c>
      <c r="B1082">
        <f t="shared" si="96"/>
        <v>5</v>
      </c>
      <c r="C1082" t="str">
        <f t="shared" si="100"/>
        <v>VIERNES</v>
      </c>
      <c r="D1082">
        <f t="shared" si="97"/>
        <v>3</v>
      </c>
      <c r="E1082" t="str">
        <f t="shared" si="98"/>
        <v>MARZO</v>
      </c>
      <c r="F1082">
        <f t="shared" si="99"/>
        <v>2023</v>
      </c>
      <c r="G1082">
        <f t="shared" si="101"/>
        <v>13</v>
      </c>
      <c r="H1082" t="s">
        <v>1415</v>
      </c>
      <c r="I1082" s="6">
        <v>600</v>
      </c>
      <c r="J1082" t="s">
        <v>1546</v>
      </c>
      <c r="K1082">
        <v>18</v>
      </c>
      <c r="L1082" t="s">
        <v>999</v>
      </c>
      <c r="M1082" t="s">
        <v>188</v>
      </c>
    </row>
    <row r="1083" spans="1:14" x14ac:dyDescent="0.35">
      <c r="A1083" s="4">
        <v>45016</v>
      </c>
      <c r="B1083">
        <f t="shared" si="96"/>
        <v>5</v>
      </c>
      <c r="C1083" t="str">
        <f t="shared" si="100"/>
        <v>VIERNES</v>
      </c>
      <c r="D1083">
        <f t="shared" si="97"/>
        <v>3</v>
      </c>
      <c r="E1083" t="str">
        <f t="shared" si="98"/>
        <v>MARZO</v>
      </c>
      <c r="F1083">
        <f t="shared" si="99"/>
        <v>2023</v>
      </c>
      <c r="G1083">
        <f t="shared" si="101"/>
        <v>13</v>
      </c>
      <c r="H1083" t="s">
        <v>111</v>
      </c>
      <c r="I1083" s="6">
        <v>8500</v>
      </c>
      <c r="J1083" t="s">
        <v>1594</v>
      </c>
      <c r="K1083">
        <v>70</v>
      </c>
      <c r="L1083" t="s">
        <v>1002</v>
      </c>
      <c r="M1083" t="s">
        <v>188</v>
      </c>
    </row>
    <row r="1084" spans="1:14" x14ac:dyDescent="0.35">
      <c r="A1084" s="7">
        <v>45016</v>
      </c>
      <c r="B1084" s="9">
        <f t="shared" si="96"/>
        <v>5</v>
      </c>
      <c r="C1084" s="9" t="str">
        <f t="shared" si="100"/>
        <v>VIERNES</v>
      </c>
      <c r="D1084" s="9">
        <f t="shared" si="97"/>
        <v>3</v>
      </c>
      <c r="E1084" s="9" t="str">
        <f t="shared" si="98"/>
        <v>MARZO</v>
      </c>
      <c r="F1084" s="9">
        <f t="shared" si="99"/>
        <v>2023</v>
      </c>
      <c r="G1084">
        <f t="shared" si="101"/>
        <v>13</v>
      </c>
      <c r="H1084" s="9" t="s">
        <v>1481</v>
      </c>
      <c r="I1084" s="10">
        <v>500</v>
      </c>
      <c r="J1084" s="9" t="s">
        <v>1546</v>
      </c>
      <c r="K1084" s="9">
        <v>28</v>
      </c>
      <c r="L1084" s="9" t="s">
        <v>999</v>
      </c>
      <c r="M1084" s="9" t="s">
        <v>188</v>
      </c>
      <c r="N1084" s="9"/>
    </row>
    <row r="1085" spans="1:14" x14ac:dyDescent="0.35">
      <c r="A1085" s="4">
        <v>45017</v>
      </c>
      <c r="B1085">
        <f t="shared" si="96"/>
        <v>6</v>
      </c>
      <c r="C1085" t="str">
        <f t="shared" si="100"/>
        <v>SÁBADO</v>
      </c>
      <c r="D1085">
        <f t="shared" si="97"/>
        <v>4</v>
      </c>
      <c r="E1085" t="str">
        <f t="shared" si="98"/>
        <v>ABRIL</v>
      </c>
      <c r="F1085">
        <f t="shared" si="99"/>
        <v>2023</v>
      </c>
      <c r="G1085">
        <f t="shared" si="101"/>
        <v>13</v>
      </c>
      <c r="H1085" t="s">
        <v>1595</v>
      </c>
      <c r="I1085" s="6">
        <v>1710</v>
      </c>
      <c r="J1085" t="s">
        <v>1546</v>
      </c>
      <c r="K1085">
        <v>65</v>
      </c>
      <c r="L1085" t="s">
        <v>999</v>
      </c>
      <c r="M1085" t="s">
        <v>188</v>
      </c>
    </row>
    <row r="1086" spans="1:14" x14ac:dyDescent="0.35">
      <c r="A1086" s="4">
        <v>45018</v>
      </c>
      <c r="B1086">
        <f t="shared" si="96"/>
        <v>7</v>
      </c>
      <c r="C1086" t="str">
        <f t="shared" si="100"/>
        <v>DOMINGO</v>
      </c>
      <c r="D1086">
        <f t="shared" si="97"/>
        <v>4</v>
      </c>
      <c r="E1086" t="str">
        <f t="shared" si="98"/>
        <v>ABRIL</v>
      </c>
      <c r="F1086">
        <f t="shared" si="99"/>
        <v>2023</v>
      </c>
      <c r="G1086">
        <f t="shared" si="101"/>
        <v>14</v>
      </c>
      <c r="H1086" t="s">
        <v>123</v>
      </c>
      <c r="I1086" s="6">
        <v>300</v>
      </c>
      <c r="J1086" t="s">
        <v>1546</v>
      </c>
      <c r="K1086">
        <v>22</v>
      </c>
      <c r="L1086" t="s">
        <v>999</v>
      </c>
      <c r="M1086" t="s">
        <v>188</v>
      </c>
    </row>
    <row r="1087" spans="1:14" x14ac:dyDescent="0.35">
      <c r="A1087" s="4">
        <v>45018</v>
      </c>
      <c r="B1087">
        <f t="shared" si="96"/>
        <v>7</v>
      </c>
      <c r="C1087" t="str">
        <f t="shared" si="100"/>
        <v>DOMINGO</v>
      </c>
      <c r="D1087">
        <f t="shared" si="97"/>
        <v>4</v>
      </c>
      <c r="E1087" t="str">
        <f t="shared" si="98"/>
        <v>ABRIL</v>
      </c>
      <c r="F1087">
        <f t="shared" si="99"/>
        <v>2023</v>
      </c>
      <c r="G1087">
        <f t="shared" si="101"/>
        <v>14</v>
      </c>
      <c r="H1087" t="s">
        <v>1481</v>
      </c>
      <c r="I1087" s="6">
        <v>0</v>
      </c>
      <c r="J1087" t="s">
        <v>1544</v>
      </c>
      <c r="K1087">
        <v>28</v>
      </c>
      <c r="L1087" t="s">
        <v>999</v>
      </c>
      <c r="M1087" t="s">
        <v>188</v>
      </c>
    </row>
    <row r="1088" spans="1:14" x14ac:dyDescent="0.35">
      <c r="A1088" s="4">
        <v>45018</v>
      </c>
      <c r="B1088">
        <f t="shared" si="96"/>
        <v>7</v>
      </c>
      <c r="C1088" t="str">
        <f t="shared" si="100"/>
        <v>DOMINGO</v>
      </c>
      <c r="D1088">
        <f t="shared" si="97"/>
        <v>4</v>
      </c>
      <c r="E1088" t="str">
        <f t="shared" si="98"/>
        <v>ABRIL</v>
      </c>
      <c r="F1088">
        <f t="shared" si="99"/>
        <v>2023</v>
      </c>
      <c r="G1088">
        <f t="shared" si="101"/>
        <v>14</v>
      </c>
      <c r="H1088" t="s">
        <v>1596</v>
      </c>
      <c r="I1088" s="6">
        <v>1200</v>
      </c>
      <c r="J1088" t="s">
        <v>1544</v>
      </c>
      <c r="K1088">
        <v>22</v>
      </c>
      <c r="L1088" t="s">
        <v>1002</v>
      </c>
      <c r="M1088" t="s">
        <v>188</v>
      </c>
    </row>
    <row r="1089" spans="1:14" x14ac:dyDescent="0.35">
      <c r="A1089" s="4">
        <v>45018</v>
      </c>
      <c r="B1089">
        <f t="shared" si="96"/>
        <v>7</v>
      </c>
      <c r="C1089" t="str">
        <f t="shared" si="100"/>
        <v>DOMINGO</v>
      </c>
      <c r="D1089">
        <f t="shared" si="97"/>
        <v>4</v>
      </c>
      <c r="E1089" t="str">
        <f t="shared" si="98"/>
        <v>ABRIL</v>
      </c>
      <c r="F1089">
        <f t="shared" si="99"/>
        <v>2023</v>
      </c>
      <c r="G1089">
        <f t="shared" si="101"/>
        <v>14</v>
      </c>
      <c r="H1089" t="s">
        <v>163</v>
      </c>
      <c r="I1089" s="6">
        <v>1200</v>
      </c>
      <c r="J1089" t="s">
        <v>1544</v>
      </c>
      <c r="K1089">
        <v>30</v>
      </c>
      <c r="L1089" t="s">
        <v>999</v>
      </c>
      <c r="M1089" t="s">
        <v>188</v>
      </c>
    </row>
    <row r="1090" spans="1:14" x14ac:dyDescent="0.35">
      <c r="A1090" s="4">
        <v>45018</v>
      </c>
      <c r="B1090">
        <f t="shared" ref="B1090:B1153" si="102">WEEKDAY(A1090,2)</f>
        <v>7</v>
      </c>
      <c r="C1090" t="str">
        <f t="shared" si="100"/>
        <v>DOMINGO</v>
      </c>
      <c r="D1090">
        <f t="shared" ref="D1090:D1153" si="103">MONTH(A1090)</f>
        <v>4</v>
      </c>
      <c r="E1090" t="str">
        <f t="shared" ref="E1090:E1153" si="104">UPPER(TEXT(A1090,"MMMM"))</f>
        <v>ABRIL</v>
      </c>
      <c r="F1090">
        <f t="shared" ref="F1090:F1153" si="105">YEAR(A1090)</f>
        <v>2023</v>
      </c>
      <c r="G1090">
        <f t="shared" si="101"/>
        <v>14</v>
      </c>
      <c r="H1090" t="s">
        <v>161</v>
      </c>
      <c r="I1090" s="6">
        <v>500</v>
      </c>
      <c r="J1090" t="s">
        <v>1544</v>
      </c>
      <c r="K1090">
        <v>28</v>
      </c>
      <c r="L1090" t="s">
        <v>1002</v>
      </c>
      <c r="M1090" t="s">
        <v>188</v>
      </c>
    </row>
    <row r="1091" spans="1:14" x14ac:dyDescent="0.35">
      <c r="A1091" s="4">
        <v>45019</v>
      </c>
      <c r="B1091">
        <f t="shared" si="102"/>
        <v>1</v>
      </c>
      <c r="C1091" t="str">
        <f t="shared" ref="C1091:C1154" si="106">UPPER(TEXT(A1091,"DDDD"))</f>
        <v>LUNES</v>
      </c>
      <c r="D1091">
        <f t="shared" si="103"/>
        <v>4</v>
      </c>
      <c r="E1091" t="str">
        <f t="shared" si="104"/>
        <v>ABRIL</v>
      </c>
      <c r="F1091">
        <f t="shared" si="105"/>
        <v>2023</v>
      </c>
      <c r="G1091">
        <f t="shared" ref="G1091:G1154" si="107">WEEKNUM(A1091)</f>
        <v>14</v>
      </c>
      <c r="H1091" t="s">
        <v>1597</v>
      </c>
      <c r="I1091" s="6">
        <v>1000</v>
      </c>
      <c r="J1091" t="s">
        <v>1577</v>
      </c>
      <c r="K1091">
        <v>4</v>
      </c>
      <c r="L1091" t="s">
        <v>1002</v>
      </c>
      <c r="M1091" t="s">
        <v>191</v>
      </c>
      <c r="N1091" t="s">
        <v>1335</v>
      </c>
    </row>
    <row r="1092" spans="1:14" x14ac:dyDescent="0.35">
      <c r="A1092" s="4">
        <v>45019</v>
      </c>
      <c r="B1092">
        <f t="shared" si="102"/>
        <v>1</v>
      </c>
      <c r="C1092" t="str">
        <f t="shared" si="106"/>
        <v>LUNES</v>
      </c>
      <c r="D1092">
        <f t="shared" si="103"/>
        <v>4</v>
      </c>
      <c r="E1092" t="str">
        <f t="shared" si="104"/>
        <v>ABRIL</v>
      </c>
      <c r="F1092">
        <f t="shared" si="105"/>
        <v>2023</v>
      </c>
      <c r="G1092">
        <f t="shared" si="107"/>
        <v>14</v>
      </c>
      <c r="H1092" t="s">
        <v>1571</v>
      </c>
      <c r="I1092" s="6">
        <v>0</v>
      </c>
      <c r="J1092" t="s">
        <v>1546</v>
      </c>
      <c r="K1092">
        <v>8</v>
      </c>
      <c r="L1092" t="s">
        <v>1002</v>
      </c>
      <c r="M1092" t="s">
        <v>188</v>
      </c>
    </row>
    <row r="1093" spans="1:14" x14ac:dyDescent="0.35">
      <c r="A1093" s="4">
        <v>45019</v>
      </c>
      <c r="B1093">
        <f t="shared" si="102"/>
        <v>1</v>
      </c>
      <c r="C1093" t="str">
        <f t="shared" si="106"/>
        <v>LUNES</v>
      </c>
      <c r="D1093">
        <f t="shared" si="103"/>
        <v>4</v>
      </c>
      <c r="E1093" t="str">
        <f t="shared" si="104"/>
        <v>ABRIL</v>
      </c>
      <c r="F1093">
        <f t="shared" si="105"/>
        <v>2023</v>
      </c>
      <c r="G1093">
        <f t="shared" si="107"/>
        <v>14</v>
      </c>
      <c r="H1093" t="s">
        <v>1598</v>
      </c>
      <c r="I1093" s="6">
        <v>350</v>
      </c>
      <c r="J1093" t="s">
        <v>1599</v>
      </c>
      <c r="K1093">
        <v>5</v>
      </c>
      <c r="L1093" t="s">
        <v>999</v>
      </c>
      <c r="M1093" t="s">
        <v>191</v>
      </c>
      <c r="N1093" t="s">
        <v>1344</v>
      </c>
    </row>
    <row r="1094" spans="1:14" x14ac:dyDescent="0.35">
      <c r="A1094" s="4">
        <v>45019</v>
      </c>
      <c r="B1094">
        <f t="shared" si="102"/>
        <v>1</v>
      </c>
      <c r="C1094" t="str">
        <f t="shared" si="106"/>
        <v>LUNES</v>
      </c>
      <c r="D1094">
        <f t="shared" si="103"/>
        <v>4</v>
      </c>
      <c r="E1094" t="str">
        <f t="shared" si="104"/>
        <v>ABRIL</v>
      </c>
      <c r="F1094">
        <f t="shared" si="105"/>
        <v>2023</v>
      </c>
      <c r="G1094">
        <f t="shared" si="107"/>
        <v>14</v>
      </c>
      <c r="H1094" t="s">
        <v>1600</v>
      </c>
      <c r="I1094" s="6">
        <v>59</v>
      </c>
      <c r="J1094" t="s">
        <v>1601</v>
      </c>
      <c r="K1094">
        <v>31</v>
      </c>
      <c r="L1094" t="s">
        <v>1002</v>
      </c>
      <c r="M1094" t="s">
        <v>191</v>
      </c>
      <c r="N1094" t="s">
        <v>1344</v>
      </c>
    </row>
    <row r="1095" spans="1:14" x14ac:dyDescent="0.35">
      <c r="A1095" s="4">
        <v>45020</v>
      </c>
      <c r="B1095">
        <f t="shared" si="102"/>
        <v>2</v>
      </c>
      <c r="C1095" t="str">
        <f t="shared" si="106"/>
        <v>MARTES</v>
      </c>
      <c r="D1095">
        <f t="shared" si="103"/>
        <v>4</v>
      </c>
      <c r="E1095" t="str">
        <f t="shared" si="104"/>
        <v>ABRIL</v>
      </c>
      <c r="F1095">
        <f t="shared" si="105"/>
        <v>2023</v>
      </c>
      <c r="G1095">
        <f t="shared" si="107"/>
        <v>14</v>
      </c>
      <c r="H1095" t="s">
        <v>1602</v>
      </c>
      <c r="I1095" s="6">
        <v>59</v>
      </c>
      <c r="J1095" t="s">
        <v>1569</v>
      </c>
      <c r="K1095">
        <v>61</v>
      </c>
      <c r="L1095" t="s">
        <v>1002</v>
      </c>
      <c r="M1095" t="s">
        <v>191</v>
      </c>
      <c r="N1095" t="s">
        <v>1321</v>
      </c>
    </row>
    <row r="1096" spans="1:14" x14ac:dyDescent="0.35">
      <c r="A1096" s="4">
        <v>45020</v>
      </c>
      <c r="B1096">
        <f t="shared" si="102"/>
        <v>2</v>
      </c>
      <c r="C1096" t="str">
        <f t="shared" si="106"/>
        <v>MARTES</v>
      </c>
      <c r="D1096">
        <f t="shared" si="103"/>
        <v>4</v>
      </c>
      <c r="E1096" t="str">
        <f t="shared" si="104"/>
        <v>ABRIL</v>
      </c>
      <c r="F1096">
        <f t="shared" si="105"/>
        <v>2023</v>
      </c>
      <c r="G1096">
        <f t="shared" si="107"/>
        <v>14</v>
      </c>
      <c r="H1096" t="s">
        <v>1603</v>
      </c>
      <c r="I1096" s="6">
        <v>500</v>
      </c>
      <c r="J1096" t="s">
        <v>1509</v>
      </c>
      <c r="K1096">
        <v>29</v>
      </c>
      <c r="L1096" t="s">
        <v>999</v>
      </c>
      <c r="M1096" t="s">
        <v>191</v>
      </c>
      <c r="N1096" t="s">
        <v>1335</v>
      </c>
    </row>
    <row r="1097" spans="1:14" x14ac:dyDescent="0.35">
      <c r="A1097" s="4">
        <v>45020</v>
      </c>
      <c r="B1097">
        <f t="shared" si="102"/>
        <v>2</v>
      </c>
      <c r="C1097" t="str">
        <f t="shared" si="106"/>
        <v>MARTES</v>
      </c>
      <c r="D1097">
        <f t="shared" si="103"/>
        <v>4</v>
      </c>
      <c r="E1097" t="str">
        <f t="shared" si="104"/>
        <v>ABRIL</v>
      </c>
      <c r="F1097">
        <f t="shared" si="105"/>
        <v>2023</v>
      </c>
      <c r="G1097">
        <f t="shared" si="107"/>
        <v>14</v>
      </c>
      <c r="H1097" t="s">
        <v>1415</v>
      </c>
      <c r="I1097" s="6">
        <v>0</v>
      </c>
      <c r="J1097" t="s">
        <v>1546</v>
      </c>
      <c r="K1097">
        <v>18</v>
      </c>
      <c r="L1097" t="s">
        <v>999</v>
      </c>
      <c r="M1097" t="s">
        <v>188</v>
      </c>
    </row>
    <row r="1098" spans="1:14" x14ac:dyDescent="0.35">
      <c r="A1098" s="4">
        <v>45020</v>
      </c>
      <c r="B1098">
        <f t="shared" si="102"/>
        <v>2</v>
      </c>
      <c r="C1098" t="str">
        <f t="shared" si="106"/>
        <v>MARTES</v>
      </c>
      <c r="D1098">
        <f t="shared" si="103"/>
        <v>4</v>
      </c>
      <c r="E1098" t="str">
        <f t="shared" si="104"/>
        <v>ABRIL</v>
      </c>
      <c r="F1098">
        <f t="shared" si="105"/>
        <v>2023</v>
      </c>
      <c r="G1098">
        <f t="shared" si="107"/>
        <v>14</v>
      </c>
      <c r="H1098" t="s">
        <v>1604</v>
      </c>
      <c r="I1098" s="6">
        <v>59</v>
      </c>
      <c r="J1098" t="s">
        <v>1509</v>
      </c>
      <c r="K1098">
        <v>15</v>
      </c>
      <c r="L1098" t="s">
        <v>999</v>
      </c>
      <c r="M1098" t="s">
        <v>191</v>
      </c>
      <c r="N1098" t="s">
        <v>1335</v>
      </c>
    </row>
    <row r="1099" spans="1:14" x14ac:dyDescent="0.35">
      <c r="A1099" s="4">
        <v>45020</v>
      </c>
      <c r="B1099">
        <f t="shared" si="102"/>
        <v>2</v>
      </c>
      <c r="C1099" t="str">
        <f t="shared" si="106"/>
        <v>MARTES</v>
      </c>
      <c r="D1099">
        <f t="shared" si="103"/>
        <v>4</v>
      </c>
      <c r="E1099" t="str">
        <f t="shared" si="104"/>
        <v>ABRIL</v>
      </c>
      <c r="F1099">
        <f t="shared" si="105"/>
        <v>2023</v>
      </c>
      <c r="G1099">
        <f t="shared" si="107"/>
        <v>14</v>
      </c>
      <c r="H1099" t="s">
        <v>123</v>
      </c>
      <c r="I1099" s="6">
        <v>1000</v>
      </c>
      <c r="J1099" t="s">
        <v>1546</v>
      </c>
      <c r="K1099">
        <v>22</v>
      </c>
      <c r="L1099" t="s">
        <v>999</v>
      </c>
      <c r="M1099" t="s">
        <v>188</v>
      </c>
    </row>
    <row r="1100" spans="1:14" x14ac:dyDescent="0.35">
      <c r="A1100" s="4">
        <v>45021</v>
      </c>
      <c r="B1100">
        <f t="shared" si="102"/>
        <v>3</v>
      </c>
      <c r="C1100" t="str">
        <f t="shared" si="106"/>
        <v>MIÉRCOLES</v>
      </c>
      <c r="D1100">
        <f t="shared" si="103"/>
        <v>4</v>
      </c>
      <c r="E1100" t="str">
        <f t="shared" si="104"/>
        <v>ABRIL</v>
      </c>
      <c r="F1100">
        <f t="shared" si="105"/>
        <v>2023</v>
      </c>
      <c r="G1100">
        <f t="shared" si="107"/>
        <v>14</v>
      </c>
      <c r="H1100" t="s">
        <v>1605</v>
      </c>
      <c r="I1100" s="6">
        <v>59</v>
      </c>
      <c r="J1100" t="s">
        <v>1509</v>
      </c>
      <c r="K1100">
        <v>28</v>
      </c>
      <c r="L1100" t="s">
        <v>999</v>
      </c>
      <c r="M1100" t="s">
        <v>191</v>
      </c>
      <c r="N1100" t="s">
        <v>1335</v>
      </c>
    </row>
    <row r="1101" spans="1:14" x14ac:dyDescent="0.35">
      <c r="A1101" s="4">
        <v>45021</v>
      </c>
      <c r="B1101">
        <f t="shared" si="102"/>
        <v>3</v>
      </c>
      <c r="C1101" t="str">
        <f t="shared" si="106"/>
        <v>MIÉRCOLES</v>
      </c>
      <c r="D1101">
        <f t="shared" si="103"/>
        <v>4</v>
      </c>
      <c r="E1101" t="str">
        <f t="shared" si="104"/>
        <v>ABRIL</v>
      </c>
      <c r="F1101">
        <f t="shared" si="105"/>
        <v>2023</v>
      </c>
      <c r="G1101">
        <f t="shared" si="107"/>
        <v>14</v>
      </c>
      <c r="H1101" t="s">
        <v>1606</v>
      </c>
      <c r="I1101" s="6">
        <v>3350</v>
      </c>
      <c r="J1101" t="s">
        <v>1577</v>
      </c>
      <c r="K1101">
        <v>41</v>
      </c>
      <c r="L1101" t="s">
        <v>1002</v>
      </c>
      <c r="M1101" t="s">
        <v>191</v>
      </c>
      <c r="N1101" t="s">
        <v>1338</v>
      </c>
    </row>
    <row r="1102" spans="1:14" x14ac:dyDescent="0.35">
      <c r="A1102" s="4">
        <v>45021</v>
      </c>
      <c r="B1102">
        <f t="shared" si="102"/>
        <v>3</v>
      </c>
      <c r="C1102" t="str">
        <f t="shared" si="106"/>
        <v>MIÉRCOLES</v>
      </c>
      <c r="D1102">
        <f t="shared" si="103"/>
        <v>4</v>
      </c>
      <c r="E1102" t="str">
        <f t="shared" si="104"/>
        <v>ABRIL</v>
      </c>
      <c r="F1102">
        <f t="shared" si="105"/>
        <v>2023</v>
      </c>
      <c r="G1102">
        <f t="shared" si="107"/>
        <v>14</v>
      </c>
      <c r="H1102" t="s">
        <v>1607</v>
      </c>
      <c r="I1102" s="6">
        <v>59</v>
      </c>
      <c r="J1102" t="s">
        <v>1608</v>
      </c>
      <c r="K1102">
        <v>43</v>
      </c>
      <c r="L1102" t="s">
        <v>999</v>
      </c>
      <c r="M1102" t="s">
        <v>191</v>
      </c>
      <c r="N1102" t="s">
        <v>1321</v>
      </c>
    </row>
    <row r="1103" spans="1:14" x14ac:dyDescent="0.35">
      <c r="A1103" s="4">
        <v>45021</v>
      </c>
      <c r="B1103">
        <f t="shared" si="102"/>
        <v>3</v>
      </c>
      <c r="C1103" t="str">
        <f t="shared" si="106"/>
        <v>MIÉRCOLES</v>
      </c>
      <c r="D1103">
        <f t="shared" si="103"/>
        <v>4</v>
      </c>
      <c r="E1103" t="str">
        <f t="shared" si="104"/>
        <v>ABRIL</v>
      </c>
      <c r="F1103">
        <f t="shared" si="105"/>
        <v>2023</v>
      </c>
      <c r="G1103">
        <f t="shared" si="107"/>
        <v>14</v>
      </c>
      <c r="H1103" t="s">
        <v>1609</v>
      </c>
      <c r="I1103" s="6">
        <v>500</v>
      </c>
      <c r="J1103" t="s">
        <v>1610</v>
      </c>
      <c r="K1103">
        <v>25</v>
      </c>
      <c r="L1103" t="s">
        <v>1002</v>
      </c>
      <c r="M1103" t="s">
        <v>191</v>
      </c>
      <c r="N1103" t="s">
        <v>1338</v>
      </c>
    </row>
    <row r="1104" spans="1:14" x14ac:dyDescent="0.35">
      <c r="A1104" s="4">
        <v>45022</v>
      </c>
      <c r="B1104">
        <f t="shared" si="102"/>
        <v>4</v>
      </c>
      <c r="C1104" t="str">
        <f t="shared" si="106"/>
        <v>JUEVES</v>
      </c>
      <c r="D1104">
        <f t="shared" si="103"/>
        <v>4</v>
      </c>
      <c r="E1104" t="str">
        <f t="shared" si="104"/>
        <v>ABRIL</v>
      </c>
      <c r="F1104">
        <f t="shared" si="105"/>
        <v>2023</v>
      </c>
      <c r="G1104">
        <f t="shared" si="107"/>
        <v>14</v>
      </c>
      <c r="H1104" t="s">
        <v>1606</v>
      </c>
      <c r="I1104" s="6">
        <v>0</v>
      </c>
      <c r="J1104" t="s">
        <v>1546</v>
      </c>
      <c r="K1104">
        <v>41</v>
      </c>
      <c r="L1104" t="s">
        <v>1002</v>
      </c>
      <c r="M1104" t="s">
        <v>188</v>
      </c>
    </row>
    <row r="1105" spans="1:14" x14ac:dyDescent="0.35">
      <c r="A1105" s="4">
        <v>45024</v>
      </c>
      <c r="B1105">
        <f t="shared" si="102"/>
        <v>6</v>
      </c>
      <c r="C1105" t="str">
        <f t="shared" si="106"/>
        <v>SÁBADO</v>
      </c>
      <c r="D1105">
        <f t="shared" si="103"/>
        <v>4</v>
      </c>
      <c r="E1105" t="str">
        <f t="shared" si="104"/>
        <v>ABRIL</v>
      </c>
      <c r="F1105">
        <f t="shared" si="105"/>
        <v>2023</v>
      </c>
      <c r="G1105">
        <f t="shared" si="107"/>
        <v>14</v>
      </c>
      <c r="H1105" t="s">
        <v>1606</v>
      </c>
      <c r="I1105" s="6">
        <v>0</v>
      </c>
      <c r="J1105" t="s">
        <v>1546</v>
      </c>
      <c r="K1105">
        <v>41</v>
      </c>
      <c r="L1105" t="s">
        <v>1002</v>
      </c>
      <c r="M1105" t="s">
        <v>188</v>
      </c>
    </row>
    <row r="1106" spans="1:14" x14ac:dyDescent="0.35">
      <c r="A1106" s="4">
        <v>45024</v>
      </c>
      <c r="B1106">
        <f t="shared" si="102"/>
        <v>6</v>
      </c>
      <c r="C1106" t="str">
        <f t="shared" si="106"/>
        <v>SÁBADO</v>
      </c>
      <c r="D1106">
        <f t="shared" si="103"/>
        <v>4</v>
      </c>
      <c r="E1106" t="str">
        <f t="shared" si="104"/>
        <v>ABRIL</v>
      </c>
      <c r="F1106">
        <f t="shared" si="105"/>
        <v>2023</v>
      </c>
      <c r="G1106">
        <f t="shared" si="107"/>
        <v>14</v>
      </c>
      <c r="H1106" t="s">
        <v>123</v>
      </c>
      <c r="I1106" s="6">
        <v>1600</v>
      </c>
      <c r="J1106" t="s">
        <v>1611</v>
      </c>
      <c r="K1106">
        <v>22</v>
      </c>
      <c r="L1106" t="s">
        <v>999</v>
      </c>
      <c r="M1106" t="s">
        <v>188</v>
      </c>
    </row>
    <row r="1107" spans="1:14" x14ac:dyDescent="0.35">
      <c r="A1107" s="4">
        <v>45026</v>
      </c>
      <c r="B1107">
        <f t="shared" si="102"/>
        <v>1</v>
      </c>
      <c r="C1107" t="str">
        <f t="shared" si="106"/>
        <v>LUNES</v>
      </c>
      <c r="D1107">
        <f t="shared" si="103"/>
        <v>4</v>
      </c>
      <c r="E1107" t="str">
        <f t="shared" si="104"/>
        <v>ABRIL</v>
      </c>
      <c r="F1107">
        <f t="shared" si="105"/>
        <v>2023</v>
      </c>
      <c r="G1107">
        <f t="shared" si="107"/>
        <v>15</v>
      </c>
      <c r="H1107" t="s">
        <v>1606</v>
      </c>
      <c r="I1107" s="6">
        <v>0</v>
      </c>
      <c r="J1107" t="s">
        <v>1546</v>
      </c>
      <c r="K1107">
        <v>41</v>
      </c>
      <c r="L1107" t="s">
        <v>1002</v>
      </c>
      <c r="M1107" t="s">
        <v>188</v>
      </c>
    </row>
    <row r="1108" spans="1:14" x14ac:dyDescent="0.35">
      <c r="A1108" s="4">
        <v>45026</v>
      </c>
      <c r="B1108">
        <f t="shared" si="102"/>
        <v>1</v>
      </c>
      <c r="C1108" t="str">
        <f t="shared" si="106"/>
        <v>LUNES</v>
      </c>
      <c r="D1108">
        <f t="shared" si="103"/>
        <v>4</v>
      </c>
      <c r="E1108" t="str">
        <f t="shared" si="104"/>
        <v>ABRIL</v>
      </c>
      <c r="F1108">
        <f t="shared" si="105"/>
        <v>2023</v>
      </c>
      <c r="G1108">
        <f t="shared" si="107"/>
        <v>15</v>
      </c>
      <c r="H1108" t="s">
        <v>1481</v>
      </c>
      <c r="I1108" s="6">
        <v>4500</v>
      </c>
      <c r="J1108" t="s">
        <v>1612</v>
      </c>
      <c r="K1108">
        <v>28</v>
      </c>
      <c r="L1108" t="s">
        <v>999</v>
      </c>
      <c r="M1108" t="s">
        <v>188</v>
      </c>
    </row>
    <row r="1109" spans="1:14" x14ac:dyDescent="0.35">
      <c r="A1109" s="4">
        <v>45026</v>
      </c>
      <c r="B1109">
        <f t="shared" si="102"/>
        <v>1</v>
      </c>
      <c r="C1109" t="str">
        <f t="shared" si="106"/>
        <v>LUNES</v>
      </c>
      <c r="D1109">
        <f t="shared" si="103"/>
        <v>4</v>
      </c>
      <c r="E1109" t="str">
        <f t="shared" si="104"/>
        <v>ABRIL</v>
      </c>
      <c r="F1109">
        <f t="shared" si="105"/>
        <v>2023</v>
      </c>
      <c r="G1109">
        <f t="shared" si="107"/>
        <v>15</v>
      </c>
      <c r="H1109" t="s">
        <v>1613</v>
      </c>
      <c r="I1109" s="6">
        <v>500</v>
      </c>
      <c r="J1109" t="s">
        <v>1585</v>
      </c>
      <c r="K1109">
        <v>28</v>
      </c>
      <c r="L1109" t="s">
        <v>999</v>
      </c>
      <c r="M1109" t="s">
        <v>188</v>
      </c>
    </row>
    <row r="1110" spans="1:14" x14ac:dyDescent="0.35">
      <c r="A1110" s="4">
        <v>45027</v>
      </c>
      <c r="B1110">
        <f t="shared" si="102"/>
        <v>2</v>
      </c>
      <c r="C1110" t="str">
        <f t="shared" si="106"/>
        <v>MARTES</v>
      </c>
      <c r="D1110">
        <f t="shared" si="103"/>
        <v>4</v>
      </c>
      <c r="E1110" t="str">
        <f t="shared" si="104"/>
        <v>ABRIL</v>
      </c>
      <c r="F1110">
        <f t="shared" si="105"/>
        <v>2023</v>
      </c>
      <c r="G1110">
        <f t="shared" si="107"/>
        <v>15</v>
      </c>
      <c r="H1110" t="s">
        <v>1597</v>
      </c>
      <c r="I1110" s="6">
        <v>0</v>
      </c>
      <c r="J1110" t="s">
        <v>1546</v>
      </c>
      <c r="K1110">
        <v>4</v>
      </c>
      <c r="L1110" t="s">
        <v>1002</v>
      </c>
      <c r="M1110" t="s">
        <v>188</v>
      </c>
    </row>
    <row r="1111" spans="1:14" x14ac:dyDescent="0.35">
      <c r="A1111" s="4">
        <v>45027</v>
      </c>
      <c r="B1111">
        <f t="shared" si="102"/>
        <v>2</v>
      </c>
      <c r="C1111" t="str">
        <f t="shared" si="106"/>
        <v>MARTES</v>
      </c>
      <c r="D1111">
        <f t="shared" si="103"/>
        <v>4</v>
      </c>
      <c r="E1111" t="str">
        <f t="shared" si="104"/>
        <v>ABRIL</v>
      </c>
      <c r="F1111">
        <f t="shared" si="105"/>
        <v>2023</v>
      </c>
      <c r="G1111">
        <f t="shared" si="107"/>
        <v>15</v>
      </c>
      <c r="H1111" t="s">
        <v>1614</v>
      </c>
      <c r="I1111" s="6">
        <v>570</v>
      </c>
      <c r="J1111" t="s">
        <v>1577</v>
      </c>
      <c r="K1111">
        <v>35</v>
      </c>
      <c r="L1111" t="s">
        <v>1002</v>
      </c>
      <c r="M1111" t="s">
        <v>191</v>
      </c>
      <c r="N1111" t="s">
        <v>1335</v>
      </c>
    </row>
    <row r="1112" spans="1:14" x14ac:dyDescent="0.35">
      <c r="A1112" s="4">
        <v>45028</v>
      </c>
      <c r="B1112">
        <f t="shared" si="102"/>
        <v>3</v>
      </c>
      <c r="C1112" t="str">
        <f t="shared" si="106"/>
        <v>MIÉRCOLES</v>
      </c>
      <c r="D1112">
        <f t="shared" si="103"/>
        <v>4</v>
      </c>
      <c r="E1112" t="str">
        <f t="shared" si="104"/>
        <v>ABRIL</v>
      </c>
      <c r="F1112">
        <f t="shared" si="105"/>
        <v>2023</v>
      </c>
      <c r="G1112">
        <f t="shared" si="107"/>
        <v>15</v>
      </c>
      <c r="H1112" t="s">
        <v>1603</v>
      </c>
      <c r="I1112" s="6">
        <v>1140</v>
      </c>
      <c r="J1112" t="s">
        <v>1546</v>
      </c>
      <c r="K1112">
        <v>29</v>
      </c>
      <c r="L1112" t="s">
        <v>999</v>
      </c>
      <c r="M1112" t="s">
        <v>188</v>
      </c>
    </row>
    <row r="1113" spans="1:14" x14ac:dyDescent="0.35">
      <c r="A1113" s="4">
        <v>45028</v>
      </c>
      <c r="B1113">
        <f t="shared" si="102"/>
        <v>3</v>
      </c>
      <c r="C1113" t="str">
        <f t="shared" si="106"/>
        <v>MIÉRCOLES</v>
      </c>
      <c r="D1113">
        <f t="shared" si="103"/>
        <v>4</v>
      </c>
      <c r="E1113" t="str">
        <f t="shared" si="104"/>
        <v>ABRIL</v>
      </c>
      <c r="F1113">
        <f t="shared" si="105"/>
        <v>2023</v>
      </c>
      <c r="G1113">
        <f t="shared" si="107"/>
        <v>15</v>
      </c>
      <c r="H1113" t="s">
        <v>1615</v>
      </c>
      <c r="I1113" s="6">
        <v>570</v>
      </c>
      <c r="J1113" t="s">
        <v>1577</v>
      </c>
      <c r="K1113">
        <v>48</v>
      </c>
      <c r="L1113" t="s">
        <v>999</v>
      </c>
      <c r="M1113" t="s">
        <v>188</v>
      </c>
    </row>
    <row r="1114" spans="1:14" x14ac:dyDescent="0.35">
      <c r="A1114" s="4">
        <v>45029</v>
      </c>
      <c r="B1114">
        <f t="shared" si="102"/>
        <v>4</v>
      </c>
      <c r="C1114" t="str">
        <f t="shared" si="106"/>
        <v>JUEVES</v>
      </c>
      <c r="D1114">
        <f t="shared" si="103"/>
        <v>4</v>
      </c>
      <c r="E1114" t="str">
        <f t="shared" si="104"/>
        <v>ABRIL</v>
      </c>
      <c r="F1114">
        <f t="shared" si="105"/>
        <v>2023</v>
      </c>
      <c r="G1114">
        <f t="shared" si="107"/>
        <v>15</v>
      </c>
      <c r="H1114" t="s">
        <v>96</v>
      </c>
      <c r="I1114" s="6">
        <v>700</v>
      </c>
      <c r="J1114" t="s">
        <v>1323</v>
      </c>
      <c r="K1114">
        <v>68</v>
      </c>
      <c r="L1114" t="s">
        <v>999</v>
      </c>
      <c r="M1114" t="s">
        <v>188</v>
      </c>
    </row>
    <row r="1115" spans="1:14" x14ac:dyDescent="0.35">
      <c r="A1115" s="4">
        <v>45029</v>
      </c>
      <c r="B1115">
        <f t="shared" si="102"/>
        <v>4</v>
      </c>
      <c r="C1115" t="str">
        <f t="shared" si="106"/>
        <v>JUEVES</v>
      </c>
      <c r="D1115">
        <f t="shared" si="103"/>
        <v>4</v>
      </c>
      <c r="E1115" t="str">
        <f t="shared" si="104"/>
        <v>ABRIL</v>
      </c>
      <c r="F1115">
        <f t="shared" si="105"/>
        <v>2023</v>
      </c>
      <c r="G1115">
        <f t="shared" si="107"/>
        <v>15</v>
      </c>
      <c r="H1115" t="s">
        <v>99</v>
      </c>
      <c r="I1115" s="6">
        <v>3200</v>
      </c>
      <c r="J1115" t="s">
        <v>1546</v>
      </c>
      <c r="K1115">
        <v>62</v>
      </c>
      <c r="L1115" t="s">
        <v>999</v>
      </c>
      <c r="M1115" t="s">
        <v>188</v>
      </c>
    </row>
    <row r="1116" spans="1:14" x14ac:dyDescent="0.35">
      <c r="A1116" s="4">
        <v>45029</v>
      </c>
      <c r="B1116">
        <f t="shared" si="102"/>
        <v>4</v>
      </c>
      <c r="C1116" t="str">
        <f t="shared" si="106"/>
        <v>JUEVES</v>
      </c>
      <c r="D1116">
        <f t="shared" si="103"/>
        <v>4</v>
      </c>
      <c r="E1116" t="str">
        <f t="shared" si="104"/>
        <v>ABRIL</v>
      </c>
      <c r="F1116">
        <f t="shared" si="105"/>
        <v>2023</v>
      </c>
      <c r="G1116">
        <f t="shared" si="107"/>
        <v>15</v>
      </c>
      <c r="H1116" t="s">
        <v>123</v>
      </c>
      <c r="I1116" s="6">
        <v>1000</v>
      </c>
      <c r="J1116" t="s">
        <v>1546</v>
      </c>
      <c r="K1116">
        <v>22</v>
      </c>
      <c r="L1116" t="s">
        <v>999</v>
      </c>
      <c r="M1116" t="s">
        <v>188</v>
      </c>
    </row>
    <row r="1117" spans="1:14" x14ac:dyDescent="0.35">
      <c r="A1117" s="4">
        <v>45030</v>
      </c>
      <c r="B1117">
        <f t="shared" si="102"/>
        <v>5</v>
      </c>
      <c r="C1117" t="str">
        <f t="shared" si="106"/>
        <v>VIERNES</v>
      </c>
      <c r="D1117">
        <f t="shared" si="103"/>
        <v>4</v>
      </c>
      <c r="E1117" t="str">
        <f t="shared" si="104"/>
        <v>ABRIL</v>
      </c>
      <c r="F1117">
        <f t="shared" si="105"/>
        <v>2023</v>
      </c>
      <c r="G1117">
        <f t="shared" si="107"/>
        <v>15</v>
      </c>
      <c r="H1117" t="s">
        <v>111</v>
      </c>
      <c r="I1117" s="6">
        <v>0</v>
      </c>
      <c r="J1117" t="s">
        <v>1546</v>
      </c>
      <c r="K1117">
        <v>70</v>
      </c>
      <c r="L1117" t="s">
        <v>1002</v>
      </c>
      <c r="M1117" t="s">
        <v>188</v>
      </c>
    </row>
    <row r="1118" spans="1:14" x14ac:dyDescent="0.35">
      <c r="A1118" s="4">
        <v>45031</v>
      </c>
      <c r="B1118">
        <f t="shared" si="102"/>
        <v>6</v>
      </c>
      <c r="C1118" t="str">
        <f t="shared" si="106"/>
        <v>SÁBADO</v>
      </c>
      <c r="D1118">
        <f t="shared" si="103"/>
        <v>4</v>
      </c>
      <c r="E1118" t="str">
        <f t="shared" si="104"/>
        <v>ABRIL</v>
      </c>
      <c r="F1118">
        <f t="shared" si="105"/>
        <v>2023</v>
      </c>
      <c r="G1118">
        <f t="shared" si="107"/>
        <v>15</v>
      </c>
      <c r="H1118" t="s">
        <v>1616</v>
      </c>
      <c r="I1118" s="6">
        <v>700</v>
      </c>
      <c r="J1118" t="s">
        <v>1617</v>
      </c>
      <c r="K1118">
        <v>53</v>
      </c>
      <c r="L1118" t="s">
        <v>1002</v>
      </c>
      <c r="M1118" t="s">
        <v>191</v>
      </c>
      <c r="N1118" t="s">
        <v>1335</v>
      </c>
    </row>
    <row r="1119" spans="1:14" x14ac:dyDescent="0.35">
      <c r="A1119" s="4">
        <v>45033</v>
      </c>
      <c r="B1119">
        <f t="shared" si="102"/>
        <v>1</v>
      </c>
      <c r="C1119" t="str">
        <f t="shared" si="106"/>
        <v>LUNES</v>
      </c>
      <c r="D1119">
        <f t="shared" si="103"/>
        <v>4</v>
      </c>
      <c r="E1119" t="str">
        <f t="shared" si="104"/>
        <v>ABRIL</v>
      </c>
      <c r="F1119">
        <f t="shared" si="105"/>
        <v>2023</v>
      </c>
      <c r="G1119">
        <f t="shared" si="107"/>
        <v>16</v>
      </c>
      <c r="H1119" t="s">
        <v>1613</v>
      </c>
      <c r="I1119" s="6">
        <v>600</v>
      </c>
      <c r="J1119" t="s">
        <v>1546</v>
      </c>
      <c r="K1119">
        <v>28</v>
      </c>
      <c r="L1119" t="s">
        <v>999</v>
      </c>
      <c r="M1119" t="s">
        <v>1318</v>
      </c>
    </row>
    <row r="1120" spans="1:14" x14ac:dyDescent="0.35">
      <c r="A1120" s="4">
        <v>45033</v>
      </c>
      <c r="B1120">
        <f t="shared" si="102"/>
        <v>1</v>
      </c>
      <c r="C1120" t="str">
        <f t="shared" si="106"/>
        <v>LUNES</v>
      </c>
      <c r="D1120">
        <f t="shared" si="103"/>
        <v>4</v>
      </c>
      <c r="E1120" t="str">
        <f t="shared" si="104"/>
        <v>ABRIL</v>
      </c>
      <c r="F1120">
        <f t="shared" si="105"/>
        <v>2023</v>
      </c>
      <c r="G1120">
        <f t="shared" si="107"/>
        <v>16</v>
      </c>
      <c r="H1120" t="s">
        <v>123</v>
      </c>
      <c r="I1120" s="6">
        <v>1500</v>
      </c>
      <c r="J1120" t="s">
        <v>1546</v>
      </c>
      <c r="K1120">
        <v>22</v>
      </c>
      <c r="L1120" t="s">
        <v>999</v>
      </c>
      <c r="M1120" t="s">
        <v>1318</v>
      </c>
    </row>
    <row r="1121" spans="1:14" x14ac:dyDescent="0.35">
      <c r="A1121" s="4">
        <v>45035</v>
      </c>
      <c r="B1121">
        <f t="shared" si="102"/>
        <v>3</v>
      </c>
      <c r="C1121" t="str">
        <f t="shared" si="106"/>
        <v>MIÉRCOLES</v>
      </c>
      <c r="D1121">
        <f t="shared" si="103"/>
        <v>4</v>
      </c>
      <c r="E1121" t="str">
        <f t="shared" si="104"/>
        <v>ABRIL</v>
      </c>
      <c r="F1121">
        <f t="shared" si="105"/>
        <v>2023</v>
      </c>
      <c r="G1121">
        <f t="shared" si="107"/>
        <v>16</v>
      </c>
      <c r="H1121" t="s">
        <v>1618</v>
      </c>
      <c r="I1121" s="6">
        <v>600</v>
      </c>
      <c r="J1121" t="s">
        <v>1330</v>
      </c>
      <c r="K1121">
        <v>47</v>
      </c>
      <c r="L1121" t="s">
        <v>999</v>
      </c>
      <c r="M1121" t="s">
        <v>1318</v>
      </c>
    </row>
    <row r="1122" spans="1:14" x14ac:dyDescent="0.35">
      <c r="A1122" s="4">
        <v>45035</v>
      </c>
      <c r="B1122">
        <f t="shared" si="102"/>
        <v>3</v>
      </c>
      <c r="C1122" t="str">
        <f t="shared" si="106"/>
        <v>MIÉRCOLES</v>
      </c>
      <c r="D1122">
        <f t="shared" si="103"/>
        <v>4</v>
      </c>
      <c r="E1122" t="str">
        <f t="shared" si="104"/>
        <v>ABRIL</v>
      </c>
      <c r="F1122">
        <f t="shared" si="105"/>
        <v>2023</v>
      </c>
      <c r="G1122">
        <f t="shared" si="107"/>
        <v>16</v>
      </c>
      <c r="H1122" t="s">
        <v>1619</v>
      </c>
      <c r="I1122" s="6">
        <v>2280</v>
      </c>
      <c r="J1122" t="s">
        <v>1546</v>
      </c>
      <c r="K1122">
        <v>29</v>
      </c>
      <c r="L1122" t="s">
        <v>999</v>
      </c>
      <c r="M1122" t="s">
        <v>1318</v>
      </c>
    </row>
    <row r="1123" spans="1:14" x14ac:dyDescent="0.35">
      <c r="A1123" s="4">
        <v>45035</v>
      </c>
      <c r="B1123">
        <f t="shared" si="102"/>
        <v>3</v>
      </c>
      <c r="C1123" t="str">
        <f t="shared" si="106"/>
        <v>MIÉRCOLES</v>
      </c>
      <c r="D1123">
        <f t="shared" si="103"/>
        <v>4</v>
      </c>
      <c r="E1123" t="str">
        <f t="shared" si="104"/>
        <v>ABRIL</v>
      </c>
      <c r="F1123">
        <f t="shared" si="105"/>
        <v>2023</v>
      </c>
      <c r="G1123">
        <f t="shared" si="107"/>
        <v>16</v>
      </c>
      <c r="H1123" t="s">
        <v>1463</v>
      </c>
      <c r="I1123" s="6">
        <v>500</v>
      </c>
      <c r="J1123" t="s">
        <v>1330</v>
      </c>
      <c r="K1123">
        <v>55</v>
      </c>
      <c r="L1123" t="s">
        <v>999</v>
      </c>
      <c r="M1123" t="s">
        <v>1318</v>
      </c>
    </row>
    <row r="1124" spans="1:14" x14ac:dyDescent="0.35">
      <c r="A1124" s="4">
        <v>45035</v>
      </c>
      <c r="B1124">
        <f t="shared" si="102"/>
        <v>3</v>
      </c>
      <c r="C1124" t="str">
        <f t="shared" si="106"/>
        <v>MIÉRCOLES</v>
      </c>
      <c r="D1124">
        <f t="shared" si="103"/>
        <v>4</v>
      </c>
      <c r="E1124" t="str">
        <f t="shared" si="104"/>
        <v>ABRIL</v>
      </c>
      <c r="F1124">
        <f t="shared" si="105"/>
        <v>2023</v>
      </c>
      <c r="G1124">
        <f t="shared" si="107"/>
        <v>16</v>
      </c>
      <c r="H1124" t="s">
        <v>1607</v>
      </c>
      <c r="I1124" s="6">
        <v>570</v>
      </c>
      <c r="J1124" t="s">
        <v>1585</v>
      </c>
      <c r="K1124">
        <v>43</v>
      </c>
      <c r="L1124" t="s">
        <v>999</v>
      </c>
      <c r="M1124" t="s">
        <v>1318</v>
      </c>
    </row>
    <row r="1125" spans="1:14" x14ac:dyDescent="0.35">
      <c r="A1125" s="4">
        <v>45035</v>
      </c>
      <c r="B1125">
        <f t="shared" si="102"/>
        <v>3</v>
      </c>
      <c r="C1125" t="str">
        <f t="shared" si="106"/>
        <v>MIÉRCOLES</v>
      </c>
      <c r="D1125">
        <f t="shared" si="103"/>
        <v>4</v>
      </c>
      <c r="E1125" t="str">
        <f t="shared" si="104"/>
        <v>ABRIL</v>
      </c>
      <c r="F1125">
        <f t="shared" si="105"/>
        <v>2023</v>
      </c>
      <c r="G1125">
        <f t="shared" si="107"/>
        <v>16</v>
      </c>
      <c r="H1125" t="s">
        <v>1389</v>
      </c>
      <c r="I1125" s="6">
        <v>300</v>
      </c>
      <c r="J1125" t="s">
        <v>1620</v>
      </c>
      <c r="K1125">
        <v>62</v>
      </c>
      <c r="L1125" t="s">
        <v>999</v>
      </c>
      <c r="M1125" t="s">
        <v>1318</v>
      </c>
    </row>
    <row r="1126" spans="1:14" x14ac:dyDescent="0.35">
      <c r="A1126" s="4">
        <v>45036</v>
      </c>
      <c r="B1126">
        <f t="shared" si="102"/>
        <v>4</v>
      </c>
      <c r="C1126" t="str">
        <f t="shared" si="106"/>
        <v>JUEVES</v>
      </c>
      <c r="D1126">
        <f t="shared" si="103"/>
        <v>4</v>
      </c>
      <c r="E1126" t="str">
        <f t="shared" si="104"/>
        <v>ABRIL</v>
      </c>
      <c r="F1126">
        <f t="shared" si="105"/>
        <v>2023</v>
      </c>
      <c r="G1126">
        <f t="shared" si="107"/>
        <v>16</v>
      </c>
      <c r="H1126" t="s">
        <v>99</v>
      </c>
      <c r="I1126" s="6">
        <v>1700</v>
      </c>
      <c r="J1126" t="s">
        <v>1546</v>
      </c>
      <c r="K1126">
        <v>62</v>
      </c>
      <c r="L1126" t="s">
        <v>999</v>
      </c>
      <c r="M1126" t="s">
        <v>1318</v>
      </c>
    </row>
    <row r="1127" spans="1:14" x14ac:dyDescent="0.35">
      <c r="A1127" s="4">
        <v>45036</v>
      </c>
      <c r="B1127">
        <f t="shared" si="102"/>
        <v>4</v>
      </c>
      <c r="C1127" t="str">
        <f t="shared" si="106"/>
        <v>JUEVES</v>
      </c>
      <c r="D1127">
        <f t="shared" si="103"/>
        <v>4</v>
      </c>
      <c r="E1127" t="str">
        <f t="shared" si="104"/>
        <v>ABRIL</v>
      </c>
      <c r="F1127">
        <f t="shared" si="105"/>
        <v>2023</v>
      </c>
      <c r="G1127">
        <f t="shared" si="107"/>
        <v>16</v>
      </c>
      <c r="H1127" t="s">
        <v>152</v>
      </c>
      <c r="I1127" s="6">
        <v>500</v>
      </c>
      <c r="J1127" t="s">
        <v>1577</v>
      </c>
      <c r="K1127">
        <v>73</v>
      </c>
      <c r="L1127" t="s">
        <v>999</v>
      </c>
      <c r="M1127" t="s">
        <v>1324</v>
      </c>
      <c r="N1127" t="s">
        <v>1338</v>
      </c>
    </row>
    <row r="1128" spans="1:14" x14ac:dyDescent="0.35">
      <c r="A1128" s="4">
        <v>45035</v>
      </c>
      <c r="B1128">
        <f t="shared" si="102"/>
        <v>3</v>
      </c>
      <c r="C1128" t="str">
        <f t="shared" si="106"/>
        <v>MIÉRCOLES</v>
      </c>
      <c r="D1128">
        <f t="shared" si="103"/>
        <v>4</v>
      </c>
      <c r="E1128" t="str">
        <f t="shared" si="104"/>
        <v>ABRIL</v>
      </c>
      <c r="F1128">
        <f t="shared" si="105"/>
        <v>2023</v>
      </c>
      <c r="G1128">
        <f t="shared" si="107"/>
        <v>16</v>
      </c>
      <c r="H1128" t="s">
        <v>1578</v>
      </c>
      <c r="I1128" s="6">
        <v>5000</v>
      </c>
      <c r="J1128" t="s">
        <v>1621</v>
      </c>
      <c r="K1128">
        <v>17</v>
      </c>
      <c r="L1128" t="s">
        <v>1002</v>
      </c>
      <c r="M1128" t="s">
        <v>1318</v>
      </c>
    </row>
    <row r="1129" spans="1:14" x14ac:dyDescent="0.35">
      <c r="A1129" s="4">
        <v>45037</v>
      </c>
      <c r="B1129">
        <f t="shared" si="102"/>
        <v>5</v>
      </c>
      <c r="C1129" t="str">
        <f t="shared" si="106"/>
        <v>VIERNES</v>
      </c>
      <c r="D1129">
        <f t="shared" si="103"/>
        <v>4</v>
      </c>
      <c r="E1129" t="str">
        <f t="shared" si="104"/>
        <v>ABRIL</v>
      </c>
      <c r="F1129">
        <f t="shared" si="105"/>
        <v>2023</v>
      </c>
      <c r="G1129">
        <f t="shared" si="107"/>
        <v>16</v>
      </c>
      <c r="H1129" t="s">
        <v>1592</v>
      </c>
      <c r="I1129" s="6">
        <v>570</v>
      </c>
      <c r="J1129" t="s">
        <v>1556</v>
      </c>
      <c r="K1129">
        <v>22</v>
      </c>
      <c r="L1129" t="s">
        <v>999</v>
      </c>
      <c r="M1129" t="s">
        <v>1318</v>
      </c>
    </row>
    <row r="1130" spans="1:14" x14ac:dyDescent="0.35">
      <c r="A1130" s="4">
        <v>45037</v>
      </c>
      <c r="B1130">
        <f t="shared" si="102"/>
        <v>5</v>
      </c>
      <c r="C1130" t="str">
        <f t="shared" si="106"/>
        <v>VIERNES</v>
      </c>
      <c r="D1130">
        <f t="shared" si="103"/>
        <v>4</v>
      </c>
      <c r="E1130" t="str">
        <f t="shared" si="104"/>
        <v>ABRIL</v>
      </c>
      <c r="F1130">
        <f t="shared" si="105"/>
        <v>2023</v>
      </c>
      <c r="G1130">
        <f t="shared" si="107"/>
        <v>16</v>
      </c>
      <c r="H1130" t="s">
        <v>1622</v>
      </c>
      <c r="I1130" s="6">
        <v>59</v>
      </c>
      <c r="J1130" t="s">
        <v>1623</v>
      </c>
      <c r="K1130">
        <v>75</v>
      </c>
      <c r="L1130" t="s">
        <v>1002</v>
      </c>
      <c r="M1130" t="s">
        <v>1324</v>
      </c>
      <c r="N1130" t="s">
        <v>1338</v>
      </c>
    </row>
    <row r="1131" spans="1:14" x14ac:dyDescent="0.35">
      <c r="A1131" s="4">
        <v>45037</v>
      </c>
      <c r="B1131">
        <f t="shared" si="102"/>
        <v>5</v>
      </c>
      <c r="C1131" t="str">
        <f t="shared" si="106"/>
        <v>VIERNES</v>
      </c>
      <c r="D1131">
        <f t="shared" si="103"/>
        <v>4</v>
      </c>
      <c r="E1131" t="str">
        <f t="shared" si="104"/>
        <v>ABRIL</v>
      </c>
      <c r="F1131">
        <f t="shared" si="105"/>
        <v>2023</v>
      </c>
      <c r="G1131">
        <f t="shared" si="107"/>
        <v>16</v>
      </c>
      <c r="H1131" t="s">
        <v>1624</v>
      </c>
      <c r="I1131" s="6">
        <v>59</v>
      </c>
      <c r="J1131" t="s">
        <v>1567</v>
      </c>
      <c r="K1131">
        <v>22</v>
      </c>
      <c r="L1131" t="s">
        <v>1002</v>
      </c>
      <c r="M1131" t="s">
        <v>1324</v>
      </c>
      <c r="N1131" t="s">
        <v>1338</v>
      </c>
    </row>
    <row r="1132" spans="1:14" x14ac:dyDescent="0.35">
      <c r="A1132" s="4">
        <v>45037</v>
      </c>
      <c r="B1132">
        <f t="shared" si="102"/>
        <v>5</v>
      </c>
      <c r="C1132" t="str">
        <f t="shared" si="106"/>
        <v>VIERNES</v>
      </c>
      <c r="D1132">
        <f t="shared" si="103"/>
        <v>4</v>
      </c>
      <c r="E1132" t="str">
        <f t="shared" si="104"/>
        <v>ABRIL</v>
      </c>
      <c r="F1132">
        <f t="shared" si="105"/>
        <v>2023</v>
      </c>
      <c r="G1132">
        <f t="shared" si="107"/>
        <v>16</v>
      </c>
      <c r="H1132" t="s">
        <v>162</v>
      </c>
      <c r="I1132" s="6">
        <v>500</v>
      </c>
      <c r="J1132" t="s">
        <v>1544</v>
      </c>
      <c r="K1132">
        <v>21</v>
      </c>
      <c r="L1132" t="s">
        <v>1002</v>
      </c>
      <c r="M1132" t="s">
        <v>1324</v>
      </c>
      <c r="N1132" t="s">
        <v>1338</v>
      </c>
    </row>
    <row r="1133" spans="1:14" x14ac:dyDescent="0.35">
      <c r="A1133" s="4">
        <v>45038</v>
      </c>
      <c r="B1133">
        <f t="shared" si="102"/>
        <v>6</v>
      </c>
      <c r="C1133" t="str">
        <f t="shared" si="106"/>
        <v>SÁBADO</v>
      </c>
      <c r="D1133">
        <f t="shared" si="103"/>
        <v>4</v>
      </c>
      <c r="E1133" t="str">
        <f t="shared" si="104"/>
        <v>ABRIL</v>
      </c>
      <c r="F1133">
        <f t="shared" si="105"/>
        <v>2023</v>
      </c>
      <c r="G1133">
        <f t="shared" si="107"/>
        <v>16</v>
      </c>
      <c r="H1133" t="s">
        <v>1616</v>
      </c>
      <c r="I1133" s="6">
        <v>0</v>
      </c>
      <c r="J1133" t="s">
        <v>1567</v>
      </c>
      <c r="K1133">
        <v>53</v>
      </c>
      <c r="L1133" t="s">
        <v>1002</v>
      </c>
      <c r="M1133" t="s">
        <v>1318</v>
      </c>
    </row>
    <row r="1134" spans="1:14" x14ac:dyDescent="0.35">
      <c r="A1134" s="4">
        <v>45038</v>
      </c>
      <c r="B1134">
        <f t="shared" si="102"/>
        <v>6</v>
      </c>
      <c r="C1134" t="str">
        <f t="shared" si="106"/>
        <v>SÁBADO</v>
      </c>
      <c r="D1134">
        <f t="shared" si="103"/>
        <v>4</v>
      </c>
      <c r="E1134" t="str">
        <f t="shared" si="104"/>
        <v>ABRIL</v>
      </c>
      <c r="F1134">
        <f t="shared" si="105"/>
        <v>2023</v>
      </c>
      <c r="G1134">
        <f t="shared" si="107"/>
        <v>16</v>
      </c>
      <c r="H1134" t="s">
        <v>1625</v>
      </c>
      <c r="I1134" s="6">
        <v>570</v>
      </c>
      <c r="J1134" t="s">
        <v>1546</v>
      </c>
      <c r="K1134">
        <v>27</v>
      </c>
      <c r="L1134" t="s">
        <v>999</v>
      </c>
      <c r="M1134" t="s">
        <v>1318</v>
      </c>
    </row>
    <row r="1135" spans="1:14" x14ac:dyDescent="0.35">
      <c r="A1135" s="4">
        <v>45038</v>
      </c>
      <c r="B1135">
        <f t="shared" si="102"/>
        <v>6</v>
      </c>
      <c r="C1135" t="str">
        <f t="shared" si="106"/>
        <v>SÁBADO</v>
      </c>
      <c r="D1135">
        <f t="shared" si="103"/>
        <v>4</v>
      </c>
      <c r="E1135" t="str">
        <f t="shared" si="104"/>
        <v>ABRIL</v>
      </c>
      <c r="F1135">
        <f t="shared" si="105"/>
        <v>2023</v>
      </c>
      <c r="G1135">
        <f t="shared" si="107"/>
        <v>16</v>
      </c>
      <c r="H1135" t="s">
        <v>1578</v>
      </c>
      <c r="I1135" s="6">
        <v>4600</v>
      </c>
      <c r="J1135" t="s">
        <v>1626</v>
      </c>
      <c r="K1135">
        <v>17</v>
      </c>
      <c r="L1135" t="s">
        <v>1002</v>
      </c>
      <c r="M1135" t="s">
        <v>1318</v>
      </c>
    </row>
    <row r="1136" spans="1:14" x14ac:dyDescent="0.35">
      <c r="A1136" s="4">
        <v>45040</v>
      </c>
      <c r="B1136">
        <f t="shared" si="102"/>
        <v>1</v>
      </c>
      <c r="C1136" t="str">
        <f t="shared" si="106"/>
        <v>LUNES</v>
      </c>
      <c r="D1136">
        <f t="shared" si="103"/>
        <v>4</v>
      </c>
      <c r="E1136" t="str">
        <f t="shared" si="104"/>
        <v>ABRIL</v>
      </c>
      <c r="F1136">
        <f t="shared" si="105"/>
        <v>2023</v>
      </c>
      <c r="G1136">
        <f t="shared" si="107"/>
        <v>17</v>
      </c>
      <c r="H1136" t="s">
        <v>162</v>
      </c>
      <c r="I1136" s="6">
        <v>1140</v>
      </c>
      <c r="J1136" t="s">
        <v>1546</v>
      </c>
      <c r="K1136">
        <v>21</v>
      </c>
      <c r="L1136" t="s">
        <v>1002</v>
      </c>
      <c r="M1136" t="s">
        <v>1318</v>
      </c>
    </row>
    <row r="1137" spans="1:14" x14ac:dyDescent="0.35">
      <c r="A1137" s="4">
        <v>45041</v>
      </c>
      <c r="B1137">
        <f t="shared" si="102"/>
        <v>2</v>
      </c>
      <c r="C1137" t="str">
        <f t="shared" si="106"/>
        <v>MARTES</v>
      </c>
      <c r="D1137">
        <f t="shared" si="103"/>
        <v>4</v>
      </c>
      <c r="E1137" t="str">
        <f t="shared" si="104"/>
        <v>ABRIL</v>
      </c>
      <c r="F1137">
        <f t="shared" si="105"/>
        <v>2023</v>
      </c>
      <c r="G1137">
        <f t="shared" si="107"/>
        <v>17</v>
      </c>
      <c r="H1137" t="s">
        <v>1474</v>
      </c>
      <c r="I1137" s="6">
        <v>2580</v>
      </c>
      <c r="J1137" t="s">
        <v>1627</v>
      </c>
      <c r="K1137">
        <v>30</v>
      </c>
      <c r="L1137" t="s">
        <v>1002</v>
      </c>
      <c r="M1137" t="s">
        <v>1318</v>
      </c>
    </row>
    <row r="1138" spans="1:14" x14ac:dyDescent="0.35">
      <c r="A1138" s="4">
        <v>45041</v>
      </c>
      <c r="B1138">
        <f t="shared" si="102"/>
        <v>2</v>
      </c>
      <c r="C1138" t="str">
        <f t="shared" si="106"/>
        <v>MARTES</v>
      </c>
      <c r="D1138">
        <f t="shared" si="103"/>
        <v>4</v>
      </c>
      <c r="E1138" t="str">
        <f t="shared" si="104"/>
        <v>ABRIL</v>
      </c>
      <c r="F1138">
        <f t="shared" si="105"/>
        <v>2023</v>
      </c>
      <c r="G1138">
        <f t="shared" si="107"/>
        <v>17</v>
      </c>
      <c r="H1138" t="s">
        <v>1520</v>
      </c>
      <c r="I1138" s="6">
        <v>500</v>
      </c>
      <c r="J1138" t="s">
        <v>1546</v>
      </c>
      <c r="K1138">
        <v>35</v>
      </c>
      <c r="L1138" t="s">
        <v>1002</v>
      </c>
      <c r="M1138" t="s">
        <v>1318</v>
      </c>
    </row>
    <row r="1139" spans="1:14" x14ac:dyDescent="0.35">
      <c r="A1139" s="4">
        <v>45042</v>
      </c>
      <c r="B1139">
        <f t="shared" si="102"/>
        <v>3</v>
      </c>
      <c r="C1139" t="str">
        <f t="shared" si="106"/>
        <v>MIÉRCOLES</v>
      </c>
      <c r="D1139">
        <f t="shared" si="103"/>
        <v>4</v>
      </c>
      <c r="E1139" t="str">
        <f t="shared" si="104"/>
        <v>ABRIL</v>
      </c>
      <c r="F1139">
        <f t="shared" si="105"/>
        <v>2023</v>
      </c>
      <c r="G1139">
        <f t="shared" si="107"/>
        <v>17</v>
      </c>
      <c r="H1139" t="s">
        <v>1389</v>
      </c>
      <c r="I1139" s="6">
        <v>59</v>
      </c>
      <c r="J1139" t="s">
        <v>432</v>
      </c>
      <c r="K1139">
        <v>62</v>
      </c>
      <c r="L1139" t="s">
        <v>999</v>
      </c>
      <c r="M1139" t="s">
        <v>1318</v>
      </c>
    </row>
    <row r="1140" spans="1:14" x14ac:dyDescent="0.35">
      <c r="A1140" s="4">
        <v>45042</v>
      </c>
      <c r="B1140">
        <f t="shared" si="102"/>
        <v>3</v>
      </c>
      <c r="C1140" t="str">
        <f t="shared" si="106"/>
        <v>MIÉRCOLES</v>
      </c>
      <c r="D1140">
        <f t="shared" si="103"/>
        <v>4</v>
      </c>
      <c r="E1140" t="str">
        <f t="shared" si="104"/>
        <v>ABRIL</v>
      </c>
      <c r="F1140">
        <f t="shared" si="105"/>
        <v>2023</v>
      </c>
      <c r="G1140">
        <f t="shared" si="107"/>
        <v>17</v>
      </c>
      <c r="H1140" t="s">
        <v>1615</v>
      </c>
      <c r="I1140" s="6">
        <v>570</v>
      </c>
      <c r="J1140" t="s">
        <v>1546</v>
      </c>
      <c r="K1140">
        <v>48</v>
      </c>
      <c r="L1140" t="s">
        <v>999</v>
      </c>
      <c r="M1140" t="s">
        <v>1318</v>
      </c>
    </row>
    <row r="1141" spans="1:14" x14ac:dyDescent="0.35">
      <c r="A1141" s="4">
        <v>45042</v>
      </c>
      <c r="B1141">
        <f t="shared" si="102"/>
        <v>3</v>
      </c>
      <c r="C1141" t="str">
        <f t="shared" si="106"/>
        <v>MIÉRCOLES</v>
      </c>
      <c r="D1141">
        <f t="shared" si="103"/>
        <v>4</v>
      </c>
      <c r="E1141" t="str">
        <f t="shared" si="104"/>
        <v>ABRIL</v>
      </c>
      <c r="F1141">
        <f t="shared" si="105"/>
        <v>2023</v>
      </c>
      <c r="G1141">
        <f t="shared" si="107"/>
        <v>17</v>
      </c>
      <c r="H1141" t="s">
        <v>1628</v>
      </c>
      <c r="I1141" s="6">
        <v>59</v>
      </c>
      <c r="J1141" t="s">
        <v>1509</v>
      </c>
      <c r="K1141">
        <v>58</v>
      </c>
      <c r="L1141" t="s">
        <v>999</v>
      </c>
      <c r="M1141" t="s">
        <v>1324</v>
      </c>
      <c r="N1141" t="s">
        <v>1335</v>
      </c>
    </row>
    <row r="1142" spans="1:14" x14ac:dyDescent="0.35">
      <c r="A1142" s="4">
        <v>45042</v>
      </c>
      <c r="B1142">
        <f t="shared" si="102"/>
        <v>3</v>
      </c>
      <c r="C1142" t="str">
        <f t="shared" si="106"/>
        <v>MIÉRCOLES</v>
      </c>
      <c r="D1142">
        <f t="shared" si="103"/>
        <v>4</v>
      </c>
      <c r="E1142" t="str">
        <f t="shared" si="104"/>
        <v>ABRIL</v>
      </c>
      <c r="F1142">
        <f t="shared" si="105"/>
        <v>2023</v>
      </c>
      <c r="G1142">
        <f t="shared" si="107"/>
        <v>17</v>
      </c>
      <c r="H1142" t="s">
        <v>1629</v>
      </c>
      <c r="I1142" s="6">
        <v>300</v>
      </c>
      <c r="J1142" t="s">
        <v>1567</v>
      </c>
      <c r="K1142">
        <v>7</v>
      </c>
      <c r="L1142" t="s">
        <v>999</v>
      </c>
      <c r="M1142" t="s">
        <v>1318</v>
      </c>
    </row>
    <row r="1143" spans="1:14" x14ac:dyDescent="0.35">
      <c r="A1143" s="4">
        <v>45043</v>
      </c>
      <c r="B1143">
        <f t="shared" si="102"/>
        <v>4</v>
      </c>
      <c r="C1143" t="str">
        <f t="shared" si="106"/>
        <v>JUEVES</v>
      </c>
      <c r="D1143">
        <f t="shared" si="103"/>
        <v>4</v>
      </c>
      <c r="E1143" t="str">
        <f t="shared" si="104"/>
        <v>ABRIL</v>
      </c>
      <c r="F1143">
        <f t="shared" si="105"/>
        <v>2023</v>
      </c>
      <c r="G1143">
        <f t="shared" si="107"/>
        <v>17</v>
      </c>
      <c r="H1143" t="s">
        <v>99</v>
      </c>
      <c r="I1143" s="6">
        <v>0</v>
      </c>
      <c r="J1143" t="s">
        <v>1546</v>
      </c>
      <c r="K1143">
        <v>62</v>
      </c>
      <c r="L1143" t="s">
        <v>999</v>
      </c>
      <c r="M1143" t="s">
        <v>1318</v>
      </c>
    </row>
    <row r="1144" spans="1:14" x14ac:dyDescent="0.35">
      <c r="A1144" s="4">
        <v>45043</v>
      </c>
      <c r="B1144">
        <f t="shared" si="102"/>
        <v>4</v>
      </c>
      <c r="C1144" t="str">
        <f t="shared" si="106"/>
        <v>JUEVES</v>
      </c>
      <c r="D1144">
        <f t="shared" si="103"/>
        <v>4</v>
      </c>
      <c r="E1144" t="str">
        <f t="shared" si="104"/>
        <v>ABRIL</v>
      </c>
      <c r="F1144">
        <f t="shared" si="105"/>
        <v>2023</v>
      </c>
      <c r="G1144">
        <f t="shared" si="107"/>
        <v>17</v>
      </c>
      <c r="H1144" t="s">
        <v>111</v>
      </c>
      <c r="I1144" s="6">
        <v>0</v>
      </c>
      <c r="J1144" t="s">
        <v>1546</v>
      </c>
      <c r="K1144">
        <v>70</v>
      </c>
      <c r="L1144" t="s">
        <v>1002</v>
      </c>
      <c r="M1144" t="s">
        <v>1318</v>
      </c>
    </row>
    <row r="1145" spans="1:14" x14ac:dyDescent="0.35">
      <c r="A1145" s="4">
        <v>45043</v>
      </c>
      <c r="B1145">
        <f t="shared" si="102"/>
        <v>4</v>
      </c>
      <c r="C1145" t="str">
        <f t="shared" si="106"/>
        <v>JUEVES</v>
      </c>
      <c r="D1145">
        <f t="shared" si="103"/>
        <v>4</v>
      </c>
      <c r="E1145" t="str">
        <f t="shared" si="104"/>
        <v>ABRIL</v>
      </c>
      <c r="F1145">
        <f t="shared" si="105"/>
        <v>2023</v>
      </c>
      <c r="G1145">
        <f t="shared" si="107"/>
        <v>17</v>
      </c>
      <c r="H1145" t="s">
        <v>97</v>
      </c>
      <c r="I1145" s="6">
        <v>700</v>
      </c>
      <c r="J1145" t="s">
        <v>1323</v>
      </c>
      <c r="K1145">
        <v>67</v>
      </c>
      <c r="L1145" t="s">
        <v>999</v>
      </c>
      <c r="M1145" t="s">
        <v>1318</v>
      </c>
    </row>
    <row r="1146" spans="1:14" x14ac:dyDescent="0.35">
      <c r="A1146" s="4">
        <v>45043</v>
      </c>
      <c r="B1146">
        <f t="shared" si="102"/>
        <v>4</v>
      </c>
      <c r="C1146" t="str">
        <f t="shared" si="106"/>
        <v>JUEVES</v>
      </c>
      <c r="D1146">
        <f t="shared" si="103"/>
        <v>4</v>
      </c>
      <c r="E1146" t="str">
        <f t="shared" si="104"/>
        <v>ABRIL</v>
      </c>
      <c r="F1146">
        <f t="shared" si="105"/>
        <v>2023</v>
      </c>
      <c r="G1146">
        <f t="shared" si="107"/>
        <v>17</v>
      </c>
      <c r="H1146" t="s">
        <v>145</v>
      </c>
      <c r="I1146" s="6">
        <v>0</v>
      </c>
      <c r="J1146" t="s">
        <v>1630</v>
      </c>
      <c r="K1146">
        <v>58</v>
      </c>
      <c r="L1146" t="s">
        <v>999</v>
      </c>
      <c r="M1146" t="s">
        <v>1318</v>
      </c>
    </row>
    <row r="1147" spans="1:14" x14ac:dyDescent="0.35">
      <c r="A1147" s="4">
        <v>45043</v>
      </c>
      <c r="B1147">
        <f t="shared" si="102"/>
        <v>4</v>
      </c>
      <c r="C1147" t="str">
        <f t="shared" si="106"/>
        <v>JUEVES</v>
      </c>
      <c r="D1147">
        <f t="shared" si="103"/>
        <v>4</v>
      </c>
      <c r="E1147" t="str">
        <f t="shared" si="104"/>
        <v>ABRIL</v>
      </c>
      <c r="F1147">
        <f t="shared" si="105"/>
        <v>2023</v>
      </c>
      <c r="G1147">
        <f t="shared" si="107"/>
        <v>17</v>
      </c>
      <c r="H1147" t="s">
        <v>101</v>
      </c>
      <c r="I1147" s="6">
        <v>0</v>
      </c>
      <c r="J1147" t="s">
        <v>1546</v>
      </c>
      <c r="K1147">
        <v>61</v>
      </c>
      <c r="L1147" t="s">
        <v>1002</v>
      </c>
      <c r="M1147" t="s">
        <v>1318</v>
      </c>
    </row>
    <row r="1148" spans="1:14" x14ac:dyDescent="0.35">
      <c r="A1148" s="4">
        <v>45043</v>
      </c>
      <c r="B1148">
        <f t="shared" si="102"/>
        <v>4</v>
      </c>
      <c r="C1148" t="str">
        <f t="shared" si="106"/>
        <v>JUEVES</v>
      </c>
      <c r="D1148">
        <f t="shared" si="103"/>
        <v>4</v>
      </c>
      <c r="E1148" t="str">
        <f t="shared" si="104"/>
        <v>ABRIL</v>
      </c>
      <c r="F1148">
        <f t="shared" si="105"/>
        <v>2023</v>
      </c>
      <c r="G1148">
        <f t="shared" si="107"/>
        <v>17</v>
      </c>
      <c r="H1148" t="s">
        <v>123</v>
      </c>
      <c r="I1148" s="6">
        <v>1300</v>
      </c>
      <c r="J1148" t="s">
        <v>1546</v>
      </c>
      <c r="K1148">
        <v>22</v>
      </c>
      <c r="L1148" t="s">
        <v>999</v>
      </c>
      <c r="M1148" t="s">
        <v>1318</v>
      </c>
    </row>
    <row r="1149" spans="1:14" x14ac:dyDescent="0.35">
      <c r="A1149" s="4">
        <v>45043</v>
      </c>
      <c r="B1149">
        <f t="shared" si="102"/>
        <v>4</v>
      </c>
      <c r="C1149" t="str">
        <f t="shared" si="106"/>
        <v>JUEVES</v>
      </c>
      <c r="D1149">
        <f t="shared" si="103"/>
        <v>4</v>
      </c>
      <c r="E1149" t="str">
        <f t="shared" si="104"/>
        <v>ABRIL</v>
      </c>
      <c r="F1149">
        <f t="shared" si="105"/>
        <v>2023</v>
      </c>
      <c r="G1149">
        <f t="shared" si="107"/>
        <v>17</v>
      </c>
      <c r="H1149" t="s">
        <v>1497</v>
      </c>
      <c r="I1149" s="6">
        <v>100</v>
      </c>
      <c r="J1149" t="s">
        <v>1631</v>
      </c>
      <c r="K1149">
        <v>29</v>
      </c>
      <c r="L1149" t="s">
        <v>999</v>
      </c>
      <c r="M1149" t="s">
        <v>1318</v>
      </c>
    </row>
    <row r="1150" spans="1:14" x14ac:dyDescent="0.35">
      <c r="A1150" s="4">
        <v>45044</v>
      </c>
      <c r="B1150">
        <f t="shared" si="102"/>
        <v>5</v>
      </c>
      <c r="C1150" t="str">
        <f t="shared" si="106"/>
        <v>VIERNES</v>
      </c>
      <c r="D1150">
        <f t="shared" si="103"/>
        <v>4</v>
      </c>
      <c r="E1150" t="str">
        <f t="shared" si="104"/>
        <v>ABRIL</v>
      </c>
      <c r="F1150">
        <f t="shared" si="105"/>
        <v>2023</v>
      </c>
      <c r="G1150">
        <f t="shared" si="107"/>
        <v>17</v>
      </c>
      <c r="H1150" t="s">
        <v>1632</v>
      </c>
      <c r="I1150" s="6">
        <v>300</v>
      </c>
      <c r="J1150" t="s">
        <v>1633</v>
      </c>
      <c r="K1150">
        <v>36</v>
      </c>
      <c r="L1150" t="s">
        <v>999</v>
      </c>
      <c r="M1150" t="s">
        <v>1324</v>
      </c>
      <c r="N1150" t="s">
        <v>1321</v>
      </c>
    </row>
    <row r="1151" spans="1:14" x14ac:dyDescent="0.35">
      <c r="A1151" s="4">
        <v>45045</v>
      </c>
      <c r="B1151">
        <f t="shared" si="102"/>
        <v>6</v>
      </c>
      <c r="C1151" t="str">
        <f t="shared" si="106"/>
        <v>SÁBADO</v>
      </c>
      <c r="D1151">
        <f t="shared" si="103"/>
        <v>4</v>
      </c>
      <c r="E1151" t="str">
        <f t="shared" si="104"/>
        <v>ABRIL</v>
      </c>
      <c r="F1151">
        <f t="shared" si="105"/>
        <v>2023</v>
      </c>
      <c r="G1151">
        <f t="shared" si="107"/>
        <v>17</v>
      </c>
      <c r="H1151" t="s">
        <v>1634</v>
      </c>
      <c r="I1151" s="6">
        <v>1140</v>
      </c>
      <c r="J1151" t="s">
        <v>1551</v>
      </c>
      <c r="K1151">
        <v>24</v>
      </c>
      <c r="L1151" t="s">
        <v>1002</v>
      </c>
      <c r="M1151" t="s">
        <v>1324</v>
      </c>
      <c r="N1151" t="s">
        <v>1338</v>
      </c>
    </row>
    <row r="1152" spans="1:14" x14ac:dyDescent="0.35">
      <c r="A1152" s="4">
        <v>45045</v>
      </c>
      <c r="B1152">
        <f t="shared" si="102"/>
        <v>6</v>
      </c>
      <c r="C1152" t="str">
        <f t="shared" si="106"/>
        <v>SÁBADO</v>
      </c>
      <c r="D1152">
        <f t="shared" si="103"/>
        <v>4</v>
      </c>
      <c r="E1152" t="str">
        <f t="shared" si="104"/>
        <v>ABRIL</v>
      </c>
      <c r="F1152">
        <f t="shared" si="105"/>
        <v>2023</v>
      </c>
      <c r="G1152">
        <f t="shared" si="107"/>
        <v>17</v>
      </c>
      <c r="H1152" t="s">
        <v>1635</v>
      </c>
      <c r="I1152" s="6">
        <v>500</v>
      </c>
      <c r="J1152" t="s">
        <v>1636</v>
      </c>
      <c r="K1152">
        <v>43</v>
      </c>
      <c r="L1152" t="s">
        <v>999</v>
      </c>
      <c r="M1152" t="s">
        <v>1324</v>
      </c>
      <c r="N1152" t="s">
        <v>1321</v>
      </c>
    </row>
    <row r="1153" spans="1:14" x14ac:dyDescent="0.35">
      <c r="A1153" s="7">
        <v>45045</v>
      </c>
      <c r="B1153" s="9">
        <f t="shared" si="102"/>
        <v>6</v>
      </c>
      <c r="C1153" s="9" t="str">
        <f t="shared" si="106"/>
        <v>SÁBADO</v>
      </c>
      <c r="D1153" s="9">
        <f t="shared" si="103"/>
        <v>4</v>
      </c>
      <c r="E1153" s="9" t="str">
        <f t="shared" si="104"/>
        <v>ABRIL</v>
      </c>
      <c r="F1153" s="9">
        <f t="shared" si="105"/>
        <v>2023</v>
      </c>
      <c r="G1153">
        <f t="shared" si="107"/>
        <v>17</v>
      </c>
      <c r="H1153" s="9" t="s">
        <v>1637</v>
      </c>
      <c r="I1153" s="10">
        <v>200</v>
      </c>
      <c r="J1153" s="9" t="s">
        <v>1638</v>
      </c>
      <c r="K1153" s="9">
        <v>37</v>
      </c>
      <c r="L1153" s="9" t="s">
        <v>999</v>
      </c>
      <c r="M1153" s="9" t="s">
        <v>1324</v>
      </c>
      <c r="N1153" s="9" t="s">
        <v>1344</v>
      </c>
    </row>
    <row r="1154" spans="1:14" x14ac:dyDescent="0.35">
      <c r="A1154" s="4">
        <v>45048</v>
      </c>
      <c r="B1154">
        <f t="shared" ref="B1154:B1217" si="108">WEEKDAY(A1154,2)</f>
        <v>2</v>
      </c>
      <c r="C1154" t="str">
        <f t="shared" si="106"/>
        <v>MARTES</v>
      </c>
      <c r="D1154">
        <f t="shared" ref="D1154:D1217" si="109">MONTH(A1154)</f>
        <v>5</v>
      </c>
      <c r="E1154" t="str">
        <f t="shared" ref="E1154:E1217" si="110">UPPER(TEXT(A1154,"MMMM"))</f>
        <v>MAYO</v>
      </c>
      <c r="F1154">
        <f t="shared" ref="F1154:F1217" si="111">YEAR(A1154)</f>
        <v>2023</v>
      </c>
      <c r="G1154">
        <f t="shared" si="107"/>
        <v>18</v>
      </c>
      <c r="H1154" t="s">
        <v>162</v>
      </c>
      <c r="I1154" s="6">
        <v>300</v>
      </c>
      <c r="J1154" t="s">
        <v>1639</v>
      </c>
      <c r="K1154">
        <v>21</v>
      </c>
      <c r="L1154" t="s">
        <v>1002</v>
      </c>
      <c r="M1154" t="s">
        <v>1318</v>
      </c>
    </row>
    <row r="1155" spans="1:14" x14ac:dyDescent="0.35">
      <c r="A1155" s="4">
        <v>45049</v>
      </c>
      <c r="B1155">
        <f t="shared" si="108"/>
        <v>3</v>
      </c>
      <c r="C1155" t="str">
        <f t="shared" ref="C1155:C1218" si="112">UPPER(TEXT(A1155,"DDDD"))</f>
        <v>MIÉRCOLES</v>
      </c>
      <c r="D1155">
        <f t="shared" si="109"/>
        <v>5</v>
      </c>
      <c r="E1155" t="str">
        <f t="shared" si="110"/>
        <v>MAYO</v>
      </c>
      <c r="F1155">
        <f t="shared" si="111"/>
        <v>2023</v>
      </c>
      <c r="G1155">
        <f t="shared" ref="G1155:G1218" si="113">WEEKNUM(A1155)</f>
        <v>18</v>
      </c>
      <c r="H1155" t="s">
        <v>1613</v>
      </c>
      <c r="I1155" s="6">
        <v>570</v>
      </c>
      <c r="J1155" t="s">
        <v>1640</v>
      </c>
      <c r="K1155">
        <v>28</v>
      </c>
      <c r="L1155" t="s">
        <v>999</v>
      </c>
      <c r="M1155" t="s">
        <v>1318</v>
      </c>
    </row>
    <row r="1156" spans="1:14" x14ac:dyDescent="0.35">
      <c r="A1156" s="4">
        <v>45049</v>
      </c>
      <c r="B1156">
        <f t="shared" si="108"/>
        <v>3</v>
      </c>
      <c r="C1156" t="str">
        <f t="shared" si="112"/>
        <v>MIÉRCOLES</v>
      </c>
      <c r="D1156">
        <f t="shared" si="109"/>
        <v>5</v>
      </c>
      <c r="E1156" t="str">
        <f t="shared" si="110"/>
        <v>MAYO</v>
      </c>
      <c r="F1156">
        <f t="shared" si="111"/>
        <v>2023</v>
      </c>
      <c r="G1156">
        <f t="shared" si="113"/>
        <v>18</v>
      </c>
      <c r="H1156" t="s">
        <v>1628</v>
      </c>
      <c r="I1156" s="6">
        <v>570</v>
      </c>
      <c r="J1156" t="s">
        <v>1641</v>
      </c>
      <c r="K1156">
        <v>58</v>
      </c>
      <c r="L1156" t="s">
        <v>999</v>
      </c>
      <c r="M1156" t="s">
        <v>1318</v>
      </c>
    </row>
    <row r="1157" spans="1:14" x14ac:dyDescent="0.35">
      <c r="A1157" s="4">
        <v>45049</v>
      </c>
      <c r="B1157">
        <f t="shared" si="108"/>
        <v>3</v>
      </c>
      <c r="C1157" t="str">
        <f t="shared" si="112"/>
        <v>MIÉRCOLES</v>
      </c>
      <c r="D1157">
        <f t="shared" si="109"/>
        <v>5</v>
      </c>
      <c r="E1157" t="str">
        <f t="shared" si="110"/>
        <v>MAYO</v>
      </c>
      <c r="F1157">
        <f t="shared" si="111"/>
        <v>2023</v>
      </c>
      <c r="G1157">
        <f t="shared" si="113"/>
        <v>18</v>
      </c>
      <c r="H1157" t="s">
        <v>1578</v>
      </c>
      <c r="I1157" s="6">
        <v>0</v>
      </c>
      <c r="J1157" t="s">
        <v>1642</v>
      </c>
      <c r="K1157">
        <v>17</v>
      </c>
      <c r="L1157" t="s">
        <v>1002</v>
      </c>
      <c r="M1157" t="s">
        <v>1318</v>
      </c>
    </row>
    <row r="1158" spans="1:14" x14ac:dyDescent="0.35">
      <c r="A1158" s="4">
        <v>45050</v>
      </c>
      <c r="B1158">
        <f t="shared" si="108"/>
        <v>4</v>
      </c>
      <c r="C1158" t="str">
        <f t="shared" si="112"/>
        <v>JUEVES</v>
      </c>
      <c r="D1158">
        <f t="shared" si="109"/>
        <v>5</v>
      </c>
      <c r="E1158" t="str">
        <f t="shared" si="110"/>
        <v>MAYO</v>
      </c>
      <c r="F1158">
        <f t="shared" si="111"/>
        <v>2023</v>
      </c>
      <c r="G1158">
        <f t="shared" si="113"/>
        <v>18</v>
      </c>
      <c r="H1158" t="s">
        <v>1603</v>
      </c>
      <c r="I1158" s="6">
        <v>1140</v>
      </c>
      <c r="J1158" t="s">
        <v>1643</v>
      </c>
      <c r="K1158">
        <v>29</v>
      </c>
      <c r="L1158" t="s">
        <v>999</v>
      </c>
      <c r="M1158" t="s">
        <v>1318</v>
      </c>
    </row>
    <row r="1159" spans="1:14" x14ac:dyDescent="0.35">
      <c r="A1159" s="4">
        <v>45051</v>
      </c>
      <c r="B1159">
        <f t="shared" si="108"/>
        <v>5</v>
      </c>
      <c r="C1159" t="str">
        <f t="shared" si="112"/>
        <v>VIERNES</v>
      </c>
      <c r="D1159">
        <f t="shared" si="109"/>
        <v>5</v>
      </c>
      <c r="E1159" t="str">
        <f t="shared" si="110"/>
        <v>MAYO</v>
      </c>
      <c r="F1159">
        <f t="shared" si="111"/>
        <v>2023</v>
      </c>
      <c r="G1159">
        <f t="shared" si="113"/>
        <v>18</v>
      </c>
      <c r="H1159" t="s">
        <v>1644</v>
      </c>
      <c r="I1159" s="6">
        <v>500</v>
      </c>
      <c r="J1159" t="s">
        <v>1323</v>
      </c>
      <c r="K1159">
        <v>38</v>
      </c>
      <c r="L1159" t="s">
        <v>999</v>
      </c>
      <c r="M1159" t="s">
        <v>1324</v>
      </c>
      <c r="N1159" t="s">
        <v>1344</v>
      </c>
    </row>
    <row r="1160" spans="1:14" x14ac:dyDescent="0.35">
      <c r="A1160" s="4">
        <v>45054</v>
      </c>
      <c r="B1160">
        <f t="shared" si="108"/>
        <v>1</v>
      </c>
      <c r="C1160" t="str">
        <f t="shared" si="112"/>
        <v>LUNES</v>
      </c>
      <c r="D1160">
        <f t="shared" si="109"/>
        <v>5</v>
      </c>
      <c r="E1160" t="str">
        <f t="shared" si="110"/>
        <v>MAYO</v>
      </c>
      <c r="F1160">
        <f t="shared" si="111"/>
        <v>2023</v>
      </c>
      <c r="G1160">
        <f t="shared" si="113"/>
        <v>19</v>
      </c>
      <c r="H1160" t="s">
        <v>1645</v>
      </c>
      <c r="I1160" s="6">
        <v>100</v>
      </c>
      <c r="J1160" t="s">
        <v>1646</v>
      </c>
      <c r="K1160">
        <v>65</v>
      </c>
      <c r="L1160" t="s">
        <v>1002</v>
      </c>
      <c r="M1160" t="s">
        <v>1324</v>
      </c>
      <c r="N1160" t="s">
        <v>1344</v>
      </c>
    </row>
    <row r="1161" spans="1:14" x14ac:dyDescent="0.35">
      <c r="A1161" s="4">
        <v>45054</v>
      </c>
      <c r="B1161">
        <f t="shared" si="108"/>
        <v>1</v>
      </c>
      <c r="C1161" t="str">
        <f t="shared" si="112"/>
        <v>LUNES</v>
      </c>
      <c r="D1161">
        <f t="shared" si="109"/>
        <v>5</v>
      </c>
      <c r="E1161" t="str">
        <f t="shared" si="110"/>
        <v>MAYO</v>
      </c>
      <c r="F1161">
        <f t="shared" si="111"/>
        <v>2023</v>
      </c>
      <c r="G1161">
        <f t="shared" si="113"/>
        <v>19</v>
      </c>
      <c r="H1161" t="s">
        <v>1409</v>
      </c>
      <c r="I1161" s="6">
        <v>1300</v>
      </c>
      <c r="J1161" t="s">
        <v>1647</v>
      </c>
      <c r="K1161">
        <v>49</v>
      </c>
      <c r="L1161" t="s">
        <v>999</v>
      </c>
      <c r="M1161" t="s">
        <v>1318</v>
      </c>
    </row>
    <row r="1162" spans="1:14" x14ac:dyDescent="0.35">
      <c r="A1162" s="4">
        <v>45055</v>
      </c>
      <c r="B1162">
        <f t="shared" si="108"/>
        <v>2</v>
      </c>
      <c r="C1162" t="str">
        <f t="shared" si="112"/>
        <v>MARTES</v>
      </c>
      <c r="D1162">
        <f t="shared" si="109"/>
        <v>5</v>
      </c>
      <c r="E1162" t="str">
        <f t="shared" si="110"/>
        <v>MAYO</v>
      </c>
      <c r="F1162">
        <f t="shared" si="111"/>
        <v>2023</v>
      </c>
      <c r="G1162">
        <f t="shared" si="113"/>
        <v>19</v>
      </c>
      <c r="H1162" t="s">
        <v>1648</v>
      </c>
      <c r="I1162" s="6">
        <v>600</v>
      </c>
      <c r="J1162" t="s">
        <v>1649</v>
      </c>
      <c r="K1162">
        <v>33</v>
      </c>
      <c r="L1162" t="s">
        <v>999</v>
      </c>
      <c r="M1162" t="s">
        <v>1324</v>
      </c>
      <c r="N1162" t="s">
        <v>1344</v>
      </c>
    </row>
    <row r="1163" spans="1:14" x14ac:dyDescent="0.35">
      <c r="A1163" s="4">
        <v>45055</v>
      </c>
      <c r="B1163">
        <f t="shared" si="108"/>
        <v>2</v>
      </c>
      <c r="C1163" t="str">
        <f t="shared" si="112"/>
        <v>MARTES</v>
      </c>
      <c r="D1163">
        <f t="shared" si="109"/>
        <v>5</v>
      </c>
      <c r="E1163" t="str">
        <f t="shared" si="110"/>
        <v>MAYO</v>
      </c>
      <c r="F1163">
        <f t="shared" si="111"/>
        <v>2023</v>
      </c>
      <c r="G1163">
        <f t="shared" si="113"/>
        <v>19</v>
      </c>
      <c r="H1163" t="s">
        <v>1607</v>
      </c>
      <c r="I1163" s="6">
        <v>300</v>
      </c>
      <c r="J1163" t="s">
        <v>1650</v>
      </c>
      <c r="K1163">
        <v>43</v>
      </c>
      <c r="L1163" t="s">
        <v>999</v>
      </c>
      <c r="M1163" t="s">
        <v>1318</v>
      </c>
    </row>
    <row r="1164" spans="1:14" x14ac:dyDescent="0.35">
      <c r="A1164" s="4">
        <v>45056</v>
      </c>
      <c r="B1164">
        <f t="shared" si="108"/>
        <v>3</v>
      </c>
      <c r="C1164" t="str">
        <f t="shared" si="112"/>
        <v>MIÉRCOLES</v>
      </c>
      <c r="D1164">
        <f t="shared" si="109"/>
        <v>5</v>
      </c>
      <c r="E1164" t="str">
        <f t="shared" si="110"/>
        <v>MAYO</v>
      </c>
      <c r="F1164">
        <f t="shared" si="111"/>
        <v>2023</v>
      </c>
      <c r="G1164">
        <f t="shared" si="113"/>
        <v>19</v>
      </c>
      <c r="H1164" t="s">
        <v>1613</v>
      </c>
      <c r="I1164" s="6">
        <v>570</v>
      </c>
      <c r="J1164" t="s">
        <v>1449</v>
      </c>
      <c r="K1164">
        <v>28</v>
      </c>
      <c r="L1164" t="s">
        <v>999</v>
      </c>
      <c r="M1164" t="s">
        <v>1318</v>
      </c>
    </row>
    <row r="1165" spans="1:14" x14ac:dyDescent="0.35">
      <c r="A1165" s="4">
        <v>45057</v>
      </c>
      <c r="B1165">
        <f t="shared" si="108"/>
        <v>4</v>
      </c>
      <c r="C1165" t="str">
        <f t="shared" si="112"/>
        <v>JUEVES</v>
      </c>
      <c r="D1165">
        <f t="shared" si="109"/>
        <v>5</v>
      </c>
      <c r="E1165" t="str">
        <f t="shared" si="110"/>
        <v>MAYO</v>
      </c>
      <c r="F1165">
        <f t="shared" si="111"/>
        <v>2023</v>
      </c>
      <c r="G1165">
        <f t="shared" si="113"/>
        <v>19</v>
      </c>
      <c r="H1165" t="s">
        <v>99</v>
      </c>
      <c r="I1165" s="6">
        <v>0</v>
      </c>
      <c r="J1165" t="s">
        <v>1651</v>
      </c>
      <c r="K1165">
        <v>62</v>
      </c>
      <c r="L1165" t="s">
        <v>999</v>
      </c>
      <c r="M1165" t="s">
        <v>1318</v>
      </c>
    </row>
    <row r="1166" spans="1:14" x14ac:dyDescent="0.35">
      <c r="A1166" s="4">
        <v>45057</v>
      </c>
      <c r="B1166">
        <f t="shared" si="108"/>
        <v>4</v>
      </c>
      <c r="C1166" t="str">
        <f t="shared" si="112"/>
        <v>JUEVES</v>
      </c>
      <c r="D1166">
        <f t="shared" si="109"/>
        <v>5</v>
      </c>
      <c r="E1166" t="str">
        <f t="shared" si="110"/>
        <v>MAYO</v>
      </c>
      <c r="F1166">
        <f t="shared" si="111"/>
        <v>2023</v>
      </c>
      <c r="G1166">
        <f t="shared" si="113"/>
        <v>19</v>
      </c>
      <c r="H1166" t="s">
        <v>101</v>
      </c>
      <c r="I1166" s="6">
        <v>8000</v>
      </c>
      <c r="J1166" t="s">
        <v>1652</v>
      </c>
      <c r="K1166">
        <v>62</v>
      </c>
      <c r="L1166" t="s">
        <v>1002</v>
      </c>
      <c r="M1166" t="s">
        <v>1318</v>
      </c>
    </row>
    <row r="1167" spans="1:14" x14ac:dyDescent="0.35">
      <c r="A1167" s="4">
        <v>45057</v>
      </c>
      <c r="B1167">
        <f t="shared" si="108"/>
        <v>4</v>
      </c>
      <c r="C1167" t="str">
        <f t="shared" si="112"/>
        <v>JUEVES</v>
      </c>
      <c r="D1167">
        <f t="shared" si="109"/>
        <v>5</v>
      </c>
      <c r="E1167" t="str">
        <f t="shared" si="110"/>
        <v>MAYO</v>
      </c>
      <c r="F1167">
        <f t="shared" si="111"/>
        <v>2023</v>
      </c>
      <c r="G1167">
        <f t="shared" si="113"/>
        <v>19</v>
      </c>
      <c r="H1167" t="s">
        <v>145</v>
      </c>
      <c r="I1167" s="6">
        <v>0</v>
      </c>
      <c r="J1167" t="s">
        <v>1653</v>
      </c>
      <c r="K1167">
        <v>58</v>
      </c>
      <c r="L1167" t="s">
        <v>999</v>
      </c>
      <c r="M1167" t="s">
        <v>1318</v>
      </c>
    </row>
    <row r="1168" spans="1:14" x14ac:dyDescent="0.35">
      <c r="A1168" s="4">
        <v>45057</v>
      </c>
      <c r="B1168">
        <f t="shared" si="108"/>
        <v>4</v>
      </c>
      <c r="C1168" t="str">
        <f t="shared" si="112"/>
        <v>JUEVES</v>
      </c>
      <c r="D1168">
        <f t="shared" si="109"/>
        <v>5</v>
      </c>
      <c r="E1168" t="str">
        <f t="shared" si="110"/>
        <v>MAYO</v>
      </c>
      <c r="F1168">
        <f t="shared" si="111"/>
        <v>2023</v>
      </c>
      <c r="G1168">
        <f t="shared" si="113"/>
        <v>19</v>
      </c>
      <c r="H1168" t="s">
        <v>111</v>
      </c>
      <c r="I1168" s="6">
        <v>2500</v>
      </c>
      <c r="J1168" t="s">
        <v>1654</v>
      </c>
      <c r="K1168">
        <v>70</v>
      </c>
      <c r="L1168" t="s">
        <v>1002</v>
      </c>
      <c r="M1168" t="s">
        <v>1318</v>
      </c>
    </row>
    <row r="1169" spans="1:14" x14ac:dyDescent="0.35">
      <c r="A1169" s="4">
        <v>45058</v>
      </c>
      <c r="B1169">
        <f t="shared" si="108"/>
        <v>5</v>
      </c>
      <c r="C1169" t="str">
        <f t="shared" si="112"/>
        <v>VIERNES</v>
      </c>
      <c r="D1169">
        <f t="shared" si="109"/>
        <v>5</v>
      </c>
      <c r="E1169" t="str">
        <f t="shared" si="110"/>
        <v>MAYO</v>
      </c>
      <c r="F1169">
        <f t="shared" si="111"/>
        <v>2023</v>
      </c>
      <c r="G1169">
        <f t="shared" si="113"/>
        <v>19</v>
      </c>
      <c r="H1169" t="s">
        <v>123</v>
      </c>
      <c r="I1169" s="6">
        <v>2500</v>
      </c>
      <c r="J1169" t="s">
        <v>1655</v>
      </c>
      <c r="K1169">
        <v>22</v>
      </c>
      <c r="L1169" t="s">
        <v>999</v>
      </c>
      <c r="M1169" t="s">
        <v>1318</v>
      </c>
    </row>
    <row r="1170" spans="1:14" x14ac:dyDescent="0.35">
      <c r="A1170" s="4">
        <v>45058</v>
      </c>
      <c r="B1170">
        <f t="shared" si="108"/>
        <v>5</v>
      </c>
      <c r="C1170" t="str">
        <f t="shared" si="112"/>
        <v>VIERNES</v>
      </c>
      <c r="D1170">
        <f t="shared" si="109"/>
        <v>5</v>
      </c>
      <c r="E1170" t="str">
        <f t="shared" si="110"/>
        <v>MAYO</v>
      </c>
      <c r="F1170">
        <f t="shared" si="111"/>
        <v>2023</v>
      </c>
      <c r="G1170">
        <f t="shared" si="113"/>
        <v>19</v>
      </c>
      <c r="H1170" t="s">
        <v>1628</v>
      </c>
      <c r="I1170" s="6">
        <v>1140</v>
      </c>
      <c r="J1170" t="s">
        <v>1656</v>
      </c>
      <c r="K1170">
        <v>58</v>
      </c>
      <c r="L1170" t="s">
        <v>999</v>
      </c>
      <c r="M1170" t="s">
        <v>1318</v>
      </c>
    </row>
    <row r="1171" spans="1:14" x14ac:dyDescent="0.35">
      <c r="A1171" s="4">
        <v>45059</v>
      </c>
      <c r="B1171">
        <f t="shared" si="108"/>
        <v>6</v>
      </c>
      <c r="C1171" t="str">
        <f t="shared" si="112"/>
        <v>SÁBADO</v>
      </c>
      <c r="D1171">
        <f t="shared" si="109"/>
        <v>5</v>
      </c>
      <c r="E1171" t="str">
        <f t="shared" si="110"/>
        <v>MAYO</v>
      </c>
      <c r="F1171">
        <f t="shared" si="111"/>
        <v>2023</v>
      </c>
      <c r="G1171">
        <f t="shared" si="113"/>
        <v>19</v>
      </c>
      <c r="H1171" t="s">
        <v>1555</v>
      </c>
      <c r="I1171" s="6">
        <v>270</v>
      </c>
      <c r="J1171" t="s">
        <v>1657</v>
      </c>
      <c r="K1171">
        <v>25</v>
      </c>
      <c r="L1171" t="s">
        <v>999</v>
      </c>
      <c r="M1171" t="s">
        <v>1318</v>
      </c>
    </row>
    <row r="1172" spans="1:14" x14ac:dyDescent="0.35">
      <c r="A1172" s="4">
        <v>45059</v>
      </c>
      <c r="B1172">
        <f t="shared" si="108"/>
        <v>6</v>
      </c>
      <c r="C1172" t="str">
        <f t="shared" si="112"/>
        <v>SÁBADO</v>
      </c>
      <c r="D1172">
        <f t="shared" si="109"/>
        <v>5</v>
      </c>
      <c r="E1172" t="str">
        <f t="shared" si="110"/>
        <v>MAYO</v>
      </c>
      <c r="F1172">
        <f t="shared" si="111"/>
        <v>2023</v>
      </c>
      <c r="G1172">
        <f t="shared" si="113"/>
        <v>19</v>
      </c>
      <c r="H1172" t="s">
        <v>1658</v>
      </c>
      <c r="I1172" s="6">
        <v>300</v>
      </c>
      <c r="J1172" t="s">
        <v>1659</v>
      </c>
      <c r="K1172">
        <v>6</v>
      </c>
      <c r="L1172" t="s">
        <v>999</v>
      </c>
      <c r="M1172" t="s">
        <v>1318</v>
      </c>
    </row>
    <row r="1173" spans="1:14" x14ac:dyDescent="0.35">
      <c r="A1173" s="4">
        <v>45059</v>
      </c>
      <c r="B1173">
        <f t="shared" si="108"/>
        <v>6</v>
      </c>
      <c r="C1173" t="str">
        <f t="shared" si="112"/>
        <v>SÁBADO</v>
      </c>
      <c r="D1173">
        <f t="shared" si="109"/>
        <v>5</v>
      </c>
      <c r="E1173" t="str">
        <f t="shared" si="110"/>
        <v>MAYO</v>
      </c>
      <c r="F1173">
        <f t="shared" si="111"/>
        <v>2023</v>
      </c>
      <c r="G1173">
        <f t="shared" si="113"/>
        <v>19</v>
      </c>
      <c r="H1173" t="s">
        <v>1597</v>
      </c>
      <c r="I1173" s="6">
        <v>0</v>
      </c>
      <c r="J1173" t="s">
        <v>1660</v>
      </c>
      <c r="K1173">
        <v>4</v>
      </c>
      <c r="L1173" t="s">
        <v>1002</v>
      </c>
      <c r="M1173" t="s">
        <v>1318</v>
      </c>
    </row>
    <row r="1174" spans="1:14" x14ac:dyDescent="0.35">
      <c r="A1174" s="4">
        <v>45059</v>
      </c>
      <c r="B1174">
        <f t="shared" si="108"/>
        <v>6</v>
      </c>
      <c r="C1174" t="str">
        <f t="shared" si="112"/>
        <v>SÁBADO</v>
      </c>
      <c r="D1174">
        <f t="shared" si="109"/>
        <v>5</v>
      </c>
      <c r="E1174" t="str">
        <f t="shared" si="110"/>
        <v>MAYO</v>
      </c>
      <c r="F1174">
        <f t="shared" si="111"/>
        <v>2023</v>
      </c>
      <c r="G1174">
        <f t="shared" si="113"/>
        <v>19</v>
      </c>
      <c r="H1174" t="s">
        <v>1661</v>
      </c>
      <c r="I1174" s="6">
        <v>500</v>
      </c>
      <c r="J1174" t="s">
        <v>1323</v>
      </c>
      <c r="K1174">
        <v>28</v>
      </c>
      <c r="L1174" t="s">
        <v>1002</v>
      </c>
      <c r="M1174" t="s">
        <v>1324</v>
      </c>
      <c r="N1174" t="s">
        <v>1321</v>
      </c>
    </row>
    <row r="1175" spans="1:14" x14ac:dyDescent="0.35">
      <c r="A1175" s="4">
        <v>45060</v>
      </c>
      <c r="B1175">
        <f t="shared" si="108"/>
        <v>7</v>
      </c>
      <c r="C1175" t="str">
        <f t="shared" si="112"/>
        <v>DOMINGO</v>
      </c>
      <c r="D1175">
        <f t="shared" si="109"/>
        <v>5</v>
      </c>
      <c r="E1175" t="str">
        <f t="shared" si="110"/>
        <v>MAYO</v>
      </c>
      <c r="F1175">
        <f t="shared" si="111"/>
        <v>2023</v>
      </c>
      <c r="G1175">
        <f t="shared" si="113"/>
        <v>20</v>
      </c>
      <c r="H1175" t="s">
        <v>1481</v>
      </c>
      <c r="I1175" s="6">
        <v>4500</v>
      </c>
      <c r="J1175" t="s">
        <v>1662</v>
      </c>
      <c r="K1175">
        <v>28</v>
      </c>
      <c r="L1175" t="s">
        <v>999</v>
      </c>
      <c r="M1175" t="s">
        <v>1318</v>
      </c>
    </row>
    <row r="1176" spans="1:14" x14ac:dyDescent="0.35">
      <c r="A1176" s="4">
        <v>45060</v>
      </c>
      <c r="B1176">
        <f t="shared" si="108"/>
        <v>7</v>
      </c>
      <c r="C1176" t="str">
        <f t="shared" si="112"/>
        <v>DOMINGO</v>
      </c>
      <c r="D1176">
        <f t="shared" si="109"/>
        <v>5</v>
      </c>
      <c r="E1176" t="str">
        <f t="shared" si="110"/>
        <v>MAYO</v>
      </c>
      <c r="F1176">
        <f t="shared" si="111"/>
        <v>2023</v>
      </c>
      <c r="G1176">
        <f t="shared" si="113"/>
        <v>20</v>
      </c>
      <c r="H1176" t="s">
        <v>161</v>
      </c>
      <c r="I1176" s="6">
        <v>500</v>
      </c>
      <c r="J1176" t="s">
        <v>1663</v>
      </c>
      <c r="K1176">
        <v>28</v>
      </c>
      <c r="L1176" t="s">
        <v>1002</v>
      </c>
      <c r="M1176" t="s">
        <v>1318</v>
      </c>
    </row>
    <row r="1177" spans="1:14" x14ac:dyDescent="0.35">
      <c r="A1177" s="4">
        <v>45060</v>
      </c>
      <c r="B1177">
        <f t="shared" si="108"/>
        <v>7</v>
      </c>
      <c r="C1177" t="str">
        <f t="shared" si="112"/>
        <v>DOMINGO</v>
      </c>
      <c r="D1177">
        <f t="shared" si="109"/>
        <v>5</v>
      </c>
      <c r="E1177" t="str">
        <f t="shared" si="110"/>
        <v>MAYO</v>
      </c>
      <c r="F1177">
        <f t="shared" si="111"/>
        <v>2023</v>
      </c>
      <c r="G1177">
        <f t="shared" si="113"/>
        <v>20</v>
      </c>
      <c r="H1177" t="s">
        <v>162</v>
      </c>
      <c r="I1177" s="6">
        <v>300</v>
      </c>
      <c r="J1177" t="s">
        <v>1664</v>
      </c>
      <c r="K1177">
        <v>21</v>
      </c>
      <c r="L1177" t="s">
        <v>1002</v>
      </c>
      <c r="M1177" t="s">
        <v>1318</v>
      </c>
    </row>
    <row r="1178" spans="1:14" x14ac:dyDescent="0.35">
      <c r="A1178" s="4">
        <v>45060</v>
      </c>
      <c r="B1178">
        <f t="shared" si="108"/>
        <v>7</v>
      </c>
      <c r="C1178" t="str">
        <f t="shared" si="112"/>
        <v>DOMINGO</v>
      </c>
      <c r="D1178">
        <f t="shared" si="109"/>
        <v>5</v>
      </c>
      <c r="E1178" t="str">
        <f t="shared" si="110"/>
        <v>MAYO</v>
      </c>
      <c r="F1178">
        <f t="shared" si="111"/>
        <v>2023</v>
      </c>
      <c r="G1178">
        <f t="shared" si="113"/>
        <v>20</v>
      </c>
      <c r="H1178" t="s">
        <v>160</v>
      </c>
      <c r="I1178" s="6">
        <v>1200</v>
      </c>
      <c r="J1178" t="s">
        <v>1665</v>
      </c>
      <c r="K1178">
        <v>21</v>
      </c>
      <c r="L1178" t="s">
        <v>1002</v>
      </c>
      <c r="M1178" t="s">
        <v>1318</v>
      </c>
    </row>
    <row r="1179" spans="1:14" x14ac:dyDescent="0.35">
      <c r="A1179" s="4">
        <v>45060</v>
      </c>
      <c r="B1179">
        <f t="shared" si="108"/>
        <v>7</v>
      </c>
      <c r="C1179" t="str">
        <f t="shared" si="112"/>
        <v>DOMINGO</v>
      </c>
      <c r="D1179">
        <f t="shared" si="109"/>
        <v>5</v>
      </c>
      <c r="E1179" t="str">
        <f t="shared" si="110"/>
        <v>MAYO</v>
      </c>
      <c r="F1179">
        <f t="shared" si="111"/>
        <v>2023</v>
      </c>
      <c r="G1179">
        <f t="shared" si="113"/>
        <v>20</v>
      </c>
      <c r="H1179" t="s">
        <v>1592</v>
      </c>
      <c r="I1179" s="6">
        <v>2400</v>
      </c>
      <c r="J1179" t="s">
        <v>1666</v>
      </c>
      <c r="K1179">
        <v>22</v>
      </c>
      <c r="L1179" t="s">
        <v>999</v>
      </c>
      <c r="M1179" t="s">
        <v>1318</v>
      </c>
    </row>
    <row r="1180" spans="1:14" x14ac:dyDescent="0.35">
      <c r="A1180" s="4">
        <v>45060</v>
      </c>
      <c r="B1180">
        <f t="shared" si="108"/>
        <v>7</v>
      </c>
      <c r="C1180" t="str">
        <f t="shared" si="112"/>
        <v>DOMINGO</v>
      </c>
      <c r="D1180">
        <f t="shared" si="109"/>
        <v>5</v>
      </c>
      <c r="E1180" t="str">
        <f t="shared" si="110"/>
        <v>MAYO</v>
      </c>
      <c r="F1180">
        <f t="shared" si="111"/>
        <v>2023</v>
      </c>
      <c r="G1180">
        <f t="shared" si="113"/>
        <v>20</v>
      </c>
      <c r="H1180" t="s">
        <v>1667</v>
      </c>
      <c r="I1180" s="6">
        <v>1900</v>
      </c>
      <c r="J1180" t="s">
        <v>1668</v>
      </c>
      <c r="K1180">
        <v>32</v>
      </c>
      <c r="L1180" t="s">
        <v>1002</v>
      </c>
      <c r="M1180" t="s">
        <v>1318</v>
      </c>
    </row>
    <row r="1181" spans="1:14" x14ac:dyDescent="0.35">
      <c r="A1181" s="4">
        <v>45061</v>
      </c>
      <c r="B1181">
        <f t="shared" si="108"/>
        <v>1</v>
      </c>
      <c r="C1181" t="str">
        <f t="shared" si="112"/>
        <v>LUNES</v>
      </c>
      <c r="D1181">
        <f t="shared" si="109"/>
        <v>5</v>
      </c>
      <c r="E1181" t="str">
        <f t="shared" si="110"/>
        <v>MAYO</v>
      </c>
      <c r="F1181">
        <f t="shared" si="111"/>
        <v>2023</v>
      </c>
      <c r="G1181">
        <f t="shared" si="113"/>
        <v>20</v>
      </c>
      <c r="H1181" t="s">
        <v>1669</v>
      </c>
      <c r="I1181" s="6">
        <v>500</v>
      </c>
      <c r="J1181" t="s">
        <v>1323</v>
      </c>
      <c r="K1181">
        <v>40</v>
      </c>
      <c r="L1181" t="s">
        <v>1002</v>
      </c>
      <c r="M1181" t="s">
        <v>1324</v>
      </c>
      <c r="N1181" t="s">
        <v>1321</v>
      </c>
    </row>
    <row r="1182" spans="1:14" x14ac:dyDescent="0.35">
      <c r="A1182" s="4">
        <v>45061</v>
      </c>
      <c r="B1182">
        <f t="shared" si="108"/>
        <v>1</v>
      </c>
      <c r="C1182" t="str">
        <f t="shared" si="112"/>
        <v>LUNES</v>
      </c>
      <c r="D1182">
        <f t="shared" si="109"/>
        <v>5</v>
      </c>
      <c r="E1182" t="str">
        <f t="shared" si="110"/>
        <v>MAYO</v>
      </c>
      <c r="F1182">
        <f t="shared" si="111"/>
        <v>2023</v>
      </c>
      <c r="G1182">
        <f t="shared" si="113"/>
        <v>20</v>
      </c>
      <c r="H1182" t="s">
        <v>1670</v>
      </c>
      <c r="I1182" s="6">
        <v>500</v>
      </c>
      <c r="J1182" t="s">
        <v>1671</v>
      </c>
      <c r="K1182">
        <v>27</v>
      </c>
      <c r="L1182" t="s">
        <v>1002</v>
      </c>
      <c r="M1182" t="s">
        <v>1324</v>
      </c>
      <c r="N1182" t="s">
        <v>1321</v>
      </c>
    </row>
    <row r="1183" spans="1:14" x14ac:dyDescent="0.35">
      <c r="A1183" s="4">
        <v>45061</v>
      </c>
      <c r="B1183">
        <f t="shared" si="108"/>
        <v>1</v>
      </c>
      <c r="C1183" t="str">
        <f t="shared" si="112"/>
        <v>LUNES</v>
      </c>
      <c r="D1183">
        <f t="shared" si="109"/>
        <v>5</v>
      </c>
      <c r="E1183" t="str">
        <f t="shared" si="110"/>
        <v>MAYO</v>
      </c>
      <c r="F1183">
        <f t="shared" si="111"/>
        <v>2023</v>
      </c>
      <c r="G1183">
        <f t="shared" si="113"/>
        <v>20</v>
      </c>
      <c r="H1183" t="s">
        <v>1628</v>
      </c>
      <c r="I1183" s="6">
        <v>700</v>
      </c>
      <c r="J1183" t="s">
        <v>1672</v>
      </c>
      <c r="K1183">
        <v>58</v>
      </c>
      <c r="L1183" t="s">
        <v>999</v>
      </c>
      <c r="M1183" t="s">
        <v>1318</v>
      </c>
    </row>
    <row r="1184" spans="1:14" x14ac:dyDescent="0.35">
      <c r="A1184" s="4">
        <v>45062</v>
      </c>
      <c r="B1184">
        <f t="shared" si="108"/>
        <v>2</v>
      </c>
      <c r="C1184" t="str">
        <f t="shared" si="112"/>
        <v>MARTES</v>
      </c>
      <c r="D1184">
        <f t="shared" si="109"/>
        <v>5</v>
      </c>
      <c r="E1184" t="str">
        <f t="shared" si="110"/>
        <v>MAYO</v>
      </c>
      <c r="F1184">
        <f t="shared" si="111"/>
        <v>2023</v>
      </c>
      <c r="G1184">
        <f t="shared" si="113"/>
        <v>20</v>
      </c>
      <c r="H1184" t="s">
        <v>1555</v>
      </c>
      <c r="I1184" s="6">
        <v>300</v>
      </c>
      <c r="J1184" t="s">
        <v>1673</v>
      </c>
      <c r="K1184">
        <v>25</v>
      </c>
      <c r="L1184" t="s">
        <v>999</v>
      </c>
      <c r="M1184" t="s">
        <v>1318</v>
      </c>
    </row>
    <row r="1185" spans="1:14" x14ac:dyDescent="0.35">
      <c r="A1185" s="4">
        <v>45063</v>
      </c>
      <c r="B1185">
        <f t="shared" si="108"/>
        <v>3</v>
      </c>
      <c r="C1185" t="str">
        <f t="shared" si="112"/>
        <v>MIÉRCOLES</v>
      </c>
      <c r="D1185">
        <f t="shared" si="109"/>
        <v>5</v>
      </c>
      <c r="E1185" t="str">
        <f t="shared" si="110"/>
        <v>MAYO</v>
      </c>
      <c r="F1185">
        <f t="shared" si="111"/>
        <v>2023</v>
      </c>
      <c r="G1185">
        <f t="shared" si="113"/>
        <v>20</v>
      </c>
      <c r="H1185" t="s">
        <v>1613</v>
      </c>
      <c r="I1185" s="6">
        <v>570</v>
      </c>
      <c r="J1185" t="s">
        <v>1674</v>
      </c>
      <c r="K1185">
        <v>28</v>
      </c>
      <c r="L1185" t="s">
        <v>999</v>
      </c>
      <c r="M1185" t="s">
        <v>1318</v>
      </c>
    </row>
    <row r="1186" spans="1:14" x14ac:dyDescent="0.35">
      <c r="A1186" s="4">
        <v>45063</v>
      </c>
      <c r="B1186">
        <f t="shared" si="108"/>
        <v>3</v>
      </c>
      <c r="C1186" t="str">
        <f t="shared" si="112"/>
        <v>MIÉRCOLES</v>
      </c>
      <c r="D1186">
        <f t="shared" si="109"/>
        <v>5</v>
      </c>
      <c r="E1186" t="str">
        <f t="shared" si="110"/>
        <v>MAYO</v>
      </c>
      <c r="F1186">
        <f t="shared" si="111"/>
        <v>2023</v>
      </c>
      <c r="G1186">
        <f t="shared" si="113"/>
        <v>20</v>
      </c>
      <c r="H1186" t="s">
        <v>1675</v>
      </c>
      <c r="I1186" s="6">
        <v>350</v>
      </c>
      <c r="J1186" t="s">
        <v>1676</v>
      </c>
      <c r="K1186">
        <v>50</v>
      </c>
      <c r="L1186" t="s">
        <v>999</v>
      </c>
      <c r="M1186" t="s">
        <v>1324</v>
      </c>
      <c r="N1186" t="s">
        <v>1344</v>
      </c>
    </row>
    <row r="1187" spans="1:14" x14ac:dyDescent="0.35">
      <c r="A1187" s="4">
        <v>45064</v>
      </c>
      <c r="B1187">
        <f t="shared" si="108"/>
        <v>4</v>
      </c>
      <c r="C1187" t="str">
        <f t="shared" si="112"/>
        <v>JUEVES</v>
      </c>
      <c r="D1187">
        <f t="shared" si="109"/>
        <v>5</v>
      </c>
      <c r="E1187" t="str">
        <f t="shared" si="110"/>
        <v>MAYO</v>
      </c>
      <c r="F1187">
        <f t="shared" si="111"/>
        <v>2023</v>
      </c>
      <c r="G1187">
        <f t="shared" si="113"/>
        <v>20</v>
      </c>
      <c r="H1187" t="s">
        <v>99</v>
      </c>
      <c r="I1187" s="6">
        <v>800</v>
      </c>
      <c r="J1187" t="s">
        <v>1677</v>
      </c>
      <c r="K1187">
        <v>62</v>
      </c>
      <c r="L1187" t="s">
        <v>1002</v>
      </c>
      <c r="M1187" t="s">
        <v>1318</v>
      </c>
    </row>
    <row r="1188" spans="1:14" x14ac:dyDescent="0.35">
      <c r="A1188" s="4">
        <v>45064</v>
      </c>
      <c r="B1188">
        <f t="shared" si="108"/>
        <v>4</v>
      </c>
      <c r="C1188" t="str">
        <f t="shared" si="112"/>
        <v>JUEVES</v>
      </c>
      <c r="D1188">
        <f t="shared" si="109"/>
        <v>5</v>
      </c>
      <c r="E1188" t="str">
        <f t="shared" si="110"/>
        <v>MAYO</v>
      </c>
      <c r="F1188">
        <f t="shared" si="111"/>
        <v>2023</v>
      </c>
      <c r="G1188">
        <f t="shared" si="113"/>
        <v>20</v>
      </c>
      <c r="H1188" t="s">
        <v>1678</v>
      </c>
      <c r="I1188" s="6">
        <v>500</v>
      </c>
      <c r="J1188" t="s">
        <v>1679</v>
      </c>
      <c r="K1188">
        <v>34</v>
      </c>
      <c r="L1188" t="s">
        <v>1002</v>
      </c>
      <c r="M1188" t="s">
        <v>1324</v>
      </c>
      <c r="N1188" t="s">
        <v>1321</v>
      </c>
    </row>
    <row r="1189" spans="1:14" x14ac:dyDescent="0.35">
      <c r="A1189" s="4">
        <v>45064</v>
      </c>
      <c r="B1189">
        <f t="shared" si="108"/>
        <v>4</v>
      </c>
      <c r="C1189" t="str">
        <f t="shared" si="112"/>
        <v>JUEVES</v>
      </c>
      <c r="D1189">
        <f t="shared" si="109"/>
        <v>5</v>
      </c>
      <c r="E1189" t="str">
        <f t="shared" si="110"/>
        <v>MAYO</v>
      </c>
      <c r="F1189">
        <f t="shared" si="111"/>
        <v>2023</v>
      </c>
      <c r="G1189">
        <f t="shared" si="113"/>
        <v>20</v>
      </c>
      <c r="H1189" t="s">
        <v>150</v>
      </c>
      <c r="I1189" s="6">
        <v>59</v>
      </c>
      <c r="J1189" t="s">
        <v>1680</v>
      </c>
      <c r="K1189">
        <v>39</v>
      </c>
      <c r="L1189" t="s">
        <v>999</v>
      </c>
      <c r="M1189" t="s">
        <v>1324</v>
      </c>
      <c r="N1189" t="s">
        <v>1344</v>
      </c>
    </row>
    <row r="1190" spans="1:14" x14ac:dyDescent="0.35">
      <c r="A1190" s="4">
        <v>45065</v>
      </c>
      <c r="B1190">
        <f t="shared" si="108"/>
        <v>5</v>
      </c>
      <c r="C1190" t="str">
        <f t="shared" si="112"/>
        <v>VIERNES</v>
      </c>
      <c r="D1190">
        <f t="shared" si="109"/>
        <v>5</v>
      </c>
      <c r="E1190" t="str">
        <f t="shared" si="110"/>
        <v>MAYO</v>
      </c>
      <c r="F1190">
        <f t="shared" si="111"/>
        <v>2023</v>
      </c>
      <c r="G1190">
        <f t="shared" si="113"/>
        <v>20</v>
      </c>
      <c r="H1190" t="s">
        <v>1681</v>
      </c>
      <c r="I1190" s="6">
        <v>1140</v>
      </c>
      <c r="J1190" t="s">
        <v>1682</v>
      </c>
      <c r="K1190">
        <v>67</v>
      </c>
      <c r="L1190" t="s">
        <v>999</v>
      </c>
      <c r="M1190" t="s">
        <v>1318</v>
      </c>
    </row>
    <row r="1191" spans="1:14" x14ac:dyDescent="0.35">
      <c r="A1191" s="4">
        <v>45065</v>
      </c>
      <c r="B1191">
        <f t="shared" si="108"/>
        <v>5</v>
      </c>
      <c r="C1191" t="str">
        <f t="shared" si="112"/>
        <v>VIERNES</v>
      </c>
      <c r="D1191">
        <f t="shared" si="109"/>
        <v>5</v>
      </c>
      <c r="E1191" t="str">
        <f t="shared" si="110"/>
        <v>MAYO</v>
      </c>
      <c r="F1191">
        <f t="shared" si="111"/>
        <v>2023</v>
      </c>
      <c r="G1191">
        <f t="shared" si="113"/>
        <v>20</v>
      </c>
      <c r="H1191" t="s">
        <v>123</v>
      </c>
      <c r="I1191" s="6">
        <v>2400</v>
      </c>
      <c r="J1191" t="s">
        <v>1683</v>
      </c>
      <c r="K1191">
        <v>22</v>
      </c>
      <c r="L1191" t="s">
        <v>999</v>
      </c>
      <c r="M1191" t="s">
        <v>1318</v>
      </c>
    </row>
    <row r="1192" spans="1:14" x14ac:dyDescent="0.35">
      <c r="A1192" s="4">
        <v>45065</v>
      </c>
      <c r="B1192">
        <f t="shared" si="108"/>
        <v>5</v>
      </c>
      <c r="C1192" t="str">
        <f t="shared" si="112"/>
        <v>VIERNES</v>
      </c>
      <c r="D1192">
        <f t="shared" si="109"/>
        <v>5</v>
      </c>
      <c r="E1192" t="str">
        <f t="shared" si="110"/>
        <v>MAYO</v>
      </c>
      <c r="F1192">
        <f t="shared" si="111"/>
        <v>2023</v>
      </c>
      <c r="G1192">
        <f t="shared" si="113"/>
        <v>20</v>
      </c>
      <c r="H1192" t="s">
        <v>123</v>
      </c>
      <c r="I1192" s="6">
        <v>3000</v>
      </c>
      <c r="J1192" t="s">
        <v>1684</v>
      </c>
      <c r="K1192">
        <v>22</v>
      </c>
      <c r="L1192" t="s">
        <v>999</v>
      </c>
      <c r="M1192" t="s">
        <v>1318</v>
      </c>
    </row>
    <row r="1193" spans="1:14" x14ac:dyDescent="0.35">
      <c r="A1193" s="4">
        <v>45066</v>
      </c>
      <c r="B1193">
        <f t="shared" si="108"/>
        <v>6</v>
      </c>
      <c r="C1193" t="str">
        <f t="shared" si="112"/>
        <v>SÁBADO</v>
      </c>
      <c r="D1193">
        <f t="shared" si="109"/>
        <v>5</v>
      </c>
      <c r="E1193" t="str">
        <f t="shared" si="110"/>
        <v>MAYO</v>
      </c>
      <c r="F1193">
        <f t="shared" si="111"/>
        <v>2023</v>
      </c>
      <c r="G1193">
        <f t="shared" si="113"/>
        <v>20</v>
      </c>
      <c r="H1193" t="s">
        <v>1634</v>
      </c>
      <c r="I1193" s="6">
        <v>1140</v>
      </c>
      <c r="J1193" t="s">
        <v>1685</v>
      </c>
      <c r="K1193">
        <v>24</v>
      </c>
      <c r="L1193" t="s">
        <v>1002</v>
      </c>
      <c r="M1193" t="s">
        <v>1318</v>
      </c>
    </row>
    <row r="1194" spans="1:14" x14ac:dyDescent="0.35">
      <c r="A1194" s="4">
        <v>45066</v>
      </c>
      <c r="B1194">
        <f t="shared" si="108"/>
        <v>6</v>
      </c>
      <c r="C1194" t="str">
        <f t="shared" si="112"/>
        <v>SÁBADO</v>
      </c>
      <c r="D1194">
        <f t="shared" si="109"/>
        <v>5</v>
      </c>
      <c r="E1194" t="str">
        <f t="shared" si="110"/>
        <v>MAYO</v>
      </c>
      <c r="F1194">
        <f t="shared" si="111"/>
        <v>2023</v>
      </c>
      <c r="G1194">
        <f t="shared" si="113"/>
        <v>20</v>
      </c>
      <c r="H1194" t="s">
        <v>1625</v>
      </c>
      <c r="I1194" s="6">
        <v>570</v>
      </c>
      <c r="J1194" t="s">
        <v>1686</v>
      </c>
      <c r="K1194">
        <v>27</v>
      </c>
      <c r="L1194" t="s">
        <v>999</v>
      </c>
      <c r="M1194" t="s">
        <v>1318</v>
      </c>
    </row>
    <row r="1195" spans="1:14" x14ac:dyDescent="0.35">
      <c r="A1195" s="4">
        <v>45066</v>
      </c>
      <c r="B1195">
        <f t="shared" si="108"/>
        <v>6</v>
      </c>
      <c r="C1195" t="str">
        <f t="shared" si="112"/>
        <v>SÁBADO</v>
      </c>
      <c r="D1195">
        <f t="shared" si="109"/>
        <v>5</v>
      </c>
      <c r="E1195" t="str">
        <f t="shared" si="110"/>
        <v>MAYO</v>
      </c>
      <c r="F1195">
        <f t="shared" si="111"/>
        <v>2023</v>
      </c>
      <c r="G1195">
        <f t="shared" si="113"/>
        <v>20</v>
      </c>
      <c r="H1195" t="s">
        <v>162</v>
      </c>
      <c r="I1195" s="6">
        <v>3000</v>
      </c>
      <c r="J1195" t="s">
        <v>1687</v>
      </c>
      <c r="K1195">
        <v>21</v>
      </c>
      <c r="L1195" t="s">
        <v>1002</v>
      </c>
      <c r="M1195" t="s">
        <v>1318</v>
      </c>
    </row>
    <row r="1196" spans="1:14" x14ac:dyDescent="0.35">
      <c r="A1196" s="4">
        <v>45066</v>
      </c>
      <c r="B1196">
        <f t="shared" si="108"/>
        <v>6</v>
      </c>
      <c r="C1196" t="str">
        <f t="shared" si="112"/>
        <v>SÁBADO</v>
      </c>
      <c r="D1196">
        <f t="shared" si="109"/>
        <v>5</v>
      </c>
      <c r="E1196" t="str">
        <f t="shared" si="110"/>
        <v>MAYO</v>
      </c>
      <c r="F1196">
        <f t="shared" si="111"/>
        <v>2023</v>
      </c>
      <c r="G1196">
        <f t="shared" si="113"/>
        <v>20</v>
      </c>
      <c r="H1196" t="s">
        <v>140</v>
      </c>
      <c r="I1196" s="6">
        <v>59</v>
      </c>
      <c r="J1196" t="s">
        <v>1688</v>
      </c>
      <c r="K1196">
        <v>42</v>
      </c>
      <c r="L1196" t="s">
        <v>999</v>
      </c>
      <c r="M1196" t="s">
        <v>1318</v>
      </c>
    </row>
    <row r="1197" spans="1:14" x14ac:dyDescent="0.35">
      <c r="A1197" s="4">
        <v>45068</v>
      </c>
      <c r="B1197">
        <f t="shared" si="108"/>
        <v>1</v>
      </c>
      <c r="C1197" t="str">
        <f t="shared" si="112"/>
        <v>LUNES</v>
      </c>
      <c r="D1197">
        <f t="shared" si="109"/>
        <v>5</v>
      </c>
      <c r="E1197" t="str">
        <f t="shared" si="110"/>
        <v>MAYO</v>
      </c>
      <c r="F1197">
        <f t="shared" si="111"/>
        <v>2023</v>
      </c>
      <c r="G1197">
        <f t="shared" si="113"/>
        <v>21</v>
      </c>
      <c r="H1197" t="s">
        <v>1689</v>
      </c>
      <c r="I1197" s="6">
        <v>1710</v>
      </c>
      <c r="J1197" t="s">
        <v>1690</v>
      </c>
      <c r="K1197">
        <v>15</v>
      </c>
      <c r="L1197" t="s">
        <v>999</v>
      </c>
      <c r="M1197" t="s">
        <v>1324</v>
      </c>
      <c r="N1197" t="s">
        <v>1335</v>
      </c>
    </row>
    <row r="1198" spans="1:14" x14ac:dyDescent="0.35">
      <c r="A1198" s="4">
        <v>45068</v>
      </c>
      <c r="B1198">
        <f t="shared" si="108"/>
        <v>1</v>
      </c>
      <c r="C1198" t="str">
        <f t="shared" si="112"/>
        <v>LUNES</v>
      </c>
      <c r="D1198">
        <f t="shared" si="109"/>
        <v>5</v>
      </c>
      <c r="E1198" t="str">
        <f t="shared" si="110"/>
        <v>MAYO</v>
      </c>
      <c r="F1198">
        <f t="shared" si="111"/>
        <v>2023</v>
      </c>
      <c r="G1198">
        <f t="shared" si="113"/>
        <v>21</v>
      </c>
      <c r="H1198" t="s">
        <v>1691</v>
      </c>
      <c r="I1198" s="6">
        <v>500</v>
      </c>
      <c r="J1198" t="s">
        <v>1323</v>
      </c>
      <c r="K1198">
        <v>49</v>
      </c>
      <c r="L1198" t="s">
        <v>999</v>
      </c>
      <c r="M1198" t="s">
        <v>1318</v>
      </c>
    </row>
    <row r="1199" spans="1:14" x14ac:dyDescent="0.35">
      <c r="A1199" s="4">
        <v>45068</v>
      </c>
      <c r="B1199">
        <f t="shared" si="108"/>
        <v>1</v>
      </c>
      <c r="C1199" t="str">
        <f t="shared" si="112"/>
        <v>LUNES</v>
      </c>
      <c r="D1199">
        <f t="shared" si="109"/>
        <v>5</v>
      </c>
      <c r="E1199" t="str">
        <f t="shared" si="110"/>
        <v>MAYO</v>
      </c>
      <c r="F1199">
        <f t="shared" si="111"/>
        <v>2023</v>
      </c>
      <c r="G1199">
        <f t="shared" si="113"/>
        <v>21</v>
      </c>
      <c r="H1199" t="s">
        <v>1628</v>
      </c>
      <c r="I1199" s="6">
        <v>570</v>
      </c>
      <c r="J1199" t="s">
        <v>1692</v>
      </c>
      <c r="K1199">
        <v>58</v>
      </c>
      <c r="L1199" t="s">
        <v>999</v>
      </c>
      <c r="M1199" t="s">
        <v>1318</v>
      </c>
    </row>
    <row r="1200" spans="1:14" x14ac:dyDescent="0.35">
      <c r="A1200" s="4">
        <v>45069</v>
      </c>
      <c r="B1200">
        <f t="shared" si="108"/>
        <v>2</v>
      </c>
      <c r="C1200" t="str">
        <f t="shared" si="112"/>
        <v>MARTES</v>
      </c>
      <c r="D1200">
        <f t="shared" si="109"/>
        <v>5</v>
      </c>
      <c r="E1200" t="str">
        <f t="shared" si="110"/>
        <v>MAYO</v>
      </c>
      <c r="F1200">
        <f t="shared" si="111"/>
        <v>2023</v>
      </c>
      <c r="G1200">
        <f t="shared" si="113"/>
        <v>21</v>
      </c>
      <c r="H1200" t="s">
        <v>1693</v>
      </c>
      <c r="I1200" s="6">
        <v>100</v>
      </c>
      <c r="J1200" t="s">
        <v>1694</v>
      </c>
      <c r="K1200">
        <v>43</v>
      </c>
      <c r="L1200" t="s">
        <v>999</v>
      </c>
      <c r="M1200" t="s">
        <v>1324</v>
      </c>
      <c r="N1200" t="s">
        <v>1338</v>
      </c>
    </row>
    <row r="1201" spans="1:14" x14ac:dyDescent="0.35">
      <c r="A1201" s="4">
        <v>45069</v>
      </c>
      <c r="B1201">
        <f t="shared" si="108"/>
        <v>2</v>
      </c>
      <c r="C1201" t="str">
        <f t="shared" si="112"/>
        <v>MARTES</v>
      </c>
      <c r="D1201">
        <f t="shared" si="109"/>
        <v>5</v>
      </c>
      <c r="E1201" t="str">
        <f t="shared" si="110"/>
        <v>MAYO</v>
      </c>
      <c r="F1201">
        <f t="shared" si="111"/>
        <v>2023</v>
      </c>
      <c r="G1201">
        <f t="shared" si="113"/>
        <v>21</v>
      </c>
      <c r="H1201" t="s">
        <v>140</v>
      </c>
      <c r="I1201" s="6">
        <v>570</v>
      </c>
      <c r="J1201" t="s">
        <v>1641</v>
      </c>
      <c r="K1201">
        <v>42</v>
      </c>
      <c r="L1201" t="s">
        <v>999</v>
      </c>
      <c r="M1201" t="s">
        <v>1318</v>
      </c>
    </row>
    <row r="1202" spans="1:14" x14ac:dyDescent="0.35">
      <c r="A1202" s="4">
        <v>45071</v>
      </c>
      <c r="B1202">
        <f t="shared" si="108"/>
        <v>4</v>
      </c>
      <c r="C1202" t="str">
        <f t="shared" si="112"/>
        <v>JUEVES</v>
      </c>
      <c r="D1202">
        <f t="shared" si="109"/>
        <v>5</v>
      </c>
      <c r="E1202" t="str">
        <f t="shared" si="110"/>
        <v>MAYO</v>
      </c>
      <c r="F1202">
        <f t="shared" si="111"/>
        <v>2023</v>
      </c>
      <c r="G1202">
        <f t="shared" si="113"/>
        <v>21</v>
      </c>
      <c r="H1202" t="s">
        <v>1695</v>
      </c>
      <c r="I1202" s="6">
        <v>1000</v>
      </c>
      <c r="J1202" t="s">
        <v>1323</v>
      </c>
      <c r="K1202">
        <v>62</v>
      </c>
      <c r="L1202" t="s">
        <v>999</v>
      </c>
      <c r="M1202" t="s">
        <v>1318</v>
      </c>
    </row>
    <row r="1203" spans="1:14" x14ac:dyDescent="0.35">
      <c r="A1203" s="4">
        <v>45071</v>
      </c>
      <c r="B1203">
        <f t="shared" si="108"/>
        <v>4</v>
      </c>
      <c r="C1203" t="str">
        <f t="shared" si="112"/>
        <v>JUEVES</v>
      </c>
      <c r="D1203">
        <f t="shared" si="109"/>
        <v>5</v>
      </c>
      <c r="E1203" t="str">
        <f t="shared" si="110"/>
        <v>MAYO</v>
      </c>
      <c r="F1203">
        <f t="shared" si="111"/>
        <v>2023</v>
      </c>
      <c r="G1203">
        <f t="shared" si="113"/>
        <v>21</v>
      </c>
      <c r="H1203" t="s">
        <v>134</v>
      </c>
      <c r="I1203" s="6">
        <v>1540</v>
      </c>
      <c r="J1203" t="s">
        <v>452</v>
      </c>
      <c r="K1203">
        <v>62</v>
      </c>
      <c r="L1203" t="s">
        <v>1002</v>
      </c>
      <c r="M1203" t="s">
        <v>1318</v>
      </c>
    </row>
    <row r="1204" spans="1:14" x14ac:dyDescent="0.35">
      <c r="A1204" s="4">
        <v>45071</v>
      </c>
      <c r="B1204">
        <f t="shared" si="108"/>
        <v>4</v>
      </c>
      <c r="C1204" t="str">
        <f t="shared" si="112"/>
        <v>JUEVES</v>
      </c>
      <c r="D1204">
        <f t="shared" si="109"/>
        <v>5</v>
      </c>
      <c r="E1204" t="str">
        <f t="shared" si="110"/>
        <v>MAYO</v>
      </c>
      <c r="F1204">
        <f t="shared" si="111"/>
        <v>2023</v>
      </c>
      <c r="G1204">
        <f t="shared" si="113"/>
        <v>21</v>
      </c>
      <c r="H1204" t="s">
        <v>111</v>
      </c>
      <c r="I1204" s="6">
        <v>2500</v>
      </c>
      <c r="J1204" t="s">
        <v>1696</v>
      </c>
      <c r="K1204">
        <v>70</v>
      </c>
      <c r="L1204" t="s">
        <v>999</v>
      </c>
      <c r="M1204" t="s">
        <v>1318</v>
      </c>
    </row>
    <row r="1205" spans="1:14" x14ac:dyDescent="0.35">
      <c r="A1205" s="4">
        <v>45072</v>
      </c>
      <c r="B1205">
        <f t="shared" si="108"/>
        <v>5</v>
      </c>
      <c r="C1205" t="str">
        <f t="shared" si="112"/>
        <v>VIERNES</v>
      </c>
      <c r="D1205">
        <f t="shared" si="109"/>
        <v>5</v>
      </c>
      <c r="E1205" t="str">
        <f t="shared" si="110"/>
        <v>MAYO</v>
      </c>
      <c r="F1205">
        <f t="shared" si="111"/>
        <v>2023</v>
      </c>
      <c r="G1205">
        <f t="shared" si="113"/>
        <v>21</v>
      </c>
      <c r="H1205" t="s">
        <v>99</v>
      </c>
      <c r="I1205" s="6">
        <v>800</v>
      </c>
      <c r="J1205" t="s">
        <v>1697</v>
      </c>
      <c r="K1205">
        <v>62</v>
      </c>
      <c r="L1205" t="s">
        <v>999</v>
      </c>
      <c r="M1205" t="s">
        <v>1318</v>
      </c>
    </row>
    <row r="1206" spans="1:14" x14ac:dyDescent="0.35">
      <c r="A1206" s="4">
        <v>45072</v>
      </c>
      <c r="B1206">
        <f t="shared" si="108"/>
        <v>5</v>
      </c>
      <c r="C1206" t="str">
        <f t="shared" si="112"/>
        <v>VIERNES</v>
      </c>
      <c r="D1206">
        <f t="shared" si="109"/>
        <v>5</v>
      </c>
      <c r="E1206" t="str">
        <f t="shared" si="110"/>
        <v>MAYO</v>
      </c>
      <c r="F1206">
        <f t="shared" si="111"/>
        <v>2023</v>
      </c>
      <c r="G1206">
        <f t="shared" si="113"/>
        <v>21</v>
      </c>
      <c r="H1206" t="s">
        <v>1691</v>
      </c>
      <c r="I1206" s="6">
        <v>1140</v>
      </c>
      <c r="J1206" t="s">
        <v>1698</v>
      </c>
      <c r="K1206">
        <v>49</v>
      </c>
      <c r="L1206" t="s">
        <v>999</v>
      </c>
      <c r="M1206" t="s">
        <v>1318</v>
      </c>
    </row>
    <row r="1207" spans="1:14" x14ac:dyDescent="0.35">
      <c r="A1207" s="4">
        <v>45073</v>
      </c>
      <c r="B1207">
        <f t="shared" si="108"/>
        <v>6</v>
      </c>
      <c r="C1207" t="str">
        <f t="shared" si="112"/>
        <v>SÁBADO</v>
      </c>
      <c r="D1207">
        <f t="shared" si="109"/>
        <v>5</v>
      </c>
      <c r="E1207" t="str">
        <f t="shared" si="110"/>
        <v>MAYO</v>
      </c>
      <c r="F1207">
        <f t="shared" si="111"/>
        <v>2023</v>
      </c>
      <c r="G1207">
        <f t="shared" si="113"/>
        <v>21</v>
      </c>
      <c r="H1207" t="s">
        <v>140</v>
      </c>
      <c r="I1207" s="6">
        <v>600</v>
      </c>
      <c r="J1207" t="s">
        <v>1699</v>
      </c>
      <c r="K1207">
        <v>42</v>
      </c>
      <c r="L1207" t="s">
        <v>999</v>
      </c>
      <c r="M1207" t="s">
        <v>1318</v>
      </c>
    </row>
    <row r="1208" spans="1:14" x14ac:dyDescent="0.35">
      <c r="A1208" s="4">
        <v>45073</v>
      </c>
      <c r="B1208">
        <f t="shared" si="108"/>
        <v>6</v>
      </c>
      <c r="C1208" t="str">
        <f t="shared" si="112"/>
        <v>SÁBADO</v>
      </c>
      <c r="D1208">
        <f t="shared" si="109"/>
        <v>5</v>
      </c>
      <c r="E1208" t="str">
        <f t="shared" si="110"/>
        <v>MAYO</v>
      </c>
      <c r="F1208">
        <f t="shared" si="111"/>
        <v>2023</v>
      </c>
      <c r="G1208">
        <f t="shared" si="113"/>
        <v>21</v>
      </c>
      <c r="H1208" t="s">
        <v>1700</v>
      </c>
      <c r="I1208" s="6">
        <v>570</v>
      </c>
      <c r="J1208" t="s">
        <v>1701</v>
      </c>
      <c r="K1208">
        <v>43</v>
      </c>
      <c r="L1208" t="s">
        <v>999</v>
      </c>
      <c r="M1208" t="s">
        <v>1324</v>
      </c>
      <c r="N1208" t="s">
        <v>1344</v>
      </c>
    </row>
    <row r="1209" spans="1:14" x14ac:dyDescent="0.35">
      <c r="A1209" s="4">
        <v>45075</v>
      </c>
      <c r="B1209">
        <f t="shared" si="108"/>
        <v>1</v>
      </c>
      <c r="C1209" t="str">
        <f t="shared" si="112"/>
        <v>LUNES</v>
      </c>
      <c r="D1209">
        <f t="shared" si="109"/>
        <v>5</v>
      </c>
      <c r="E1209" t="str">
        <f t="shared" si="110"/>
        <v>MAYO</v>
      </c>
      <c r="F1209">
        <f t="shared" si="111"/>
        <v>2023</v>
      </c>
      <c r="G1209">
        <f t="shared" si="113"/>
        <v>22</v>
      </c>
      <c r="H1209" t="s">
        <v>141</v>
      </c>
      <c r="I1209" s="6">
        <v>59</v>
      </c>
      <c r="J1209" t="s">
        <v>1360</v>
      </c>
      <c r="K1209">
        <v>35</v>
      </c>
      <c r="L1209" t="s">
        <v>999</v>
      </c>
      <c r="M1209" t="s">
        <v>1324</v>
      </c>
      <c r="N1209" t="s">
        <v>1344</v>
      </c>
    </row>
    <row r="1210" spans="1:14" x14ac:dyDescent="0.35">
      <c r="A1210" s="4">
        <v>45075</v>
      </c>
      <c r="B1210">
        <f t="shared" si="108"/>
        <v>1</v>
      </c>
      <c r="C1210" t="str">
        <f t="shared" si="112"/>
        <v>LUNES</v>
      </c>
      <c r="D1210">
        <f t="shared" si="109"/>
        <v>5</v>
      </c>
      <c r="E1210" t="str">
        <f t="shared" si="110"/>
        <v>MAYO</v>
      </c>
      <c r="F1210">
        <f t="shared" si="111"/>
        <v>2023</v>
      </c>
      <c r="G1210">
        <f t="shared" si="113"/>
        <v>22</v>
      </c>
      <c r="H1210" t="s">
        <v>1702</v>
      </c>
      <c r="I1210" s="6">
        <v>59</v>
      </c>
      <c r="J1210" t="s">
        <v>1688</v>
      </c>
      <c r="K1210">
        <v>82</v>
      </c>
      <c r="L1210" t="s">
        <v>1002</v>
      </c>
      <c r="M1210" t="s">
        <v>1324</v>
      </c>
      <c r="N1210" t="s">
        <v>1344</v>
      </c>
    </row>
    <row r="1211" spans="1:14" x14ac:dyDescent="0.35">
      <c r="A1211" s="4">
        <v>45075</v>
      </c>
      <c r="B1211">
        <f t="shared" si="108"/>
        <v>1</v>
      </c>
      <c r="C1211" t="str">
        <f t="shared" si="112"/>
        <v>LUNES</v>
      </c>
      <c r="D1211">
        <f t="shared" si="109"/>
        <v>5</v>
      </c>
      <c r="E1211" t="str">
        <f t="shared" si="110"/>
        <v>MAYO</v>
      </c>
      <c r="F1211">
        <f t="shared" si="111"/>
        <v>2023</v>
      </c>
      <c r="G1211">
        <f t="shared" si="113"/>
        <v>22</v>
      </c>
      <c r="H1211" t="s">
        <v>141</v>
      </c>
      <c r="I1211" s="6">
        <v>1200</v>
      </c>
      <c r="J1211" t="s">
        <v>1703</v>
      </c>
      <c r="K1211">
        <v>35</v>
      </c>
      <c r="L1211" t="s">
        <v>999</v>
      </c>
      <c r="M1211" t="s">
        <v>1318</v>
      </c>
    </row>
    <row r="1212" spans="1:14" x14ac:dyDescent="0.35">
      <c r="A1212" s="4">
        <v>45076</v>
      </c>
      <c r="B1212">
        <f t="shared" si="108"/>
        <v>2</v>
      </c>
      <c r="C1212" t="str">
        <f t="shared" si="112"/>
        <v>MARTES</v>
      </c>
      <c r="D1212">
        <f t="shared" si="109"/>
        <v>5</v>
      </c>
      <c r="E1212" t="str">
        <f t="shared" si="110"/>
        <v>MAYO</v>
      </c>
      <c r="F1212">
        <f t="shared" si="111"/>
        <v>2023</v>
      </c>
      <c r="G1212">
        <f t="shared" si="113"/>
        <v>22</v>
      </c>
      <c r="H1212" t="s">
        <v>1613</v>
      </c>
      <c r="I1212" s="6">
        <v>570</v>
      </c>
      <c r="J1212" t="s">
        <v>1704</v>
      </c>
      <c r="K1212">
        <v>28</v>
      </c>
      <c r="L1212" t="s">
        <v>999</v>
      </c>
      <c r="M1212" t="s">
        <v>1318</v>
      </c>
    </row>
    <row r="1213" spans="1:14" x14ac:dyDescent="0.35">
      <c r="A1213" s="4">
        <v>45075</v>
      </c>
      <c r="B1213">
        <f t="shared" si="108"/>
        <v>1</v>
      </c>
      <c r="C1213" t="str">
        <f t="shared" si="112"/>
        <v>LUNES</v>
      </c>
      <c r="D1213">
        <f t="shared" si="109"/>
        <v>5</v>
      </c>
      <c r="E1213" t="str">
        <f t="shared" si="110"/>
        <v>MAYO</v>
      </c>
      <c r="F1213">
        <f t="shared" si="111"/>
        <v>2023</v>
      </c>
      <c r="G1213">
        <f t="shared" si="113"/>
        <v>22</v>
      </c>
      <c r="H1213" t="s">
        <v>101</v>
      </c>
      <c r="I1213" s="6">
        <v>4000</v>
      </c>
      <c r="J1213" t="s">
        <v>1705</v>
      </c>
      <c r="K1213">
        <v>61</v>
      </c>
      <c r="L1213" t="s">
        <v>1002</v>
      </c>
      <c r="M1213" t="s">
        <v>1318</v>
      </c>
    </row>
    <row r="1214" spans="1:14" x14ac:dyDescent="0.35">
      <c r="A1214" s="4">
        <v>45076</v>
      </c>
      <c r="B1214">
        <f t="shared" si="108"/>
        <v>2</v>
      </c>
      <c r="C1214" t="str">
        <f t="shared" si="112"/>
        <v>MARTES</v>
      </c>
      <c r="D1214">
        <f t="shared" si="109"/>
        <v>5</v>
      </c>
      <c r="E1214" t="str">
        <f t="shared" si="110"/>
        <v>MAYO</v>
      </c>
      <c r="F1214">
        <f t="shared" si="111"/>
        <v>2023</v>
      </c>
      <c r="G1214">
        <f t="shared" si="113"/>
        <v>22</v>
      </c>
      <c r="H1214" t="s">
        <v>1706</v>
      </c>
      <c r="I1214" s="6">
        <v>570</v>
      </c>
      <c r="J1214" t="s">
        <v>1707</v>
      </c>
      <c r="K1214">
        <v>32</v>
      </c>
      <c r="L1214" t="s">
        <v>1002</v>
      </c>
      <c r="M1214" t="s">
        <v>1324</v>
      </c>
      <c r="N1214" t="s">
        <v>1344</v>
      </c>
    </row>
    <row r="1215" spans="1:14" x14ac:dyDescent="0.35">
      <c r="A1215" s="4">
        <v>45076</v>
      </c>
      <c r="B1215">
        <f t="shared" si="108"/>
        <v>2</v>
      </c>
      <c r="C1215" t="str">
        <f t="shared" si="112"/>
        <v>MARTES</v>
      </c>
      <c r="D1215">
        <f t="shared" si="109"/>
        <v>5</v>
      </c>
      <c r="E1215" t="str">
        <f t="shared" si="110"/>
        <v>MAYO</v>
      </c>
      <c r="F1215">
        <f t="shared" si="111"/>
        <v>2023</v>
      </c>
      <c r="G1215">
        <f t="shared" si="113"/>
        <v>22</v>
      </c>
      <c r="H1215" t="s">
        <v>1341</v>
      </c>
      <c r="I1215" s="6">
        <v>570</v>
      </c>
      <c r="J1215" t="s">
        <v>1686</v>
      </c>
      <c r="K1215">
        <v>38</v>
      </c>
      <c r="L1215" t="s">
        <v>999</v>
      </c>
      <c r="M1215" t="s">
        <v>1318</v>
      </c>
    </row>
    <row r="1216" spans="1:14" x14ac:dyDescent="0.35">
      <c r="A1216" s="4">
        <v>45077</v>
      </c>
      <c r="B1216">
        <f t="shared" si="108"/>
        <v>3</v>
      </c>
      <c r="C1216" t="str">
        <f t="shared" si="112"/>
        <v>MIÉRCOLES</v>
      </c>
      <c r="D1216">
        <f t="shared" si="109"/>
        <v>5</v>
      </c>
      <c r="E1216" t="str">
        <f t="shared" si="110"/>
        <v>MAYO</v>
      </c>
      <c r="F1216">
        <f t="shared" si="111"/>
        <v>2023</v>
      </c>
      <c r="G1216">
        <f t="shared" si="113"/>
        <v>22</v>
      </c>
      <c r="H1216" t="s">
        <v>1603</v>
      </c>
      <c r="I1216" s="6">
        <v>570</v>
      </c>
      <c r="J1216" t="s">
        <v>1641</v>
      </c>
      <c r="K1216">
        <v>29</v>
      </c>
      <c r="L1216" t="s">
        <v>999</v>
      </c>
      <c r="M1216" t="s">
        <v>1318</v>
      </c>
    </row>
    <row r="1217" spans="1:14" x14ac:dyDescent="0.35">
      <c r="A1217" s="4">
        <v>45077</v>
      </c>
      <c r="B1217">
        <f t="shared" si="108"/>
        <v>3</v>
      </c>
      <c r="C1217" t="str">
        <f t="shared" si="112"/>
        <v>MIÉRCOLES</v>
      </c>
      <c r="D1217">
        <f t="shared" si="109"/>
        <v>5</v>
      </c>
      <c r="E1217" t="str">
        <f t="shared" si="110"/>
        <v>MAYO</v>
      </c>
      <c r="F1217">
        <f t="shared" si="111"/>
        <v>2023</v>
      </c>
      <c r="G1217">
        <f t="shared" si="113"/>
        <v>22</v>
      </c>
      <c r="H1217" t="s">
        <v>152</v>
      </c>
      <c r="I1217" s="6">
        <v>0</v>
      </c>
      <c r="J1217" t="s">
        <v>1708</v>
      </c>
      <c r="K1217">
        <v>73</v>
      </c>
      <c r="L1217" t="s">
        <v>999</v>
      </c>
      <c r="M1217" t="s">
        <v>1318</v>
      </c>
    </row>
    <row r="1218" spans="1:14" x14ac:dyDescent="0.35">
      <c r="A1218" s="4">
        <v>45077</v>
      </c>
      <c r="B1218">
        <f t="shared" ref="B1218:B1281" si="114">WEEKDAY(A1218,2)</f>
        <v>3</v>
      </c>
      <c r="C1218" t="str">
        <f t="shared" si="112"/>
        <v>MIÉRCOLES</v>
      </c>
      <c r="D1218">
        <f t="shared" ref="D1218:D1281" si="115">MONTH(A1218)</f>
        <v>5</v>
      </c>
      <c r="E1218" t="str">
        <f t="shared" ref="E1218:E1281" si="116">UPPER(TEXT(A1218,"MMMM"))</f>
        <v>MAYO</v>
      </c>
      <c r="F1218">
        <f t="shared" ref="F1218:F1281" si="117">YEAR(A1218)</f>
        <v>2023</v>
      </c>
      <c r="G1218">
        <f t="shared" si="113"/>
        <v>22</v>
      </c>
      <c r="H1218" t="s">
        <v>1709</v>
      </c>
      <c r="I1218" s="6">
        <v>500</v>
      </c>
      <c r="J1218" t="s">
        <v>1710</v>
      </c>
      <c r="K1218">
        <v>76</v>
      </c>
      <c r="L1218" t="s">
        <v>1002</v>
      </c>
      <c r="M1218" t="s">
        <v>1324</v>
      </c>
      <c r="N1218" t="s">
        <v>1344</v>
      </c>
    </row>
    <row r="1219" spans="1:14" x14ac:dyDescent="0.35">
      <c r="A1219" s="4">
        <v>45077</v>
      </c>
      <c r="B1219">
        <f t="shared" si="114"/>
        <v>3</v>
      </c>
      <c r="C1219" t="str">
        <f t="shared" ref="C1219:C1282" si="118">UPPER(TEXT(A1219,"DDDD"))</f>
        <v>MIÉRCOLES</v>
      </c>
      <c r="D1219">
        <f t="shared" si="115"/>
        <v>5</v>
      </c>
      <c r="E1219" t="str">
        <f t="shared" si="116"/>
        <v>MAYO</v>
      </c>
      <c r="F1219">
        <f t="shared" si="117"/>
        <v>2023</v>
      </c>
      <c r="G1219">
        <f t="shared" ref="G1219:G1282" si="119">WEEKNUM(A1219)</f>
        <v>22</v>
      </c>
      <c r="H1219" t="s">
        <v>140</v>
      </c>
      <c r="I1219" s="6">
        <v>370</v>
      </c>
      <c r="J1219" t="s">
        <v>1711</v>
      </c>
      <c r="K1219">
        <v>42</v>
      </c>
      <c r="L1219" t="s">
        <v>999</v>
      </c>
      <c r="M1219" t="s">
        <v>1318</v>
      </c>
    </row>
    <row r="1220" spans="1:14" x14ac:dyDescent="0.35">
      <c r="A1220" s="24">
        <v>45078</v>
      </c>
      <c r="B1220">
        <f t="shared" si="114"/>
        <v>4</v>
      </c>
      <c r="C1220" t="str">
        <f t="shared" si="118"/>
        <v>JUEVES</v>
      </c>
      <c r="D1220">
        <f t="shared" si="115"/>
        <v>6</v>
      </c>
      <c r="E1220" t="str">
        <f t="shared" si="116"/>
        <v>JUNIO</v>
      </c>
      <c r="F1220">
        <f t="shared" si="117"/>
        <v>2023</v>
      </c>
      <c r="G1220">
        <f t="shared" si="119"/>
        <v>22</v>
      </c>
      <c r="H1220" t="s">
        <v>1409</v>
      </c>
      <c r="I1220" s="6">
        <v>400</v>
      </c>
      <c r="J1220" t="s">
        <v>1712</v>
      </c>
      <c r="K1220">
        <v>49</v>
      </c>
      <c r="L1220" t="s">
        <v>999</v>
      </c>
      <c r="M1220" t="s">
        <v>1318</v>
      </c>
    </row>
    <row r="1221" spans="1:14" x14ac:dyDescent="0.35">
      <c r="A1221" s="24">
        <v>45079</v>
      </c>
      <c r="B1221">
        <f t="shared" si="114"/>
        <v>5</v>
      </c>
      <c r="C1221" t="str">
        <f t="shared" si="118"/>
        <v>VIERNES</v>
      </c>
      <c r="D1221">
        <f t="shared" si="115"/>
        <v>6</v>
      </c>
      <c r="E1221" t="str">
        <f t="shared" si="116"/>
        <v>JUNIO</v>
      </c>
      <c r="F1221">
        <f t="shared" si="117"/>
        <v>2023</v>
      </c>
      <c r="G1221">
        <f t="shared" si="119"/>
        <v>22</v>
      </c>
      <c r="H1221" t="s">
        <v>1713</v>
      </c>
      <c r="I1221" s="6">
        <v>59</v>
      </c>
      <c r="J1221" t="s">
        <v>1360</v>
      </c>
      <c r="K1221">
        <v>23</v>
      </c>
      <c r="L1221" t="s">
        <v>999</v>
      </c>
      <c r="M1221" t="s">
        <v>1324</v>
      </c>
      <c r="N1221" t="s">
        <v>1344</v>
      </c>
    </row>
    <row r="1222" spans="1:14" x14ac:dyDescent="0.35">
      <c r="A1222" s="24">
        <v>45079</v>
      </c>
      <c r="B1222">
        <f t="shared" si="114"/>
        <v>5</v>
      </c>
      <c r="C1222" t="str">
        <f t="shared" si="118"/>
        <v>VIERNES</v>
      </c>
      <c r="D1222">
        <f t="shared" si="115"/>
        <v>6</v>
      </c>
      <c r="E1222" t="str">
        <f t="shared" si="116"/>
        <v>JUNIO</v>
      </c>
      <c r="F1222">
        <f t="shared" si="117"/>
        <v>2023</v>
      </c>
      <c r="G1222">
        <f t="shared" si="119"/>
        <v>22</v>
      </c>
      <c r="H1222" t="s">
        <v>1714</v>
      </c>
      <c r="I1222" s="6">
        <v>640</v>
      </c>
      <c r="J1222" t="s">
        <v>1715</v>
      </c>
      <c r="K1222">
        <v>36</v>
      </c>
      <c r="L1222" t="s">
        <v>1002</v>
      </c>
      <c r="M1222" t="s">
        <v>1318</v>
      </c>
    </row>
    <row r="1223" spans="1:14" x14ac:dyDescent="0.35">
      <c r="A1223" s="24">
        <v>45080</v>
      </c>
      <c r="B1223">
        <f t="shared" si="114"/>
        <v>6</v>
      </c>
      <c r="C1223" t="str">
        <f t="shared" si="118"/>
        <v>SÁBADO</v>
      </c>
      <c r="D1223">
        <f t="shared" si="115"/>
        <v>6</v>
      </c>
      <c r="E1223" t="str">
        <f t="shared" si="116"/>
        <v>JUNIO</v>
      </c>
      <c r="F1223">
        <f t="shared" si="117"/>
        <v>2023</v>
      </c>
      <c r="G1223">
        <f t="shared" si="119"/>
        <v>22</v>
      </c>
      <c r="H1223" t="s">
        <v>1716</v>
      </c>
      <c r="I1223" s="6">
        <v>870</v>
      </c>
      <c r="J1223" t="s">
        <v>1717</v>
      </c>
      <c r="K1223">
        <v>30</v>
      </c>
      <c r="L1223" t="s">
        <v>999</v>
      </c>
      <c r="M1223" t="s">
        <v>1324</v>
      </c>
      <c r="N1223" t="s">
        <v>1338</v>
      </c>
    </row>
    <row r="1224" spans="1:14" x14ac:dyDescent="0.35">
      <c r="A1224" s="24">
        <v>45080</v>
      </c>
      <c r="B1224">
        <f t="shared" si="114"/>
        <v>6</v>
      </c>
      <c r="C1224" t="str">
        <f t="shared" si="118"/>
        <v>SÁBADO</v>
      </c>
      <c r="D1224">
        <f t="shared" si="115"/>
        <v>6</v>
      </c>
      <c r="E1224" t="str">
        <f t="shared" si="116"/>
        <v>JUNIO</v>
      </c>
      <c r="F1224">
        <f t="shared" si="117"/>
        <v>2023</v>
      </c>
      <c r="G1224">
        <f t="shared" si="119"/>
        <v>22</v>
      </c>
      <c r="H1224" t="s">
        <v>1713</v>
      </c>
      <c r="I1224" s="6">
        <v>500</v>
      </c>
      <c r="J1224" t="s">
        <v>1487</v>
      </c>
      <c r="K1224">
        <v>23</v>
      </c>
      <c r="L1224" t="s">
        <v>999</v>
      </c>
      <c r="M1224" t="s">
        <v>1318</v>
      </c>
    </row>
    <row r="1225" spans="1:14" x14ac:dyDescent="0.35">
      <c r="A1225" s="24">
        <v>45080</v>
      </c>
      <c r="B1225">
        <f t="shared" si="114"/>
        <v>6</v>
      </c>
      <c r="C1225" t="str">
        <f t="shared" si="118"/>
        <v>SÁBADO</v>
      </c>
      <c r="D1225">
        <f t="shared" si="115"/>
        <v>6</v>
      </c>
      <c r="E1225" t="str">
        <f t="shared" si="116"/>
        <v>JUNIO</v>
      </c>
      <c r="F1225">
        <f t="shared" si="117"/>
        <v>2023</v>
      </c>
      <c r="G1225">
        <f t="shared" si="119"/>
        <v>22</v>
      </c>
      <c r="H1225" t="s">
        <v>1391</v>
      </c>
      <c r="I1225" s="6">
        <v>700</v>
      </c>
      <c r="J1225" t="s">
        <v>1718</v>
      </c>
      <c r="K1225">
        <v>22</v>
      </c>
      <c r="L1225" t="s">
        <v>1002</v>
      </c>
      <c r="M1225" t="s">
        <v>1318</v>
      </c>
    </row>
    <row r="1226" spans="1:14" x14ac:dyDescent="0.35">
      <c r="A1226" s="29">
        <v>45082</v>
      </c>
      <c r="B1226" s="30">
        <f t="shared" si="114"/>
        <v>1</v>
      </c>
      <c r="C1226" s="30" t="str">
        <f t="shared" si="118"/>
        <v>LUNES</v>
      </c>
      <c r="D1226" s="30">
        <f t="shared" si="115"/>
        <v>6</v>
      </c>
      <c r="E1226" s="30" t="str">
        <f t="shared" si="116"/>
        <v>JUNIO</v>
      </c>
      <c r="F1226" s="30">
        <f t="shared" si="117"/>
        <v>2023</v>
      </c>
      <c r="G1226">
        <f t="shared" si="119"/>
        <v>23</v>
      </c>
      <c r="H1226" s="30" t="s">
        <v>1716</v>
      </c>
      <c r="I1226" s="31">
        <v>1070</v>
      </c>
      <c r="J1226" s="30" t="s">
        <v>1323</v>
      </c>
      <c r="K1226" s="30">
        <v>30</v>
      </c>
      <c r="L1226" s="30" t="s">
        <v>999</v>
      </c>
      <c r="M1226" s="30" t="s">
        <v>1318</v>
      </c>
    </row>
    <row r="1227" spans="1:14" x14ac:dyDescent="0.35">
      <c r="A1227" s="24">
        <v>45082</v>
      </c>
      <c r="B1227">
        <f t="shared" si="114"/>
        <v>1</v>
      </c>
      <c r="C1227" t="str">
        <f t="shared" si="118"/>
        <v>LUNES</v>
      </c>
      <c r="D1227">
        <f t="shared" si="115"/>
        <v>6</v>
      </c>
      <c r="E1227" t="str">
        <f t="shared" si="116"/>
        <v>JUNIO</v>
      </c>
      <c r="F1227">
        <f t="shared" si="117"/>
        <v>2023</v>
      </c>
      <c r="G1227">
        <f t="shared" si="119"/>
        <v>23</v>
      </c>
      <c r="H1227" t="s">
        <v>101</v>
      </c>
      <c r="I1227" s="6">
        <v>4000</v>
      </c>
      <c r="J1227" t="s">
        <v>1719</v>
      </c>
      <c r="K1227">
        <v>61</v>
      </c>
      <c r="L1227" t="s">
        <v>1002</v>
      </c>
      <c r="M1227" t="s">
        <v>1318</v>
      </c>
    </row>
    <row r="1228" spans="1:14" x14ac:dyDescent="0.35">
      <c r="A1228" s="24">
        <v>45082</v>
      </c>
      <c r="B1228">
        <f t="shared" si="114"/>
        <v>1</v>
      </c>
      <c r="C1228" t="str">
        <f t="shared" si="118"/>
        <v>LUNES</v>
      </c>
      <c r="D1228">
        <f t="shared" si="115"/>
        <v>6</v>
      </c>
      <c r="E1228" t="str">
        <f t="shared" si="116"/>
        <v>JUNIO</v>
      </c>
      <c r="F1228">
        <f t="shared" si="117"/>
        <v>2023</v>
      </c>
      <c r="G1228">
        <f t="shared" si="119"/>
        <v>23</v>
      </c>
      <c r="H1228" t="s">
        <v>140</v>
      </c>
      <c r="I1228" s="6">
        <v>1400</v>
      </c>
      <c r="J1228" t="s">
        <v>1674</v>
      </c>
      <c r="K1228">
        <v>42</v>
      </c>
      <c r="L1228" t="s">
        <v>999</v>
      </c>
      <c r="M1228" t="s">
        <v>1318</v>
      </c>
    </row>
    <row r="1229" spans="1:14" x14ac:dyDescent="0.35">
      <c r="A1229" s="24">
        <v>45083</v>
      </c>
      <c r="B1229">
        <f t="shared" si="114"/>
        <v>2</v>
      </c>
      <c r="C1229" t="str">
        <f t="shared" si="118"/>
        <v>MARTES</v>
      </c>
      <c r="D1229">
        <f t="shared" si="115"/>
        <v>6</v>
      </c>
      <c r="E1229" t="str">
        <f t="shared" si="116"/>
        <v>JUNIO</v>
      </c>
      <c r="F1229">
        <f t="shared" si="117"/>
        <v>2023</v>
      </c>
      <c r="G1229">
        <f t="shared" si="119"/>
        <v>23</v>
      </c>
      <c r="H1229" t="s">
        <v>1341</v>
      </c>
      <c r="I1229" s="6">
        <v>1070</v>
      </c>
      <c r="J1229" t="s">
        <v>1323</v>
      </c>
      <c r="K1229">
        <v>38</v>
      </c>
      <c r="L1229" t="s">
        <v>999</v>
      </c>
      <c r="M1229" t="s">
        <v>1318</v>
      </c>
    </row>
    <row r="1230" spans="1:14" x14ac:dyDescent="0.35">
      <c r="A1230" s="24">
        <v>45084</v>
      </c>
      <c r="B1230">
        <f t="shared" si="114"/>
        <v>3</v>
      </c>
      <c r="C1230" t="str">
        <f t="shared" si="118"/>
        <v>MIÉRCOLES</v>
      </c>
      <c r="D1230">
        <f t="shared" si="115"/>
        <v>6</v>
      </c>
      <c r="E1230" t="str">
        <f t="shared" si="116"/>
        <v>JUNIO</v>
      </c>
      <c r="F1230">
        <f t="shared" si="117"/>
        <v>2023</v>
      </c>
      <c r="G1230">
        <f t="shared" si="119"/>
        <v>23</v>
      </c>
      <c r="H1230" t="s">
        <v>1603</v>
      </c>
      <c r="I1230" s="6">
        <v>1140</v>
      </c>
      <c r="J1230" t="s">
        <v>1720</v>
      </c>
      <c r="K1230">
        <v>29</v>
      </c>
      <c r="L1230" t="s">
        <v>999</v>
      </c>
      <c r="M1230" t="s">
        <v>1318</v>
      </c>
    </row>
    <row r="1231" spans="1:14" x14ac:dyDescent="0.35">
      <c r="A1231" s="24">
        <v>45084</v>
      </c>
      <c r="B1231">
        <f t="shared" si="114"/>
        <v>3</v>
      </c>
      <c r="C1231" t="str">
        <f t="shared" si="118"/>
        <v>MIÉRCOLES</v>
      </c>
      <c r="D1231">
        <f t="shared" si="115"/>
        <v>6</v>
      </c>
      <c r="E1231" t="str">
        <f t="shared" si="116"/>
        <v>JUNIO</v>
      </c>
      <c r="F1231">
        <f t="shared" si="117"/>
        <v>2023</v>
      </c>
      <c r="G1231">
        <f t="shared" si="119"/>
        <v>23</v>
      </c>
      <c r="H1231" t="s">
        <v>1721</v>
      </c>
      <c r="I1231" s="6">
        <v>600</v>
      </c>
      <c r="J1231" t="s">
        <v>1722</v>
      </c>
      <c r="K1231">
        <v>42</v>
      </c>
      <c r="L1231" t="s">
        <v>999</v>
      </c>
      <c r="M1231" t="s">
        <v>1324</v>
      </c>
      <c r="N1231" t="s">
        <v>1344</v>
      </c>
    </row>
    <row r="1232" spans="1:14" x14ac:dyDescent="0.35">
      <c r="A1232" s="24">
        <v>45084</v>
      </c>
      <c r="B1232">
        <f t="shared" si="114"/>
        <v>3</v>
      </c>
      <c r="C1232" t="str">
        <f t="shared" si="118"/>
        <v>MIÉRCOLES</v>
      </c>
      <c r="D1232">
        <f t="shared" si="115"/>
        <v>6</v>
      </c>
      <c r="E1232" t="str">
        <f t="shared" si="116"/>
        <v>JUNIO</v>
      </c>
      <c r="F1232">
        <f t="shared" si="117"/>
        <v>2023</v>
      </c>
      <c r="G1232">
        <f t="shared" si="119"/>
        <v>23</v>
      </c>
      <c r="H1232" t="s">
        <v>1723</v>
      </c>
      <c r="I1232" s="6">
        <v>600</v>
      </c>
      <c r="J1232" t="s">
        <v>1724</v>
      </c>
      <c r="K1232">
        <v>48</v>
      </c>
      <c r="L1232" t="s">
        <v>999</v>
      </c>
      <c r="M1232" t="s">
        <v>1324</v>
      </c>
      <c r="N1232" t="s">
        <v>1335</v>
      </c>
    </row>
    <row r="1233" spans="1:14" x14ac:dyDescent="0.35">
      <c r="A1233" s="24">
        <v>45084</v>
      </c>
      <c r="B1233">
        <f t="shared" si="114"/>
        <v>3</v>
      </c>
      <c r="C1233" t="str">
        <f t="shared" si="118"/>
        <v>MIÉRCOLES</v>
      </c>
      <c r="D1233">
        <f t="shared" si="115"/>
        <v>6</v>
      </c>
      <c r="E1233" t="str">
        <f t="shared" si="116"/>
        <v>JUNIO</v>
      </c>
      <c r="F1233">
        <f t="shared" si="117"/>
        <v>2023</v>
      </c>
      <c r="G1233">
        <f t="shared" si="119"/>
        <v>23</v>
      </c>
      <c r="H1233" t="s">
        <v>1725</v>
      </c>
      <c r="I1233" s="6">
        <v>370</v>
      </c>
      <c r="J1233" t="s">
        <v>1726</v>
      </c>
      <c r="K1233">
        <v>28</v>
      </c>
      <c r="L1233" t="s">
        <v>1002</v>
      </c>
      <c r="M1233" t="s">
        <v>1324</v>
      </c>
      <c r="N1233" t="s">
        <v>1338</v>
      </c>
    </row>
    <row r="1234" spans="1:14" x14ac:dyDescent="0.35">
      <c r="A1234" s="24">
        <v>45085</v>
      </c>
      <c r="B1234">
        <f t="shared" si="114"/>
        <v>4</v>
      </c>
      <c r="C1234" t="str">
        <f t="shared" si="118"/>
        <v>JUEVES</v>
      </c>
      <c r="D1234">
        <f t="shared" si="115"/>
        <v>6</v>
      </c>
      <c r="E1234" t="str">
        <f t="shared" si="116"/>
        <v>JUNIO</v>
      </c>
      <c r="F1234">
        <f t="shared" si="117"/>
        <v>2023</v>
      </c>
      <c r="G1234">
        <f t="shared" si="119"/>
        <v>23</v>
      </c>
      <c r="H1234" t="s">
        <v>142</v>
      </c>
      <c r="I1234" s="6">
        <v>1500</v>
      </c>
      <c r="J1234" t="s">
        <v>1727</v>
      </c>
      <c r="K1234">
        <v>49</v>
      </c>
      <c r="L1234" t="s">
        <v>999</v>
      </c>
      <c r="M1234" t="s">
        <v>1318</v>
      </c>
    </row>
    <row r="1235" spans="1:14" x14ac:dyDescent="0.35">
      <c r="A1235" s="24">
        <v>45085</v>
      </c>
      <c r="B1235">
        <f t="shared" si="114"/>
        <v>4</v>
      </c>
      <c r="C1235" t="str">
        <f t="shared" si="118"/>
        <v>JUEVES</v>
      </c>
      <c r="D1235">
        <f t="shared" si="115"/>
        <v>6</v>
      </c>
      <c r="E1235" t="str">
        <f t="shared" si="116"/>
        <v>JUNIO</v>
      </c>
      <c r="F1235">
        <f t="shared" si="117"/>
        <v>2023</v>
      </c>
      <c r="G1235">
        <f t="shared" si="119"/>
        <v>23</v>
      </c>
      <c r="H1235" t="s">
        <v>152</v>
      </c>
      <c r="I1235" s="6">
        <v>0</v>
      </c>
      <c r="J1235" t="s">
        <v>1728</v>
      </c>
      <c r="K1235">
        <v>73</v>
      </c>
      <c r="L1235" t="s">
        <v>999</v>
      </c>
      <c r="M1235" t="s">
        <v>1318</v>
      </c>
    </row>
    <row r="1236" spans="1:14" x14ac:dyDescent="0.35">
      <c r="A1236" s="24">
        <v>45085</v>
      </c>
      <c r="B1236">
        <f t="shared" si="114"/>
        <v>4</v>
      </c>
      <c r="C1236" t="str">
        <f t="shared" si="118"/>
        <v>JUEVES</v>
      </c>
      <c r="D1236">
        <f t="shared" si="115"/>
        <v>6</v>
      </c>
      <c r="E1236" t="str">
        <f t="shared" si="116"/>
        <v>JUNIO</v>
      </c>
      <c r="F1236">
        <f t="shared" si="117"/>
        <v>2023</v>
      </c>
      <c r="G1236">
        <f t="shared" si="119"/>
        <v>23</v>
      </c>
      <c r="H1236" t="s">
        <v>140</v>
      </c>
      <c r="I1236" s="6">
        <v>1500</v>
      </c>
      <c r="J1236" t="s">
        <v>1729</v>
      </c>
      <c r="K1236">
        <v>42</v>
      </c>
      <c r="L1236" t="s">
        <v>999</v>
      </c>
      <c r="M1236" t="s">
        <v>1318</v>
      </c>
    </row>
    <row r="1237" spans="1:14" x14ac:dyDescent="0.35">
      <c r="A1237" s="24">
        <v>45085</v>
      </c>
      <c r="B1237">
        <f t="shared" si="114"/>
        <v>4</v>
      </c>
      <c r="C1237" t="str">
        <f t="shared" si="118"/>
        <v>JUEVES</v>
      </c>
      <c r="D1237">
        <f t="shared" si="115"/>
        <v>6</v>
      </c>
      <c r="E1237" t="str">
        <f t="shared" si="116"/>
        <v>JUNIO</v>
      </c>
      <c r="F1237">
        <f t="shared" si="117"/>
        <v>2023</v>
      </c>
      <c r="G1237">
        <f t="shared" si="119"/>
        <v>23</v>
      </c>
      <c r="H1237" t="s">
        <v>141</v>
      </c>
      <c r="I1237" s="6">
        <v>1200</v>
      </c>
      <c r="J1237" t="s">
        <v>1503</v>
      </c>
      <c r="K1237">
        <v>35</v>
      </c>
      <c r="L1237" t="s">
        <v>999</v>
      </c>
      <c r="M1237" t="s">
        <v>1318</v>
      </c>
    </row>
    <row r="1238" spans="1:14" x14ac:dyDescent="0.35">
      <c r="A1238" s="24">
        <v>45085</v>
      </c>
      <c r="B1238">
        <f t="shared" si="114"/>
        <v>4</v>
      </c>
      <c r="C1238" t="str">
        <f t="shared" si="118"/>
        <v>JUEVES</v>
      </c>
      <c r="D1238">
        <f t="shared" si="115"/>
        <v>6</v>
      </c>
      <c r="E1238" t="str">
        <f t="shared" si="116"/>
        <v>JUNIO</v>
      </c>
      <c r="F1238">
        <f t="shared" si="117"/>
        <v>2023</v>
      </c>
      <c r="G1238">
        <f t="shared" si="119"/>
        <v>23</v>
      </c>
      <c r="H1238" t="s">
        <v>101</v>
      </c>
      <c r="I1238" s="6">
        <v>0</v>
      </c>
      <c r="J1238" t="s">
        <v>1730</v>
      </c>
      <c r="K1238">
        <v>61</v>
      </c>
      <c r="L1238" t="s">
        <v>1002</v>
      </c>
      <c r="M1238" t="s">
        <v>1318</v>
      </c>
    </row>
    <row r="1239" spans="1:14" x14ac:dyDescent="0.35">
      <c r="A1239" s="24">
        <v>45085</v>
      </c>
      <c r="B1239">
        <f t="shared" si="114"/>
        <v>4</v>
      </c>
      <c r="C1239" t="str">
        <f t="shared" si="118"/>
        <v>JUEVES</v>
      </c>
      <c r="D1239">
        <f t="shared" si="115"/>
        <v>6</v>
      </c>
      <c r="E1239" t="str">
        <f t="shared" si="116"/>
        <v>JUNIO</v>
      </c>
      <c r="F1239">
        <f t="shared" si="117"/>
        <v>2023</v>
      </c>
      <c r="G1239">
        <f t="shared" si="119"/>
        <v>23</v>
      </c>
      <c r="H1239" t="s">
        <v>145</v>
      </c>
      <c r="I1239" s="6">
        <v>0</v>
      </c>
      <c r="J1239" t="s">
        <v>1731</v>
      </c>
      <c r="K1239">
        <v>57</v>
      </c>
      <c r="L1239" t="s">
        <v>999</v>
      </c>
      <c r="M1239" t="s">
        <v>1318</v>
      </c>
    </row>
    <row r="1240" spans="1:14" x14ac:dyDescent="0.35">
      <c r="A1240" s="24">
        <v>45086</v>
      </c>
      <c r="B1240">
        <f t="shared" si="114"/>
        <v>5</v>
      </c>
      <c r="C1240" t="str">
        <f t="shared" si="118"/>
        <v>VIERNES</v>
      </c>
      <c r="D1240">
        <f t="shared" si="115"/>
        <v>6</v>
      </c>
      <c r="E1240" t="str">
        <f t="shared" si="116"/>
        <v>JUNIO</v>
      </c>
      <c r="F1240">
        <f t="shared" si="117"/>
        <v>2023</v>
      </c>
      <c r="G1240">
        <f t="shared" si="119"/>
        <v>23</v>
      </c>
      <c r="H1240" t="s">
        <v>1732</v>
      </c>
      <c r="I1240" s="6">
        <v>370</v>
      </c>
      <c r="J1240" t="s">
        <v>1733</v>
      </c>
      <c r="K1240">
        <v>50</v>
      </c>
      <c r="L1240" t="s">
        <v>1002</v>
      </c>
      <c r="M1240" t="s">
        <v>1324</v>
      </c>
      <c r="N1240" t="s">
        <v>1335</v>
      </c>
    </row>
    <row r="1241" spans="1:14" x14ac:dyDescent="0.35">
      <c r="A1241" s="24">
        <v>45086</v>
      </c>
      <c r="B1241">
        <f t="shared" si="114"/>
        <v>5</v>
      </c>
      <c r="C1241" t="str">
        <f t="shared" si="118"/>
        <v>VIERNES</v>
      </c>
      <c r="D1241">
        <f t="shared" si="115"/>
        <v>6</v>
      </c>
      <c r="E1241" t="str">
        <f t="shared" si="116"/>
        <v>JUNIO</v>
      </c>
      <c r="F1241">
        <f t="shared" si="117"/>
        <v>2023</v>
      </c>
      <c r="G1241">
        <f t="shared" si="119"/>
        <v>23</v>
      </c>
      <c r="H1241" t="s">
        <v>1721</v>
      </c>
      <c r="I1241" s="6">
        <v>370</v>
      </c>
      <c r="J1241" t="s">
        <v>1734</v>
      </c>
      <c r="K1241">
        <v>42</v>
      </c>
      <c r="L1241" t="s">
        <v>999</v>
      </c>
      <c r="M1241" t="s">
        <v>1318</v>
      </c>
    </row>
    <row r="1242" spans="1:14" x14ac:dyDescent="0.35">
      <c r="A1242" s="24">
        <v>45086</v>
      </c>
      <c r="B1242">
        <f t="shared" si="114"/>
        <v>5</v>
      </c>
      <c r="C1242" t="str">
        <f t="shared" si="118"/>
        <v>VIERNES</v>
      </c>
      <c r="D1242">
        <f t="shared" si="115"/>
        <v>6</v>
      </c>
      <c r="E1242" t="str">
        <f t="shared" si="116"/>
        <v>JUNIO</v>
      </c>
      <c r="F1242">
        <f t="shared" si="117"/>
        <v>2023</v>
      </c>
      <c r="G1242">
        <f t="shared" si="119"/>
        <v>23</v>
      </c>
      <c r="H1242" t="s">
        <v>1689</v>
      </c>
      <c r="I1242" s="6">
        <v>500</v>
      </c>
      <c r="J1242" t="s">
        <v>1323</v>
      </c>
      <c r="K1242">
        <v>15</v>
      </c>
      <c r="L1242" t="s">
        <v>999</v>
      </c>
      <c r="M1242" t="s">
        <v>1318</v>
      </c>
    </row>
    <row r="1243" spans="1:14" x14ac:dyDescent="0.35">
      <c r="A1243" s="24">
        <v>45086</v>
      </c>
      <c r="B1243">
        <f t="shared" si="114"/>
        <v>5</v>
      </c>
      <c r="C1243" t="str">
        <f t="shared" si="118"/>
        <v>VIERNES</v>
      </c>
      <c r="D1243">
        <f t="shared" si="115"/>
        <v>6</v>
      </c>
      <c r="E1243" t="str">
        <f t="shared" si="116"/>
        <v>JUNIO</v>
      </c>
      <c r="F1243">
        <f t="shared" si="117"/>
        <v>2023</v>
      </c>
      <c r="G1243">
        <f t="shared" si="119"/>
        <v>23</v>
      </c>
      <c r="H1243" t="s">
        <v>152</v>
      </c>
      <c r="I1243" s="6">
        <v>2000</v>
      </c>
      <c r="J1243" t="s">
        <v>1735</v>
      </c>
      <c r="K1243">
        <v>73</v>
      </c>
      <c r="L1243" t="s">
        <v>999</v>
      </c>
      <c r="M1243" t="s">
        <v>1318</v>
      </c>
    </row>
    <row r="1244" spans="1:14" x14ac:dyDescent="0.35">
      <c r="A1244" s="24">
        <v>45086</v>
      </c>
      <c r="B1244">
        <f t="shared" si="114"/>
        <v>5</v>
      </c>
      <c r="C1244" t="str">
        <f t="shared" si="118"/>
        <v>VIERNES</v>
      </c>
      <c r="D1244">
        <f t="shared" si="115"/>
        <v>6</v>
      </c>
      <c r="E1244" t="str">
        <f t="shared" si="116"/>
        <v>JUNIO</v>
      </c>
      <c r="F1244">
        <f t="shared" si="117"/>
        <v>2023</v>
      </c>
      <c r="G1244">
        <f t="shared" si="119"/>
        <v>23</v>
      </c>
      <c r="H1244" t="s">
        <v>162</v>
      </c>
      <c r="I1244" s="6">
        <v>570</v>
      </c>
      <c r="J1244" t="s">
        <v>1736</v>
      </c>
      <c r="K1244">
        <v>21</v>
      </c>
      <c r="L1244" t="s">
        <v>1002</v>
      </c>
      <c r="M1244" t="s">
        <v>1318</v>
      </c>
    </row>
    <row r="1245" spans="1:14" x14ac:dyDescent="0.35">
      <c r="A1245" s="24">
        <v>45087</v>
      </c>
      <c r="B1245">
        <f t="shared" si="114"/>
        <v>6</v>
      </c>
      <c r="C1245" t="str">
        <f t="shared" si="118"/>
        <v>SÁBADO</v>
      </c>
      <c r="D1245">
        <f t="shared" si="115"/>
        <v>6</v>
      </c>
      <c r="E1245" t="str">
        <f t="shared" si="116"/>
        <v>JUNIO</v>
      </c>
      <c r="F1245">
        <f t="shared" si="117"/>
        <v>2023</v>
      </c>
      <c r="G1245">
        <f t="shared" si="119"/>
        <v>23</v>
      </c>
      <c r="H1245" t="s">
        <v>1737</v>
      </c>
      <c r="I1245" s="6">
        <v>570</v>
      </c>
      <c r="J1245" t="s">
        <v>1738</v>
      </c>
      <c r="K1245">
        <v>30</v>
      </c>
      <c r="L1245" t="s">
        <v>999</v>
      </c>
      <c r="M1245" t="s">
        <v>1324</v>
      </c>
      <c r="N1245" t="s">
        <v>1344</v>
      </c>
    </row>
    <row r="1246" spans="1:14" x14ac:dyDescent="0.35">
      <c r="A1246" s="24">
        <v>45088</v>
      </c>
      <c r="B1246">
        <f t="shared" si="114"/>
        <v>7</v>
      </c>
      <c r="C1246" t="str">
        <f t="shared" si="118"/>
        <v>DOMINGO</v>
      </c>
      <c r="D1246">
        <f t="shared" si="115"/>
        <v>6</v>
      </c>
      <c r="E1246" t="str">
        <f t="shared" si="116"/>
        <v>JUNIO</v>
      </c>
      <c r="F1246">
        <f t="shared" si="117"/>
        <v>2023</v>
      </c>
      <c r="G1246">
        <f t="shared" si="119"/>
        <v>24</v>
      </c>
      <c r="H1246" t="s">
        <v>123</v>
      </c>
      <c r="I1246" s="6">
        <v>0</v>
      </c>
      <c r="J1246" t="s">
        <v>1739</v>
      </c>
      <c r="K1246">
        <v>22</v>
      </c>
      <c r="L1246" t="s">
        <v>999</v>
      </c>
      <c r="M1246" t="s">
        <v>1318</v>
      </c>
    </row>
    <row r="1247" spans="1:14" x14ac:dyDescent="0.35">
      <c r="A1247" s="24">
        <v>45088</v>
      </c>
      <c r="B1247">
        <f t="shared" si="114"/>
        <v>7</v>
      </c>
      <c r="C1247" t="str">
        <f t="shared" si="118"/>
        <v>DOMINGO</v>
      </c>
      <c r="D1247">
        <f t="shared" si="115"/>
        <v>6</v>
      </c>
      <c r="E1247" t="str">
        <f t="shared" si="116"/>
        <v>JUNIO</v>
      </c>
      <c r="F1247">
        <f t="shared" si="117"/>
        <v>2023</v>
      </c>
      <c r="G1247">
        <f t="shared" si="119"/>
        <v>24</v>
      </c>
      <c r="H1247" t="s">
        <v>162</v>
      </c>
      <c r="I1247" s="6">
        <v>0</v>
      </c>
      <c r="J1247" t="s">
        <v>1740</v>
      </c>
      <c r="K1247">
        <v>21</v>
      </c>
      <c r="L1247" t="s">
        <v>1002</v>
      </c>
      <c r="M1247" t="s">
        <v>1318</v>
      </c>
    </row>
    <row r="1248" spans="1:14" x14ac:dyDescent="0.35">
      <c r="A1248" s="24">
        <v>45088</v>
      </c>
      <c r="B1248">
        <f t="shared" si="114"/>
        <v>7</v>
      </c>
      <c r="C1248" t="str">
        <f t="shared" si="118"/>
        <v>DOMINGO</v>
      </c>
      <c r="D1248">
        <f t="shared" si="115"/>
        <v>6</v>
      </c>
      <c r="E1248" t="str">
        <f t="shared" si="116"/>
        <v>JUNIO</v>
      </c>
      <c r="F1248">
        <f t="shared" si="117"/>
        <v>2023</v>
      </c>
      <c r="G1248">
        <f t="shared" si="119"/>
        <v>24</v>
      </c>
      <c r="H1248" t="s">
        <v>160</v>
      </c>
      <c r="I1248" s="6">
        <v>1200</v>
      </c>
      <c r="J1248" t="s">
        <v>1741</v>
      </c>
      <c r="K1248">
        <v>21</v>
      </c>
      <c r="L1248" t="s">
        <v>1002</v>
      </c>
      <c r="M1248" t="s">
        <v>1318</v>
      </c>
    </row>
    <row r="1249" spans="1:14" x14ac:dyDescent="0.35">
      <c r="A1249" s="24">
        <v>45088</v>
      </c>
      <c r="B1249">
        <f t="shared" si="114"/>
        <v>7</v>
      </c>
      <c r="C1249" t="str">
        <f t="shared" si="118"/>
        <v>DOMINGO</v>
      </c>
      <c r="D1249">
        <f t="shared" si="115"/>
        <v>6</v>
      </c>
      <c r="E1249" t="str">
        <f t="shared" si="116"/>
        <v>JUNIO</v>
      </c>
      <c r="F1249">
        <f t="shared" si="117"/>
        <v>2023</v>
      </c>
      <c r="G1249">
        <f t="shared" si="119"/>
        <v>24</v>
      </c>
      <c r="H1249" t="s">
        <v>161</v>
      </c>
      <c r="I1249" s="6">
        <v>500</v>
      </c>
      <c r="J1249" t="s">
        <v>1742</v>
      </c>
      <c r="K1249">
        <v>28</v>
      </c>
      <c r="L1249" t="s">
        <v>1002</v>
      </c>
      <c r="M1249" t="s">
        <v>1318</v>
      </c>
    </row>
    <row r="1250" spans="1:14" x14ac:dyDescent="0.35">
      <c r="A1250" s="24">
        <v>45088</v>
      </c>
      <c r="B1250">
        <f t="shared" si="114"/>
        <v>7</v>
      </c>
      <c r="C1250" t="str">
        <f t="shared" si="118"/>
        <v>DOMINGO</v>
      </c>
      <c r="D1250">
        <f t="shared" si="115"/>
        <v>6</v>
      </c>
      <c r="E1250" t="str">
        <f t="shared" si="116"/>
        <v>JUNIO</v>
      </c>
      <c r="F1250">
        <f t="shared" si="117"/>
        <v>2023</v>
      </c>
      <c r="G1250">
        <f t="shared" si="119"/>
        <v>24</v>
      </c>
      <c r="H1250" t="s">
        <v>1481</v>
      </c>
      <c r="I1250" s="6">
        <v>4500</v>
      </c>
      <c r="J1250" t="s">
        <v>1743</v>
      </c>
      <c r="K1250">
        <v>28</v>
      </c>
      <c r="L1250" t="s">
        <v>999</v>
      </c>
      <c r="M1250" t="s">
        <v>1318</v>
      </c>
    </row>
    <row r="1251" spans="1:14" x14ac:dyDescent="0.35">
      <c r="A1251" s="24">
        <v>45088</v>
      </c>
      <c r="B1251">
        <f t="shared" si="114"/>
        <v>7</v>
      </c>
      <c r="C1251" t="str">
        <f t="shared" si="118"/>
        <v>DOMINGO</v>
      </c>
      <c r="D1251">
        <f t="shared" si="115"/>
        <v>6</v>
      </c>
      <c r="E1251" t="str">
        <f t="shared" si="116"/>
        <v>JUNIO</v>
      </c>
      <c r="F1251">
        <f t="shared" si="117"/>
        <v>2023</v>
      </c>
      <c r="G1251">
        <f t="shared" si="119"/>
        <v>24</v>
      </c>
      <c r="H1251" t="s">
        <v>163</v>
      </c>
      <c r="I1251" s="6">
        <v>1200</v>
      </c>
      <c r="J1251" t="s">
        <v>1744</v>
      </c>
      <c r="K1251">
        <v>31</v>
      </c>
      <c r="L1251" t="s">
        <v>999</v>
      </c>
      <c r="M1251" t="s">
        <v>1318</v>
      </c>
    </row>
    <row r="1252" spans="1:14" x14ac:dyDescent="0.35">
      <c r="A1252" s="24">
        <v>45090</v>
      </c>
      <c r="B1252">
        <f t="shared" si="114"/>
        <v>2</v>
      </c>
      <c r="C1252" t="str">
        <f t="shared" si="118"/>
        <v>MARTES</v>
      </c>
      <c r="D1252">
        <f t="shared" si="115"/>
        <v>6</v>
      </c>
      <c r="E1252" t="str">
        <f t="shared" si="116"/>
        <v>JUNIO</v>
      </c>
      <c r="F1252">
        <f t="shared" si="117"/>
        <v>2023</v>
      </c>
      <c r="G1252">
        <f t="shared" si="119"/>
        <v>24</v>
      </c>
      <c r="H1252" t="s">
        <v>1714</v>
      </c>
      <c r="I1252" s="6">
        <v>59</v>
      </c>
      <c r="J1252" t="s">
        <v>1745</v>
      </c>
      <c r="K1252">
        <v>36</v>
      </c>
      <c r="L1252" t="s">
        <v>1002</v>
      </c>
      <c r="M1252" t="s">
        <v>1318</v>
      </c>
    </row>
    <row r="1253" spans="1:14" x14ac:dyDescent="0.35">
      <c r="A1253" s="24">
        <v>45090</v>
      </c>
      <c r="B1253">
        <f t="shared" si="114"/>
        <v>2</v>
      </c>
      <c r="C1253" t="str">
        <f t="shared" si="118"/>
        <v>MARTES</v>
      </c>
      <c r="D1253">
        <f t="shared" si="115"/>
        <v>6</v>
      </c>
      <c r="E1253" t="str">
        <f t="shared" si="116"/>
        <v>JUNIO</v>
      </c>
      <c r="F1253">
        <f t="shared" si="117"/>
        <v>2023</v>
      </c>
      <c r="G1253">
        <f t="shared" si="119"/>
        <v>24</v>
      </c>
      <c r="H1253" t="s">
        <v>1746</v>
      </c>
      <c r="I1253" s="6">
        <v>370</v>
      </c>
      <c r="J1253" t="s">
        <v>1747</v>
      </c>
      <c r="K1253">
        <v>35</v>
      </c>
      <c r="L1253" t="s">
        <v>999</v>
      </c>
      <c r="M1253" t="s">
        <v>1324</v>
      </c>
      <c r="N1253" t="s">
        <v>1344</v>
      </c>
    </row>
    <row r="1254" spans="1:14" x14ac:dyDescent="0.35">
      <c r="A1254" s="24">
        <v>45091</v>
      </c>
      <c r="B1254">
        <f t="shared" si="114"/>
        <v>3</v>
      </c>
      <c r="C1254" t="str">
        <f t="shared" si="118"/>
        <v>MIÉRCOLES</v>
      </c>
      <c r="D1254">
        <f t="shared" si="115"/>
        <v>6</v>
      </c>
      <c r="E1254" t="str">
        <f t="shared" si="116"/>
        <v>JUNIO</v>
      </c>
      <c r="F1254">
        <f t="shared" si="117"/>
        <v>2023</v>
      </c>
      <c r="G1254">
        <f t="shared" si="119"/>
        <v>24</v>
      </c>
      <c r="H1254" t="s">
        <v>1721</v>
      </c>
      <c r="I1254" s="6">
        <v>570</v>
      </c>
      <c r="J1254" t="s">
        <v>1748</v>
      </c>
      <c r="K1254">
        <v>42</v>
      </c>
      <c r="L1254" t="s">
        <v>999</v>
      </c>
      <c r="M1254" t="s">
        <v>1318</v>
      </c>
    </row>
    <row r="1255" spans="1:14" x14ac:dyDescent="0.35">
      <c r="A1255" s="24">
        <v>45092</v>
      </c>
      <c r="B1255">
        <f t="shared" si="114"/>
        <v>4</v>
      </c>
      <c r="C1255" t="str">
        <f t="shared" si="118"/>
        <v>JUEVES</v>
      </c>
      <c r="D1255">
        <f t="shared" si="115"/>
        <v>6</v>
      </c>
      <c r="E1255" t="str">
        <f t="shared" si="116"/>
        <v>JUNIO</v>
      </c>
      <c r="F1255">
        <f t="shared" si="117"/>
        <v>2023</v>
      </c>
      <c r="G1255">
        <f t="shared" si="119"/>
        <v>24</v>
      </c>
      <c r="H1255" t="s">
        <v>1749</v>
      </c>
      <c r="I1255" s="6">
        <v>500</v>
      </c>
      <c r="J1255" t="s">
        <v>1323</v>
      </c>
      <c r="K1255">
        <v>19</v>
      </c>
      <c r="L1255" t="s">
        <v>1002</v>
      </c>
      <c r="M1255" t="s">
        <v>1324</v>
      </c>
      <c r="N1255" t="s">
        <v>1335</v>
      </c>
    </row>
    <row r="1256" spans="1:14" x14ac:dyDescent="0.35">
      <c r="A1256" s="24">
        <v>45092</v>
      </c>
      <c r="B1256">
        <f t="shared" si="114"/>
        <v>4</v>
      </c>
      <c r="C1256" t="str">
        <f t="shared" si="118"/>
        <v>JUEVES</v>
      </c>
      <c r="D1256">
        <f t="shared" si="115"/>
        <v>6</v>
      </c>
      <c r="E1256" t="str">
        <f t="shared" si="116"/>
        <v>JUNIO</v>
      </c>
      <c r="F1256">
        <f t="shared" si="117"/>
        <v>2023</v>
      </c>
      <c r="G1256">
        <f t="shared" si="119"/>
        <v>24</v>
      </c>
      <c r="H1256" t="s">
        <v>1750</v>
      </c>
      <c r="I1256" s="6">
        <v>870</v>
      </c>
      <c r="J1256" t="s">
        <v>1747</v>
      </c>
      <c r="K1256">
        <v>14</v>
      </c>
      <c r="L1256" t="s">
        <v>1002</v>
      </c>
      <c r="M1256" t="s">
        <v>1324</v>
      </c>
      <c r="N1256" t="s">
        <v>1335</v>
      </c>
    </row>
    <row r="1257" spans="1:14" x14ac:dyDescent="0.35">
      <c r="A1257" s="24">
        <v>45093</v>
      </c>
      <c r="B1257">
        <f t="shared" si="114"/>
        <v>5</v>
      </c>
      <c r="C1257" t="str">
        <f t="shared" si="118"/>
        <v>VIERNES</v>
      </c>
      <c r="D1257">
        <f t="shared" si="115"/>
        <v>6</v>
      </c>
      <c r="E1257" t="str">
        <f t="shared" si="116"/>
        <v>JUNIO</v>
      </c>
      <c r="F1257">
        <f t="shared" si="117"/>
        <v>2023</v>
      </c>
      <c r="G1257">
        <f t="shared" si="119"/>
        <v>24</v>
      </c>
      <c r="H1257" t="s">
        <v>141</v>
      </c>
      <c r="I1257" s="6">
        <v>59</v>
      </c>
      <c r="J1257" t="s">
        <v>1751</v>
      </c>
      <c r="K1257">
        <v>35</v>
      </c>
      <c r="L1257" t="s">
        <v>999</v>
      </c>
      <c r="M1257" t="s">
        <v>1318</v>
      </c>
    </row>
    <row r="1258" spans="1:14" x14ac:dyDescent="0.35">
      <c r="A1258" s="24">
        <v>45093</v>
      </c>
      <c r="B1258">
        <f t="shared" si="114"/>
        <v>5</v>
      </c>
      <c r="C1258" t="str">
        <f t="shared" si="118"/>
        <v>VIERNES</v>
      </c>
      <c r="D1258">
        <f t="shared" si="115"/>
        <v>6</v>
      </c>
      <c r="E1258" t="str">
        <f t="shared" si="116"/>
        <v>JUNIO</v>
      </c>
      <c r="F1258">
        <f t="shared" si="117"/>
        <v>2023</v>
      </c>
      <c r="G1258">
        <f t="shared" si="119"/>
        <v>24</v>
      </c>
      <c r="H1258" t="s">
        <v>1613</v>
      </c>
      <c r="I1258" s="6">
        <v>570</v>
      </c>
      <c r="J1258" t="s">
        <v>1692</v>
      </c>
      <c r="K1258">
        <v>28</v>
      </c>
      <c r="L1258" t="s">
        <v>999</v>
      </c>
      <c r="M1258" t="s">
        <v>1318</v>
      </c>
    </row>
    <row r="1259" spans="1:14" x14ac:dyDescent="0.35">
      <c r="A1259" s="24">
        <v>45094</v>
      </c>
      <c r="B1259">
        <f t="shared" si="114"/>
        <v>6</v>
      </c>
      <c r="C1259" t="str">
        <f t="shared" si="118"/>
        <v>SÁBADO</v>
      </c>
      <c r="D1259">
        <f t="shared" si="115"/>
        <v>6</v>
      </c>
      <c r="E1259" t="str">
        <f t="shared" si="116"/>
        <v>JUNIO</v>
      </c>
      <c r="F1259">
        <f t="shared" si="117"/>
        <v>2023</v>
      </c>
      <c r="G1259">
        <f t="shared" si="119"/>
        <v>24</v>
      </c>
      <c r="H1259" t="s">
        <v>1752</v>
      </c>
      <c r="I1259" s="6">
        <v>500</v>
      </c>
      <c r="J1259" t="s">
        <v>1753</v>
      </c>
      <c r="K1259">
        <v>30</v>
      </c>
      <c r="L1259" t="s">
        <v>1002</v>
      </c>
      <c r="M1259" t="s">
        <v>1324</v>
      </c>
      <c r="N1259" t="s">
        <v>1344</v>
      </c>
    </row>
    <row r="1260" spans="1:14" x14ac:dyDescent="0.35">
      <c r="A1260" s="24">
        <v>45096</v>
      </c>
      <c r="B1260">
        <f t="shared" si="114"/>
        <v>1</v>
      </c>
      <c r="C1260" t="str">
        <f t="shared" si="118"/>
        <v>LUNES</v>
      </c>
      <c r="D1260">
        <f t="shared" si="115"/>
        <v>6</v>
      </c>
      <c r="E1260" t="str">
        <f t="shared" si="116"/>
        <v>JUNIO</v>
      </c>
      <c r="F1260">
        <f t="shared" si="117"/>
        <v>2023</v>
      </c>
      <c r="G1260">
        <f t="shared" si="119"/>
        <v>25</v>
      </c>
      <c r="H1260" t="s">
        <v>1725</v>
      </c>
      <c r="I1260" s="6">
        <v>600</v>
      </c>
      <c r="J1260" t="s">
        <v>1754</v>
      </c>
      <c r="K1260">
        <v>28</v>
      </c>
      <c r="L1260" t="s">
        <v>1002</v>
      </c>
      <c r="M1260" t="s">
        <v>1318</v>
      </c>
    </row>
    <row r="1261" spans="1:14" x14ac:dyDescent="0.35">
      <c r="A1261" s="24">
        <v>45098</v>
      </c>
      <c r="B1261">
        <f t="shared" si="114"/>
        <v>3</v>
      </c>
      <c r="C1261" t="str">
        <f t="shared" si="118"/>
        <v>MIÉRCOLES</v>
      </c>
      <c r="D1261">
        <f t="shared" si="115"/>
        <v>6</v>
      </c>
      <c r="E1261" t="str">
        <f t="shared" si="116"/>
        <v>JUNIO</v>
      </c>
      <c r="F1261">
        <f t="shared" si="117"/>
        <v>2023</v>
      </c>
      <c r="G1261">
        <f t="shared" si="119"/>
        <v>25</v>
      </c>
      <c r="H1261" t="s">
        <v>1755</v>
      </c>
      <c r="I1261" s="6">
        <v>59</v>
      </c>
      <c r="J1261" t="s">
        <v>1756</v>
      </c>
      <c r="K1261">
        <v>25</v>
      </c>
      <c r="L1261" t="s">
        <v>999</v>
      </c>
      <c r="M1261" t="s">
        <v>1324</v>
      </c>
      <c r="N1261" t="s">
        <v>1344</v>
      </c>
    </row>
    <row r="1262" spans="1:14" x14ac:dyDescent="0.35">
      <c r="A1262" s="24">
        <v>45098</v>
      </c>
      <c r="B1262">
        <f t="shared" si="114"/>
        <v>3</v>
      </c>
      <c r="C1262" t="str">
        <f t="shared" si="118"/>
        <v>MIÉRCOLES</v>
      </c>
      <c r="D1262">
        <f t="shared" si="115"/>
        <v>6</v>
      </c>
      <c r="E1262" t="str">
        <f t="shared" si="116"/>
        <v>JUNIO</v>
      </c>
      <c r="F1262">
        <f t="shared" si="117"/>
        <v>2023</v>
      </c>
      <c r="G1262">
        <f t="shared" si="119"/>
        <v>25</v>
      </c>
      <c r="H1262" t="s">
        <v>1757</v>
      </c>
      <c r="I1262" s="6">
        <v>370</v>
      </c>
      <c r="J1262" t="s">
        <v>1733</v>
      </c>
      <c r="K1262">
        <v>9</v>
      </c>
      <c r="L1262" t="s">
        <v>999</v>
      </c>
      <c r="M1262" t="s">
        <v>1324</v>
      </c>
      <c r="N1262" t="s">
        <v>1344</v>
      </c>
    </row>
    <row r="1263" spans="1:14" x14ac:dyDescent="0.35">
      <c r="A1263" s="24">
        <v>45098</v>
      </c>
      <c r="B1263">
        <f t="shared" si="114"/>
        <v>3</v>
      </c>
      <c r="C1263" t="str">
        <f t="shared" si="118"/>
        <v>MIÉRCOLES</v>
      </c>
      <c r="D1263">
        <f t="shared" si="115"/>
        <v>6</v>
      </c>
      <c r="E1263" t="str">
        <f t="shared" si="116"/>
        <v>JUNIO</v>
      </c>
      <c r="F1263">
        <f t="shared" si="117"/>
        <v>2023</v>
      </c>
      <c r="G1263">
        <f t="shared" si="119"/>
        <v>25</v>
      </c>
      <c r="H1263" t="s">
        <v>1749</v>
      </c>
      <c r="I1263" s="6">
        <v>1140</v>
      </c>
      <c r="J1263" t="s">
        <v>1758</v>
      </c>
      <c r="K1263">
        <v>19</v>
      </c>
      <c r="L1263" t="s">
        <v>1002</v>
      </c>
      <c r="M1263" t="s">
        <v>1318</v>
      </c>
    </row>
    <row r="1264" spans="1:14" x14ac:dyDescent="0.35">
      <c r="A1264" s="24">
        <v>45098</v>
      </c>
      <c r="B1264">
        <f t="shared" si="114"/>
        <v>3</v>
      </c>
      <c r="C1264" t="str">
        <f t="shared" si="118"/>
        <v>MIÉRCOLES</v>
      </c>
      <c r="D1264">
        <f t="shared" si="115"/>
        <v>6</v>
      </c>
      <c r="E1264" t="str">
        <f t="shared" si="116"/>
        <v>JUNIO</v>
      </c>
      <c r="F1264">
        <f t="shared" si="117"/>
        <v>2023</v>
      </c>
      <c r="G1264">
        <f t="shared" si="119"/>
        <v>25</v>
      </c>
      <c r="H1264" t="s">
        <v>140</v>
      </c>
      <c r="I1264" s="6">
        <v>59</v>
      </c>
      <c r="J1264" t="s">
        <v>1759</v>
      </c>
      <c r="K1264">
        <v>42</v>
      </c>
      <c r="L1264" t="s">
        <v>999</v>
      </c>
      <c r="M1264" t="s">
        <v>1318</v>
      </c>
    </row>
    <row r="1265" spans="1:14" x14ac:dyDescent="0.35">
      <c r="A1265" s="24">
        <v>45099</v>
      </c>
      <c r="B1265">
        <f t="shared" si="114"/>
        <v>4</v>
      </c>
      <c r="C1265" t="str">
        <f t="shared" si="118"/>
        <v>JUEVES</v>
      </c>
      <c r="D1265">
        <f t="shared" si="115"/>
        <v>6</v>
      </c>
      <c r="E1265" t="str">
        <f t="shared" si="116"/>
        <v>JUNIO</v>
      </c>
      <c r="F1265">
        <f t="shared" si="117"/>
        <v>2023</v>
      </c>
      <c r="G1265">
        <f t="shared" si="119"/>
        <v>25</v>
      </c>
      <c r="H1265" t="s">
        <v>1760</v>
      </c>
      <c r="I1265" s="6">
        <v>59</v>
      </c>
      <c r="J1265" t="s">
        <v>1360</v>
      </c>
      <c r="K1265">
        <v>55</v>
      </c>
      <c r="L1265" t="s">
        <v>999</v>
      </c>
      <c r="M1265" t="s">
        <v>1324</v>
      </c>
      <c r="N1265" t="s">
        <v>1344</v>
      </c>
    </row>
    <row r="1266" spans="1:14" x14ac:dyDescent="0.35">
      <c r="A1266" s="24">
        <v>45099</v>
      </c>
      <c r="B1266">
        <f t="shared" si="114"/>
        <v>4</v>
      </c>
      <c r="C1266" t="str">
        <f t="shared" si="118"/>
        <v>JUEVES</v>
      </c>
      <c r="D1266">
        <f t="shared" si="115"/>
        <v>6</v>
      </c>
      <c r="E1266" t="str">
        <f t="shared" si="116"/>
        <v>JUNIO</v>
      </c>
      <c r="F1266">
        <f t="shared" si="117"/>
        <v>2023</v>
      </c>
      <c r="G1266">
        <f t="shared" si="119"/>
        <v>25</v>
      </c>
      <c r="H1266" t="s">
        <v>142</v>
      </c>
      <c r="I1266" s="6">
        <v>2200</v>
      </c>
      <c r="J1266" t="s">
        <v>1761</v>
      </c>
      <c r="K1266">
        <v>49</v>
      </c>
      <c r="L1266" t="s">
        <v>999</v>
      </c>
      <c r="M1266" t="s">
        <v>1318</v>
      </c>
    </row>
    <row r="1267" spans="1:14" x14ac:dyDescent="0.35">
      <c r="A1267" s="24">
        <v>45099</v>
      </c>
      <c r="B1267">
        <f t="shared" si="114"/>
        <v>4</v>
      </c>
      <c r="C1267" t="str">
        <f t="shared" si="118"/>
        <v>JUEVES</v>
      </c>
      <c r="D1267">
        <f t="shared" si="115"/>
        <v>6</v>
      </c>
      <c r="E1267" t="str">
        <f t="shared" si="116"/>
        <v>JUNIO</v>
      </c>
      <c r="F1267">
        <f t="shared" si="117"/>
        <v>2023</v>
      </c>
      <c r="G1267">
        <f t="shared" si="119"/>
        <v>25</v>
      </c>
      <c r="H1267" t="s">
        <v>145</v>
      </c>
      <c r="I1267" s="6">
        <v>1200</v>
      </c>
      <c r="J1267" t="s">
        <v>1762</v>
      </c>
      <c r="K1267">
        <v>57</v>
      </c>
      <c r="L1267" t="s">
        <v>999</v>
      </c>
      <c r="M1267" t="s">
        <v>1318</v>
      </c>
    </row>
    <row r="1268" spans="1:14" x14ac:dyDescent="0.35">
      <c r="A1268" s="24">
        <v>45099</v>
      </c>
      <c r="B1268">
        <f t="shared" si="114"/>
        <v>4</v>
      </c>
      <c r="C1268" t="str">
        <f t="shared" si="118"/>
        <v>JUEVES</v>
      </c>
      <c r="D1268">
        <f t="shared" si="115"/>
        <v>6</v>
      </c>
      <c r="E1268" t="str">
        <f t="shared" si="116"/>
        <v>JUNIO</v>
      </c>
      <c r="F1268">
        <f t="shared" si="117"/>
        <v>2023</v>
      </c>
      <c r="G1268">
        <f t="shared" si="119"/>
        <v>25</v>
      </c>
      <c r="H1268" t="s">
        <v>111</v>
      </c>
      <c r="I1268" s="6">
        <v>0</v>
      </c>
      <c r="J1268" t="s">
        <v>1763</v>
      </c>
      <c r="K1268">
        <v>70</v>
      </c>
      <c r="L1268" t="s">
        <v>1002</v>
      </c>
      <c r="M1268" t="s">
        <v>1318</v>
      </c>
    </row>
    <row r="1269" spans="1:14" x14ac:dyDescent="0.35">
      <c r="A1269" s="24">
        <v>45099</v>
      </c>
      <c r="B1269">
        <f t="shared" si="114"/>
        <v>4</v>
      </c>
      <c r="C1269" t="str">
        <f t="shared" si="118"/>
        <v>JUEVES</v>
      </c>
      <c r="D1269">
        <f t="shared" si="115"/>
        <v>6</v>
      </c>
      <c r="E1269" t="str">
        <f t="shared" si="116"/>
        <v>JUNIO</v>
      </c>
      <c r="F1269">
        <f t="shared" si="117"/>
        <v>2023</v>
      </c>
      <c r="G1269">
        <f t="shared" si="119"/>
        <v>25</v>
      </c>
      <c r="H1269" t="s">
        <v>1764</v>
      </c>
      <c r="I1269" s="6">
        <v>500</v>
      </c>
      <c r="J1269" t="s">
        <v>1323</v>
      </c>
      <c r="K1269">
        <v>36</v>
      </c>
      <c r="L1269" t="s">
        <v>999</v>
      </c>
      <c r="M1269" t="s">
        <v>1318</v>
      </c>
    </row>
    <row r="1270" spans="1:14" x14ac:dyDescent="0.35">
      <c r="A1270" s="24">
        <v>45100</v>
      </c>
      <c r="B1270">
        <f t="shared" si="114"/>
        <v>5</v>
      </c>
      <c r="C1270" t="str">
        <f t="shared" si="118"/>
        <v>VIERNES</v>
      </c>
      <c r="D1270">
        <f t="shared" si="115"/>
        <v>6</v>
      </c>
      <c r="E1270" t="str">
        <f t="shared" si="116"/>
        <v>JUNIO</v>
      </c>
      <c r="F1270">
        <f t="shared" si="117"/>
        <v>2023</v>
      </c>
      <c r="G1270">
        <f t="shared" si="119"/>
        <v>25</v>
      </c>
      <c r="H1270" t="s">
        <v>1678</v>
      </c>
      <c r="I1270" s="6">
        <v>100</v>
      </c>
      <c r="J1270" t="s">
        <v>1765</v>
      </c>
      <c r="K1270">
        <v>34</v>
      </c>
      <c r="L1270" t="s">
        <v>1002</v>
      </c>
      <c r="M1270" t="s">
        <v>1318</v>
      </c>
    </row>
    <row r="1271" spans="1:14" x14ac:dyDescent="0.35">
      <c r="A1271" s="24">
        <v>45100</v>
      </c>
      <c r="B1271">
        <f t="shared" si="114"/>
        <v>5</v>
      </c>
      <c r="C1271" t="str">
        <f t="shared" si="118"/>
        <v>VIERNES</v>
      </c>
      <c r="D1271">
        <f t="shared" si="115"/>
        <v>6</v>
      </c>
      <c r="E1271" t="str">
        <f t="shared" si="116"/>
        <v>JUNIO</v>
      </c>
      <c r="F1271">
        <f t="shared" si="117"/>
        <v>2023</v>
      </c>
      <c r="G1271">
        <f t="shared" si="119"/>
        <v>25</v>
      </c>
      <c r="H1271" t="s">
        <v>1613</v>
      </c>
      <c r="I1271" s="6">
        <v>59</v>
      </c>
      <c r="J1271" t="s">
        <v>1766</v>
      </c>
      <c r="K1271">
        <v>28</v>
      </c>
      <c r="L1271" t="s">
        <v>999</v>
      </c>
      <c r="M1271" t="s">
        <v>1318</v>
      </c>
    </row>
    <row r="1272" spans="1:14" x14ac:dyDescent="0.35">
      <c r="A1272" s="24">
        <v>45101</v>
      </c>
      <c r="B1272">
        <f t="shared" si="114"/>
        <v>6</v>
      </c>
      <c r="C1272" t="str">
        <f t="shared" si="118"/>
        <v>SÁBADO</v>
      </c>
      <c r="D1272">
        <f t="shared" si="115"/>
        <v>6</v>
      </c>
      <c r="E1272" t="str">
        <f t="shared" si="116"/>
        <v>JUNIO</v>
      </c>
      <c r="F1272">
        <f t="shared" si="117"/>
        <v>2023</v>
      </c>
      <c r="G1272">
        <f t="shared" si="119"/>
        <v>25</v>
      </c>
      <c r="H1272" t="s">
        <v>1381</v>
      </c>
      <c r="I1272" s="6">
        <v>570</v>
      </c>
      <c r="J1272" t="s">
        <v>1767</v>
      </c>
      <c r="K1272">
        <v>45</v>
      </c>
      <c r="L1272" t="s">
        <v>1002</v>
      </c>
      <c r="M1272" t="s">
        <v>1318</v>
      </c>
    </row>
    <row r="1273" spans="1:14" x14ac:dyDescent="0.35">
      <c r="A1273" s="24">
        <v>45101</v>
      </c>
      <c r="B1273">
        <f t="shared" si="114"/>
        <v>6</v>
      </c>
      <c r="C1273" t="str">
        <f t="shared" si="118"/>
        <v>SÁBADO</v>
      </c>
      <c r="D1273">
        <f t="shared" si="115"/>
        <v>6</v>
      </c>
      <c r="E1273" t="str">
        <f t="shared" si="116"/>
        <v>JUNIO</v>
      </c>
      <c r="F1273">
        <f t="shared" si="117"/>
        <v>2023</v>
      </c>
      <c r="G1273">
        <f t="shared" si="119"/>
        <v>25</v>
      </c>
      <c r="H1273" t="s">
        <v>1768</v>
      </c>
      <c r="I1273" s="6">
        <v>600</v>
      </c>
      <c r="J1273" t="s">
        <v>1769</v>
      </c>
      <c r="K1273">
        <v>8</v>
      </c>
      <c r="L1273" t="s">
        <v>1002</v>
      </c>
      <c r="M1273" t="s">
        <v>1324</v>
      </c>
      <c r="N1273" t="s">
        <v>1338</v>
      </c>
    </row>
    <row r="1274" spans="1:14" x14ac:dyDescent="0.35">
      <c r="A1274" s="24">
        <v>45103</v>
      </c>
      <c r="B1274">
        <f t="shared" si="114"/>
        <v>1</v>
      </c>
      <c r="C1274" t="str">
        <f t="shared" si="118"/>
        <v>LUNES</v>
      </c>
      <c r="D1274">
        <f t="shared" si="115"/>
        <v>6</v>
      </c>
      <c r="E1274" t="str">
        <f t="shared" si="116"/>
        <v>JUNIO</v>
      </c>
      <c r="F1274">
        <f t="shared" si="117"/>
        <v>2023</v>
      </c>
      <c r="G1274">
        <f t="shared" si="119"/>
        <v>26</v>
      </c>
      <c r="H1274" t="s">
        <v>141</v>
      </c>
      <c r="I1274" s="6">
        <v>2400</v>
      </c>
      <c r="J1274" t="s">
        <v>1770</v>
      </c>
      <c r="K1274">
        <v>35</v>
      </c>
      <c r="L1274" t="s">
        <v>999</v>
      </c>
      <c r="M1274" t="s">
        <v>1318</v>
      </c>
    </row>
    <row r="1275" spans="1:14" x14ac:dyDescent="0.35">
      <c r="A1275" s="24">
        <v>45103</v>
      </c>
      <c r="B1275">
        <f t="shared" si="114"/>
        <v>1</v>
      </c>
      <c r="C1275" t="str">
        <f t="shared" si="118"/>
        <v>LUNES</v>
      </c>
      <c r="D1275">
        <f t="shared" si="115"/>
        <v>6</v>
      </c>
      <c r="E1275" t="str">
        <f t="shared" si="116"/>
        <v>JUNIO</v>
      </c>
      <c r="F1275">
        <f t="shared" si="117"/>
        <v>2023</v>
      </c>
      <c r="G1275">
        <f t="shared" si="119"/>
        <v>26</v>
      </c>
      <c r="H1275" t="s">
        <v>1771</v>
      </c>
      <c r="I1275" s="6">
        <v>59</v>
      </c>
      <c r="J1275" t="s">
        <v>1360</v>
      </c>
      <c r="K1275">
        <v>19</v>
      </c>
      <c r="L1275" t="s">
        <v>1002</v>
      </c>
      <c r="M1275" t="s">
        <v>1324</v>
      </c>
      <c r="N1275" t="s">
        <v>1344</v>
      </c>
    </row>
    <row r="1276" spans="1:14" x14ac:dyDescent="0.35">
      <c r="A1276" s="24">
        <v>45103</v>
      </c>
      <c r="B1276">
        <f t="shared" si="114"/>
        <v>1</v>
      </c>
      <c r="C1276" t="str">
        <f t="shared" si="118"/>
        <v>LUNES</v>
      </c>
      <c r="D1276">
        <f t="shared" si="115"/>
        <v>6</v>
      </c>
      <c r="E1276" t="str">
        <f t="shared" si="116"/>
        <v>JUNIO</v>
      </c>
      <c r="F1276">
        <f t="shared" si="117"/>
        <v>2023</v>
      </c>
      <c r="G1276">
        <f t="shared" si="119"/>
        <v>26</v>
      </c>
      <c r="H1276" t="s">
        <v>1772</v>
      </c>
      <c r="I1276" s="6">
        <v>100</v>
      </c>
      <c r="J1276" t="s">
        <v>1773</v>
      </c>
      <c r="K1276">
        <v>15</v>
      </c>
      <c r="L1276" t="s">
        <v>999</v>
      </c>
      <c r="M1276" t="s">
        <v>1324</v>
      </c>
      <c r="N1276" t="s">
        <v>1344</v>
      </c>
    </row>
    <row r="1277" spans="1:14" x14ac:dyDescent="0.35">
      <c r="A1277" s="24">
        <v>45103</v>
      </c>
      <c r="B1277">
        <f t="shared" si="114"/>
        <v>1</v>
      </c>
      <c r="C1277" t="str">
        <f t="shared" si="118"/>
        <v>LUNES</v>
      </c>
      <c r="D1277">
        <f t="shared" si="115"/>
        <v>6</v>
      </c>
      <c r="E1277" t="str">
        <f t="shared" si="116"/>
        <v>JUNIO</v>
      </c>
      <c r="F1277">
        <f t="shared" si="117"/>
        <v>2023</v>
      </c>
      <c r="G1277">
        <f t="shared" si="119"/>
        <v>26</v>
      </c>
      <c r="H1277" t="s">
        <v>1774</v>
      </c>
      <c r="I1277" s="6">
        <v>59</v>
      </c>
      <c r="J1277" t="s">
        <v>1360</v>
      </c>
      <c r="K1277">
        <v>46</v>
      </c>
      <c r="L1277" t="s">
        <v>999</v>
      </c>
      <c r="M1277" t="s">
        <v>1324</v>
      </c>
      <c r="N1277" t="s">
        <v>1344</v>
      </c>
    </row>
    <row r="1278" spans="1:14" x14ac:dyDescent="0.35">
      <c r="A1278" s="24">
        <v>45104</v>
      </c>
      <c r="B1278">
        <f t="shared" si="114"/>
        <v>2</v>
      </c>
      <c r="C1278" t="str">
        <f t="shared" si="118"/>
        <v>MARTES</v>
      </c>
      <c r="D1278">
        <f t="shared" si="115"/>
        <v>6</v>
      </c>
      <c r="E1278" t="str">
        <f t="shared" si="116"/>
        <v>JUNIO</v>
      </c>
      <c r="F1278">
        <f t="shared" si="117"/>
        <v>2023</v>
      </c>
      <c r="G1278">
        <f t="shared" si="119"/>
        <v>26</v>
      </c>
      <c r="H1278" t="s">
        <v>101</v>
      </c>
      <c r="I1278" s="6">
        <v>4000</v>
      </c>
      <c r="J1278" t="s">
        <v>1775</v>
      </c>
      <c r="K1278">
        <v>62</v>
      </c>
      <c r="L1278" t="s">
        <v>1002</v>
      </c>
      <c r="M1278" t="s">
        <v>1318</v>
      </c>
    </row>
    <row r="1279" spans="1:14" x14ac:dyDescent="0.35">
      <c r="A1279" s="24">
        <v>45099</v>
      </c>
      <c r="B1279">
        <f t="shared" si="114"/>
        <v>4</v>
      </c>
      <c r="C1279" t="str">
        <f t="shared" si="118"/>
        <v>JUEVES</v>
      </c>
      <c r="D1279">
        <f t="shared" si="115"/>
        <v>6</v>
      </c>
      <c r="E1279" t="str">
        <f t="shared" si="116"/>
        <v>JUNIO</v>
      </c>
      <c r="F1279">
        <f t="shared" si="117"/>
        <v>2023</v>
      </c>
      <c r="G1279">
        <f t="shared" si="119"/>
        <v>25</v>
      </c>
      <c r="H1279" t="s">
        <v>101</v>
      </c>
      <c r="I1279" s="6">
        <v>0</v>
      </c>
      <c r="J1279" t="s">
        <v>1776</v>
      </c>
      <c r="K1279">
        <v>62</v>
      </c>
      <c r="L1279" t="s">
        <v>1002</v>
      </c>
      <c r="M1279" t="s">
        <v>1318</v>
      </c>
    </row>
    <row r="1280" spans="1:14" x14ac:dyDescent="0.35">
      <c r="A1280" s="24">
        <v>45104</v>
      </c>
      <c r="B1280">
        <f t="shared" si="114"/>
        <v>2</v>
      </c>
      <c r="C1280" t="str">
        <f t="shared" si="118"/>
        <v>MARTES</v>
      </c>
      <c r="D1280">
        <f t="shared" si="115"/>
        <v>6</v>
      </c>
      <c r="E1280" t="str">
        <f t="shared" si="116"/>
        <v>JUNIO</v>
      </c>
      <c r="F1280">
        <f t="shared" si="117"/>
        <v>2023</v>
      </c>
      <c r="G1280">
        <f t="shared" si="119"/>
        <v>26</v>
      </c>
      <c r="H1280" t="s">
        <v>150</v>
      </c>
      <c r="I1280" s="6">
        <v>370</v>
      </c>
      <c r="J1280" t="s">
        <v>1747</v>
      </c>
      <c r="K1280">
        <v>39</v>
      </c>
      <c r="L1280" t="s">
        <v>999</v>
      </c>
      <c r="M1280" t="s">
        <v>1318</v>
      </c>
    </row>
    <row r="1281" spans="1:14" x14ac:dyDescent="0.35">
      <c r="A1281" s="24">
        <v>45104</v>
      </c>
      <c r="B1281">
        <f t="shared" si="114"/>
        <v>2</v>
      </c>
      <c r="C1281" t="str">
        <f t="shared" si="118"/>
        <v>MARTES</v>
      </c>
      <c r="D1281">
        <f t="shared" si="115"/>
        <v>6</v>
      </c>
      <c r="E1281" t="str">
        <f t="shared" si="116"/>
        <v>JUNIO</v>
      </c>
      <c r="F1281">
        <f t="shared" si="117"/>
        <v>2023</v>
      </c>
      <c r="G1281">
        <f t="shared" si="119"/>
        <v>26</v>
      </c>
      <c r="H1281" t="s">
        <v>1777</v>
      </c>
      <c r="I1281" s="6">
        <v>59</v>
      </c>
      <c r="J1281" t="s">
        <v>1778</v>
      </c>
      <c r="K1281">
        <v>20</v>
      </c>
      <c r="L1281" t="s">
        <v>999</v>
      </c>
      <c r="M1281" t="s">
        <v>1324</v>
      </c>
      <c r="N1281" t="s">
        <v>1321</v>
      </c>
    </row>
    <row r="1282" spans="1:14" x14ac:dyDescent="0.35">
      <c r="A1282" s="24">
        <v>45104</v>
      </c>
      <c r="B1282">
        <f t="shared" ref="B1282:B1345" si="120">WEEKDAY(A1282,2)</f>
        <v>2</v>
      </c>
      <c r="C1282" t="str">
        <f t="shared" si="118"/>
        <v>MARTES</v>
      </c>
      <c r="D1282">
        <f t="shared" ref="D1282:D1345" si="121">MONTH(A1282)</f>
        <v>6</v>
      </c>
      <c r="E1282" t="str">
        <f t="shared" ref="E1282:E1345" si="122">UPPER(TEXT(A1282,"MMMM"))</f>
        <v>JUNIO</v>
      </c>
      <c r="F1282">
        <f t="shared" ref="F1282:F1345" si="123">YEAR(A1282)</f>
        <v>2023</v>
      </c>
      <c r="G1282">
        <f t="shared" si="119"/>
        <v>26</v>
      </c>
      <c r="H1282" t="s">
        <v>1628</v>
      </c>
      <c r="I1282" s="6">
        <v>3000</v>
      </c>
      <c r="J1282" t="s">
        <v>1779</v>
      </c>
      <c r="K1282">
        <v>58</v>
      </c>
      <c r="L1282" t="s">
        <v>999</v>
      </c>
      <c r="M1282" t="s">
        <v>1318</v>
      </c>
    </row>
    <row r="1283" spans="1:14" x14ac:dyDescent="0.35">
      <c r="A1283" s="24">
        <v>45104</v>
      </c>
      <c r="B1283">
        <f t="shared" si="120"/>
        <v>2</v>
      </c>
      <c r="C1283" t="str">
        <f t="shared" ref="C1283:C1346" si="124">UPPER(TEXT(A1283,"DDDD"))</f>
        <v>MARTES</v>
      </c>
      <c r="D1283">
        <f t="shared" si="121"/>
        <v>6</v>
      </c>
      <c r="E1283" t="str">
        <f t="shared" si="122"/>
        <v>JUNIO</v>
      </c>
      <c r="F1283">
        <f t="shared" si="123"/>
        <v>2023</v>
      </c>
      <c r="G1283">
        <f t="shared" ref="G1283:G1346" si="125">WEEKNUM(A1283)</f>
        <v>26</v>
      </c>
      <c r="H1283" t="s">
        <v>1780</v>
      </c>
      <c r="I1283" s="6">
        <v>400</v>
      </c>
      <c r="J1283" t="s">
        <v>1641</v>
      </c>
      <c r="K1283">
        <v>49</v>
      </c>
      <c r="L1283" t="s">
        <v>999</v>
      </c>
      <c r="M1283" t="s">
        <v>1324</v>
      </c>
      <c r="N1283" t="s">
        <v>1344</v>
      </c>
    </row>
    <row r="1284" spans="1:14" x14ac:dyDescent="0.35">
      <c r="A1284" s="24">
        <v>45105</v>
      </c>
      <c r="B1284">
        <f t="shared" si="120"/>
        <v>3</v>
      </c>
      <c r="C1284" t="str">
        <f t="shared" si="124"/>
        <v>MIÉRCOLES</v>
      </c>
      <c r="D1284">
        <f t="shared" si="121"/>
        <v>6</v>
      </c>
      <c r="E1284" t="str">
        <f t="shared" si="122"/>
        <v>JUNIO</v>
      </c>
      <c r="F1284">
        <f t="shared" si="123"/>
        <v>2023</v>
      </c>
      <c r="G1284">
        <f t="shared" si="125"/>
        <v>26</v>
      </c>
      <c r="H1284" t="s">
        <v>1781</v>
      </c>
      <c r="I1284" s="6">
        <v>59</v>
      </c>
      <c r="J1284" t="s">
        <v>1360</v>
      </c>
      <c r="K1284">
        <v>30</v>
      </c>
      <c r="L1284" t="s">
        <v>1002</v>
      </c>
      <c r="M1284" t="s">
        <v>1324</v>
      </c>
      <c r="N1284" t="s">
        <v>1344</v>
      </c>
    </row>
    <row r="1285" spans="1:14" x14ac:dyDescent="0.35">
      <c r="A1285" s="24">
        <v>45105</v>
      </c>
      <c r="B1285">
        <f t="shared" si="120"/>
        <v>3</v>
      </c>
      <c r="C1285" t="str">
        <f t="shared" si="124"/>
        <v>MIÉRCOLES</v>
      </c>
      <c r="D1285">
        <f t="shared" si="121"/>
        <v>6</v>
      </c>
      <c r="E1285" t="str">
        <f t="shared" si="122"/>
        <v>JUNIO</v>
      </c>
      <c r="F1285">
        <f t="shared" si="123"/>
        <v>2023</v>
      </c>
      <c r="G1285">
        <f t="shared" si="125"/>
        <v>26</v>
      </c>
      <c r="H1285" t="s">
        <v>1782</v>
      </c>
      <c r="I1285" s="6">
        <v>500</v>
      </c>
      <c r="J1285" t="s">
        <v>1323</v>
      </c>
      <c r="K1285">
        <v>14</v>
      </c>
      <c r="L1285" t="s">
        <v>999</v>
      </c>
      <c r="M1285" t="s">
        <v>1324</v>
      </c>
      <c r="N1285" t="s">
        <v>1338</v>
      </c>
    </row>
    <row r="1286" spans="1:14" x14ac:dyDescent="0.35">
      <c r="A1286" s="24">
        <v>45105</v>
      </c>
      <c r="B1286">
        <f t="shared" si="120"/>
        <v>3</v>
      </c>
      <c r="C1286" t="str">
        <f t="shared" si="124"/>
        <v>MIÉRCOLES</v>
      </c>
      <c r="D1286">
        <f t="shared" si="121"/>
        <v>6</v>
      </c>
      <c r="E1286" t="str">
        <f t="shared" si="122"/>
        <v>JUNIO</v>
      </c>
      <c r="F1286">
        <f t="shared" si="123"/>
        <v>2023</v>
      </c>
      <c r="G1286">
        <f t="shared" si="125"/>
        <v>26</v>
      </c>
      <c r="H1286" t="s">
        <v>1783</v>
      </c>
      <c r="I1286" s="6">
        <v>600</v>
      </c>
      <c r="J1286" t="s">
        <v>1707</v>
      </c>
      <c r="K1286">
        <v>17</v>
      </c>
      <c r="L1286" t="s">
        <v>999</v>
      </c>
      <c r="M1286" t="s">
        <v>1324</v>
      </c>
      <c r="N1286" t="s">
        <v>1338</v>
      </c>
    </row>
    <row r="1287" spans="1:14" x14ac:dyDescent="0.35">
      <c r="A1287" s="24">
        <v>45106</v>
      </c>
      <c r="B1287">
        <f t="shared" si="120"/>
        <v>4</v>
      </c>
      <c r="C1287" t="str">
        <f t="shared" si="124"/>
        <v>JUEVES</v>
      </c>
      <c r="D1287">
        <f t="shared" si="121"/>
        <v>6</v>
      </c>
      <c r="E1287" t="str">
        <f t="shared" si="122"/>
        <v>JUNIO</v>
      </c>
      <c r="F1287">
        <f t="shared" si="123"/>
        <v>2023</v>
      </c>
      <c r="G1287">
        <f t="shared" si="125"/>
        <v>26</v>
      </c>
      <c r="H1287" t="s">
        <v>1777</v>
      </c>
      <c r="I1287" s="6">
        <v>59</v>
      </c>
      <c r="J1287" t="s">
        <v>1784</v>
      </c>
      <c r="K1287">
        <v>20</v>
      </c>
      <c r="L1287" t="s">
        <v>999</v>
      </c>
      <c r="M1287" t="s">
        <v>1318</v>
      </c>
    </row>
    <row r="1288" spans="1:14" x14ac:dyDescent="0.35">
      <c r="A1288" s="24">
        <v>45106</v>
      </c>
      <c r="B1288">
        <f t="shared" si="120"/>
        <v>4</v>
      </c>
      <c r="C1288" t="str">
        <f t="shared" si="124"/>
        <v>JUEVES</v>
      </c>
      <c r="D1288">
        <f t="shared" si="121"/>
        <v>6</v>
      </c>
      <c r="E1288" t="str">
        <f t="shared" si="122"/>
        <v>JUNIO</v>
      </c>
      <c r="F1288">
        <f t="shared" si="123"/>
        <v>2023</v>
      </c>
      <c r="G1288">
        <f t="shared" si="125"/>
        <v>26</v>
      </c>
      <c r="H1288" t="s">
        <v>1785</v>
      </c>
      <c r="I1288" s="6">
        <v>1070</v>
      </c>
      <c r="J1288" t="s">
        <v>1323</v>
      </c>
      <c r="K1288">
        <v>23</v>
      </c>
      <c r="L1288" t="s">
        <v>1002</v>
      </c>
      <c r="M1288" t="s">
        <v>1324</v>
      </c>
      <c r="N1288" t="s">
        <v>1344</v>
      </c>
    </row>
    <row r="1289" spans="1:14" x14ac:dyDescent="0.35">
      <c r="A1289" s="24">
        <v>45106</v>
      </c>
      <c r="B1289">
        <f t="shared" si="120"/>
        <v>4</v>
      </c>
      <c r="C1289" t="str">
        <f t="shared" si="124"/>
        <v>JUEVES</v>
      </c>
      <c r="D1289">
        <f t="shared" si="121"/>
        <v>6</v>
      </c>
      <c r="E1289" t="str">
        <f t="shared" si="122"/>
        <v>JUNIO</v>
      </c>
      <c r="F1289">
        <f t="shared" si="123"/>
        <v>2023</v>
      </c>
      <c r="G1289">
        <f t="shared" si="125"/>
        <v>26</v>
      </c>
      <c r="H1289" t="s">
        <v>101</v>
      </c>
      <c r="I1289" s="6">
        <v>4000</v>
      </c>
      <c r="J1289" t="s">
        <v>1786</v>
      </c>
      <c r="K1289">
        <v>62</v>
      </c>
      <c r="L1289" t="s">
        <v>1002</v>
      </c>
      <c r="M1289" t="s">
        <v>1318</v>
      </c>
    </row>
    <row r="1290" spans="1:14" x14ac:dyDescent="0.35">
      <c r="A1290" s="24">
        <v>45107</v>
      </c>
      <c r="B1290">
        <f t="shared" si="120"/>
        <v>5</v>
      </c>
      <c r="C1290" t="str">
        <f t="shared" si="124"/>
        <v>VIERNES</v>
      </c>
      <c r="D1290">
        <f t="shared" si="121"/>
        <v>6</v>
      </c>
      <c r="E1290" t="str">
        <f t="shared" si="122"/>
        <v>JUNIO</v>
      </c>
      <c r="F1290">
        <f t="shared" si="123"/>
        <v>2023</v>
      </c>
      <c r="G1290">
        <f t="shared" si="125"/>
        <v>26</v>
      </c>
      <c r="H1290" t="s">
        <v>1787</v>
      </c>
      <c r="I1290" s="6">
        <v>500</v>
      </c>
      <c r="J1290" t="s">
        <v>1323</v>
      </c>
      <c r="K1290">
        <v>42</v>
      </c>
      <c r="L1290" t="s">
        <v>999</v>
      </c>
      <c r="M1290" t="s">
        <v>1324</v>
      </c>
      <c r="N1290" t="s">
        <v>1344</v>
      </c>
    </row>
    <row r="1291" spans="1:14" x14ac:dyDescent="0.35">
      <c r="A1291" s="32">
        <v>45107</v>
      </c>
      <c r="B1291" s="9">
        <f t="shared" si="120"/>
        <v>5</v>
      </c>
      <c r="C1291" s="9" t="str">
        <f t="shared" si="124"/>
        <v>VIERNES</v>
      </c>
      <c r="D1291" s="9">
        <f t="shared" si="121"/>
        <v>6</v>
      </c>
      <c r="E1291" s="9" t="str">
        <f t="shared" si="122"/>
        <v>JUNIO</v>
      </c>
      <c r="F1291" s="9">
        <f t="shared" si="123"/>
        <v>2023</v>
      </c>
      <c r="G1291">
        <f t="shared" si="125"/>
        <v>26</v>
      </c>
      <c r="H1291" s="9" t="s">
        <v>142</v>
      </c>
      <c r="I1291" s="10">
        <v>500</v>
      </c>
      <c r="J1291" s="9" t="s">
        <v>1788</v>
      </c>
      <c r="K1291" s="9">
        <v>49</v>
      </c>
      <c r="L1291" s="9" t="s">
        <v>999</v>
      </c>
      <c r="M1291" s="9" t="s">
        <v>1318</v>
      </c>
      <c r="N1291" s="9"/>
    </row>
    <row r="1292" spans="1:14" x14ac:dyDescent="0.35">
      <c r="A1292" s="24">
        <v>45108</v>
      </c>
      <c r="B1292">
        <f t="shared" si="120"/>
        <v>6</v>
      </c>
      <c r="C1292" t="str">
        <f t="shared" si="124"/>
        <v>SÁBADO</v>
      </c>
      <c r="D1292">
        <f t="shared" si="121"/>
        <v>7</v>
      </c>
      <c r="E1292" t="str">
        <f t="shared" si="122"/>
        <v>JULIO</v>
      </c>
      <c r="F1292">
        <f t="shared" si="123"/>
        <v>2023</v>
      </c>
      <c r="G1292">
        <f t="shared" si="125"/>
        <v>26</v>
      </c>
      <c r="H1292" t="s">
        <v>1789</v>
      </c>
      <c r="I1292" s="6">
        <v>370</v>
      </c>
      <c r="J1292" t="s">
        <v>1790</v>
      </c>
      <c r="K1292">
        <v>56</v>
      </c>
      <c r="L1292" t="s">
        <v>1002</v>
      </c>
      <c r="M1292" t="s">
        <v>1324</v>
      </c>
      <c r="N1292" t="s">
        <v>1344</v>
      </c>
    </row>
    <row r="1293" spans="1:14" x14ac:dyDescent="0.35">
      <c r="A1293" s="4">
        <v>45108</v>
      </c>
      <c r="B1293">
        <f t="shared" si="120"/>
        <v>6</v>
      </c>
      <c r="C1293" t="str">
        <f t="shared" si="124"/>
        <v>SÁBADO</v>
      </c>
      <c r="D1293">
        <f t="shared" si="121"/>
        <v>7</v>
      </c>
      <c r="E1293" t="str">
        <f t="shared" si="122"/>
        <v>JULIO</v>
      </c>
      <c r="F1293">
        <f t="shared" si="123"/>
        <v>2023</v>
      </c>
      <c r="G1293">
        <f t="shared" si="125"/>
        <v>26</v>
      </c>
      <c r="H1293" t="s">
        <v>1791</v>
      </c>
      <c r="I1293" s="6">
        <v>1000</v>
      </c>
      <c r="J1293" t="s">
        <v>1792</v>
      </c>
      <c r="K1293">
        <v>56</v>
      </c>
      <c r="L1293" t="s">
        <v>1002</v>
      </c>
      <c r="M1293" t="s">
        <v>1324</v>
      </c>
      <c r="N1293" t="s">
        <v>1344</v>
      </c>
    </row>
    <row r="1294" spans="1:14" x14ac:dyDescent="0.35">
      <c r="A1294" s="4">
        <v>45108</v>
      </c>
      <c r="B1294">
        <f t="shared" si="120"/>
        <v>6</v>
      </c>
      <c r="C1294" t="str">
        <f t="shared" si="124"/>
        <v>SÁBADO</v>
      </c>
      <c r="D1294">
        <f t="shared" si="121"/>
        <v>7</v>
      </c>
      <c r="E1294" t="str">
        <f t="shared" si="122"/>
        <v>JULIO</v>
      </c>
      <c r="F1294">
        <f t="shared" si="123"/>
        <v>2023</v>
      </c>
      <c r="G1294">
        <f t="shared" si="125"/>
        <v>26</v>
      </c>
      <c r="H1294" t="s">
        <v>140</v>
      </c>
      <c r="I1294" s="6">
        <v>570</v>
      </c>
      <c r="J1294" t="s">
        <v>1535</v>
      </c>
      <c r="K1294">
        <v>42</v>
      </c>
      <c r="L1294" t="s">
        <v>999</v>
      </c>
      <c r="M1294" t="s">
        <v>1318</v>
      </c>
    </row>
    <row r="1295" spans="1:14" x14ac:dyDescent="0.35">
      <c r="A1295" s="4">
        <v>45110</v>
      </c>
      <c r="B1295">
        <f t="shared" si="120"/>
        <v>1</v>
      </c>
      <c r="C1295" t="str">
        <f t="shared" si="124"/>
        <v>LUNES</v>
      </c>
      <c r="D1295">
        <f t="shared" si="121"/>
        <v>7</v>
      </c>
      <c r="E1295" t="str">
        <f t="shared" si="122"/>
        <v>JULIO</v>
      </c>
      <c r="F1295">
        <f t="shared" si="123"/>
        <v>2023</v>
      </c>
      <c r="G1295">
        <f t="shared" si="125"/>
        <v>27</v>
      </c>
      <c r="H1295" t="s">
        <v>1505</v>
      </c>
      <c r="I1295" s="6">
        <v>300</v>
      </c>
      <c r="J1295" t="s">
        <v>1793</v>
      </c>
      <c r="K1295">
        <v>44</v>
      </c>
      <c r="L1295" t="s">
        <v>1002</v>
      </c>
      <c r="M1295" t="s">
        <v>1318</v>
      </c>
    </row>
    <row r="1296" spans="1:14" x14ac:dyDescent="0.35">
      <c r="A1296" s="4">
        <v>45110</v>
      </c>
      <c r="B1296">
        <f t="shared" si="120"/>
        <v>1</v>
      </c>
      <c r="C1296" t="str">
        <f t="shared" si="124"/>
        <v>LUNES</v>
      </c>
      <c r="D1296">
        <f t="shared" si="121"/>
        <v>7</v>
      </c>
      <c r="E1296" t="str">
        <f t="shared" si="122"/>
        <v>JULIO</v>
      </c>
      <c r="F1296">
        <f t="shared" si="123"/>
        <v>2023</v>
      </c>
      <c r="G1296">
        <f t="shared" si="125"/>
        <v>27</v>
      </c>
      <c r="H1296" t="s">
        <v>1555</v>
      </c>
      <c r="I1296" s="6">
        <v>800</v>
      </c>
      <c r="J1296" t="s">
        <v>1794</v>
      </c>
      <c r="K1296">
        <v>25</v>
      </c>
      <c r="L1296" t="s">
        <v>999</v>
      </c>
      <c r="M1296" t="s">
        <v>1318</v>
      </c>
    </row>
    <row r="1297" spans="1:14" x14ac:dyDescent="0.35">
      <c r="A1297" s="4">
        <v>45110</v>
      </c>
      <c r="B1297">
        <f t="shared" si="120"/>
        <v>1</v>
      </c>
      <c r="C1297" t="str">
        <f t="shared" si="124"/>
        <v>LUNES</v>
      </c>
      <c r="D1297">
        <f t="shared" si="121"/>
        <v>7</v>
      </c>
      <c r="E1297" t="str">
        <f t="shared" si="122"/>
        <v>JULIO</v>
      </c>
      <c r="F1297">
        <f t="shared" si="123"/>
        <v>2023</v>
      </c>
      <c r="G1297">
        <f t="shared" si="125"/>
        <v>27</v>
      </c>
      <c r="H1297" t="s">
        <v>1780</v>
      </c>
      <c r="I1297" s="6">
        <v>500</v>
      </c>
      <c r="J1297" t="s">
        <v>1795</v>
      </c>
      <c r="K1297">
        <v>49</v>
      </c>
      <c r="L1297" t="s">
        <v>999</v>
      </c>
      <c r="M1297" t="s">
        <v>1318</v>
      </c>
    </row>
    <row r="1298" spans="1:14" x14ac:dyDescent="0.35">
      <c r="A1298" s="4">
        <v>45111</v>
      </c>
      <c r="B1298">
        <f t="shared" si="120"/>
        <v>2</v>
      </c>
      <c r="C1298" t="str">
        <f t="shared" si="124"/>
        <v>MARTES</v>
      </c>
      <c r="D1298">
        <f t="shared" si="121"/>
        <v>7</v>
      </c>
      <c r="E1298" t="str">
        <f t="shared" si="122"/>
        <v>JULIO</v>
      </c>
      <c r="F1298">
        <f t="shared" si="123"/>
        <v>2023</v>
      </c>
      <c r="G1298">
        <f t="shared" si="125"/>
        <v>27</v>
      </c>
      <c r="H1298" t="s">
        <v>154</v>
      </c>
      <c r="I1298" s="6">
        <v>1240</v>
      </c>
      <c r="J1298" t="s">
        <v>1796</v>
      </c>
      <c r="K1298">
        <v>41</v>
      </c>
      <c r="L1298" t="s">
        <v>999</v>
      </c>
      <c r="M1298" t="s">
        <v>1324</v>
      </c>
      <c r="N1298" t="s">
        <v>1344</v>
      </c>
    </row>
    <row r="1299" spans="1:14" x14ac:dyDescent="0.35">
      <c r="A1299" s="4">
        <v>45112</v>
      </c>
      <c r="B1299">
        <f t="shared" si="120"/>
        <v>3</v>
      </c>
      <c r="C1299" t="str">
        <f t="shared" si="124"/>
        <v>MIÉRCOLES</v>
      </c>
      <c r="D1299">
        <f t="shared" si="121"/>
        <v>7</v>
      </c>
      <c r="E1299" t="str">
        <f t="shared" si="122"/>
        <v>JULIO</v>
      </c>
      <c r="F1299">
        <f t="shared" si="123"/>
        <v>2023</v>
      </c>
      <c r="G1299">
        <f t="shared" si="125"/>
        <v>27</v>
      </c>
      <c r="H1299" t="s">
        <v>1797</v>
      </c>
      <c r="I1299" s="6">
        <v>470</v>
      </c>
      <c r="J1299" t="s">
        <v>1798</v>
      </c>
      <c r="K1299">
        <v>63</v>
      </c>
      <c r="L1299" t="s">
        <v>999</v>
      </c>
      <c r="M1299" t="s">
        <v>1324</v>
      </c>
      <c r="N1299" t="s">
        <v>1344</v>
      </c>
    </row>
    <row r="1300" spans="1:14" x14ac:dyDescent="0.35">
      <c r="A1300" s="4">
        <v>45113</v>
      </c>
      <c r="B1300">
        <f t="shared" si="120"/>
        <v>4</v>
      </c>
      <c r="C1300" t="str">
        <f t="shared" si="124"/>
        <v>JUEVES</v>
      </c>
      <c r="D1300">
        <f t="shared" si="121"/>
        <v>7</v>
      </c>
      <c r="E1300" t="str">
        <f t="shared" si="122"/>
        <v>JULIO</v>
      </c>
      <c r="F1300">
        <f t="shared" si="123"/>
        <v>2023</v>
      </c>
      <c r="G1300">
        <f t="shared" si="125"/>
        <v>27</v>
      </c>
      <c r="H1300" t="s">
        <v>111</v>
      </c>
      <c r="I1300" s="6">
        <v>0</v>
      </c>
      <c r="J1300" t="s">
        <v>1799</v>
      </c>
      <c r="K1300">
        <v>71</v>
      </c>
      <c r="L1300" t="s">
        <v>1002</v>
      </c>
      <c r="M1300" t="s">
        <v>1318</v>
      </c>
    </row>
    <row r="1301" spans="1:14" x14ac:dyDescent="0.35">
      <c r="A1301" s="4">
        <v>45113</v>
      </c>
      <c r="B1301">
        <f t="shared" si="120"/>
        <v>4</v>
      </c>
      <c r="C1301" t="str">
        <f t="shared" si="124"/>
        <v>JUEVES</v>
      </c>
      <c r="D1301">
        <f t="shared" si="121"/>
        <v>7</v>
      </c>
      <c r="E1301" t="str">
        <f t="shared" si="122"/>
        <v>JULIO</v>
      </c>
      <c r="F1301">
        <f t="shared" si="123"/>
        <v>2023</v>
      </c>
      <c r="G1301">
        <f t="shared" si="125"/>
        <v>27</v>
      </c>
      <c r="H1301" t="s">
        <v>140</v>
      </c>
      <c r="I1301" s="6">
        <v>1000</v>
      </c>
      <c r="J1301" t="s">
        <v>1800</v>
      </c>
      <c r="K1301">
        <v>42</v>
      </c>
      <c r="L1301" t="s">
        <v>999</v>
      </c>
      <c r="M1301" t="s">
        <v>1318</v>
      </c>
    </row>
    <row r="1302" spans="1:14" x14ac:dyDescent="0.35">
      <c r="A1302" s="4">
        <v>45113</v>
      </c>
      <c r="B1302">
        <f t="shared" si="120"/>
        <v>4</v>
      </c>
      <c r="C1302" t="str">
        <f t="shared" si="124"/>
        <v>JUEVES</v>
      </c>
      <c r="D1302">
        <f t="shared" si="121"/>
        <v>7</v>
      </c>
      <c r="E1302" t="str">
        <f t="shared" si="122"/>
        <v>JULIO</v>
      </c>
      <c r="F1302">
        <f t="shared" si="123"/>
        <v>2023</v>
      </c>
      <c r="G1302">
        <f t="shared" si="125"/>
        <v>27</v>
      </c>
      <c r="H1302" t="s">
        <v>145</v>
      </c>
      <c r="I1302" s="6">
        <v>1200</v>
      </c>
      <c r="J1302" t="s">
        <v>1801</v>
      </c>
      <c r="K1302">
        <v>58</v>
      </c>
      <c r="L1302" t="s">
        <v>999</v>
      </c>
      <c r="M1302" t="s">
        <v>1318</v>
      </c>
    </row>
    <row r="1303" spans="1:14" x14ac:dyDescent="0.35">
      <c r="A1303" s="4">
        <v>45113</v>
      </c>
      <c r="B1303">
        <f t="shared" si="120"/>
        <v>4</v>
      </c>
      <c r="C1303" t="str">
        <f t="shared" si="124"/>
        <v>JUEVES</v>
      </c>
      <c r="D1303">
        <f t="shared" si="121"/>
        <v>7</v>
      </c>
      <c r="E1303" t="str">
        <f t="shared" si="122"/>
        <v>JULIO</v>
      </c>
      <c r="F1303">
        <f t="shared" si="123"/>
        <v>2023</v>
      </c>
      <c r="G1303">
        <f t="shared" si="125"/>
        <v>27</v>
      </c>
      <c r="H1303" t="s">
        <v>150</v>
      </c>
      <c r="I1303" s="6">
        <v>1000</v>
      </c>
      <c r="J1303" t="s">
        <v>1802</v>
      </c>
      <c r="K1303">
        <v>39</v>
      </c>
      <c r="L1303" t="s">
        <v>999</v>
      </c>
      <c r="M1303" t="s">
        <v>1318</v>
      </c>
    </row>
    <row r="1304" spans="1:14" x14ac:dyDescent="0.35">
      <c r="A1304" s="4">
        <v>45114</v>
      </c>
      <c r="B1304">
        <f t="shared" si="120"/>
        <v>5</v>
      </c>
      <c r="C1304" t="str">
        <f t="shared" si="124"/>
        <v>VIERNES</v>
      </c>
      <c r="D1304">
        <f t="shared" si="121"/>
        <v>7</v>
      </c>
      <c r="E1304" t="str">
        <f t="shared" si="122"/>
        <v>JULIO</v>
      </c>
      <c r="F1304">
        <f t="shared" si="123"/>
        <v>2023</v>
      </c>
      <c r="G1304">
        <f t="shared" si="125"/>
        <v>27</v>
      </c>
      <c r="H1304" t="s">
        <v>153</v>
      </c>
      <c r="I1304" s="6">
        <v>600</v>
      </c>
      <c r="J1304" t="s">
        <v>1323</v>
      </c>
      <c r="K1304">
        <v>77</v>
      </c>
      <c r="L1304" t="s">
        <v>999</v>
      </c>
      <c r="M1304" t="s">
        <v>1324</v>
      </c>
      <c r="N1304" t="s">
        <v>1344</v>
      </c>
    </row>
    <row r="1305" spans="1:14" x14ac:dyDescent="0.35">
      <c r="A1305" s="4">
        <v>45114</v>
      </c>
      <c r="B1305">
        <f t="shared" si="120"/>
        <v>5</v>
      </c>
      <c r="C1305" t="str">
        <f t="shared" si="124"/>
        <v>VIERNES</v>
      </c>
      <c r="D1305">
        <f t="shared" si="121"/>
        <v>7</v>
      </c>
      <c r="E1305" t="str">
        <f t="shared" si="122"/>
        <v>JULIO</v>
      </c>
      <c r="F1305">
        <f t="shared" si="123"/>
        <v>2023</v>
      </c>
      <c r="G1305">
        <f t="shared" si="125"/>
        <v>27</v>
      </c>
      <c r="H1305" t="s">
        <v>1803</v>
      </c>
      <c r="I1305" s="6">
        <v>500</v>
      </c>
      <c r="J1305" t="s">
        <v>1804</v>
      </c>
      <c r="K1305">
        <v>6</v>
      </c>
      <c r="L1305" t="s">
        <v>999</v>
      </c>
      <c r="M1305" t="s">
        <v>1324</v>
      </c>
      <c r="N1305" t="s">
        <v>1335</v>
      </c>
    </row>
    <row r="1306" spans="1:14" x14ac:dyDescent="0.35">
      <c r="A1306" s="4">
        <v>45114</v>
      </c>
      <c r="B1306">
        <f t="shared" si="120"/>
        <v>5</v>
      </c>
      <c r="C1306" t="str">
        <f t="shared" si="124"/>
        <v>VIERNES</v>
      </c>
      <c r="D1306">
        <f t="shared" si="121"/>
        <v>7</v>
      </c>
      <c r="E1306" t="str">
        <f t="shared" si="122"/>
        <v>JULIO</v>
      </c>
      <c r="F1306">
        <f t="shared" si="123"/>
        <v>2023</v>
      </c>
      <c r="G1306">
        <f t="shared" si="125"/>
        <v>27</v>
      </c>
      <c r="H1306" t="s">
        <v>1787</v>
      </c>
      <c r="I1306" s="6">
        <v>500</v>
      </c>
      <c r="J1306" t="s">
        <v>1805</v>
      </c>
      <c r="K1306">
        <v>42</v>
      </c>
      <c r="L1306" t="s">
        <v>999</v>
      </c>
      <c r="M1306" t="s">
        <v>1318</v>
      </c>
    </row>
    <row r="1307" spans="1:14" x14ac:dyDescent="0.35">
      <c r="A1307" s="4">
        <v>45114</v>
      </c>
      <c r="B1307">
        <f t="shared" si="120"/>
        <v>5</v>
      </c>
      <c r="C1307" t="str">
        <f t="shared" si="124"/>
        <v>VIERNES</v>
      </c>
      <c r="D1307">
        <f t="shared" si="121"/>
        <v>7</v>
      </c>
      <c r="E1307" t="str">
        <f t="shared" si="122"/>
        <v>JULIO</v>
      </c>
      <c r="F1307">
        <f t="shared" si="123"/>
        <v>2023</v>
      </c>
      <c r="G1307">
        <f t="shared" si="125"/>
        <v>27</v>
      </c>
      <c r="H1307" t="s">
        <v>1481</v>
      </c>
      <c r="I1307" s="6">
        <v>570</v>
      </c>
      <c r="J1307" t="s">
        <v>1454</v>
      </c>
      <c r="K1307">
        <v>28</v>
      </c>
      <c r="L1307" t="s">
        <v>999</v>
      </c>
      <c r="M1307" t="s">
        <v>1318</v>
      </c>
    </row>
    <row r="1308" spans="1:14" x14ac:dyDescent="0.35">
      <c r="A1308" s="4">
        <v>45114</v>
      </c>
      <c r="B1308">
        <f t="shared" si="120"/>
        <v>5</v>
      </c>
      <c r="C1308" t="str">
        <f t="shared" si="124"/>
        <v>VIERNES</v>
      </c>
      <c r="D1308">
        <f t="shared" si="121"/>
        <v>7</v>
      </c>
      <c r="E1308" t="str">
        <f t="shared" si="122"/>
        <v>JULIO</v>
      </c>
      <c r="F1308">
        <f t="shared" si="123"/>
        <v>2023</v>
      </c>
      <c r="G1308">
        <f t="shared" si="125"/>
        <v>27</v>
      </c>
      <c r="H1308" t="s">
        <v>1481</v>
      </c>
      <c r="I1308" s="6">
        <v>4500</v>
      </c>
      <c r="J1308" t="s">
        <v>1806</v>
      </c>
      <c r="K1308">
        <v>28</v>
      </c>
      <c r="L1308" t="s">
        <v>999</v>
      </c>
      <c r="M1308" t="s">
        <v>1318</v>
      </c>
    </row>
    <row r="1309" spans="1:14" x14ac:dyDescent="0.35">
      <c r="A1309" s="4">
        <v>45114</v>
      </c>
      <c r="B1309">
        <f t="shared" si="120"/>
        <v>5</v>
      </c>
      <c r="C1309" t="str">
        <f t="shared" si="124"/>
        <v>VIERNES</v>
      </c>
      <c r="D1309">
        <f t="shared" si="121"/>
        <v>7</v>
      </c>
      <c r="E1309" t="str">
        <f t="shared" si="122"/>
        <v>JULIO</v>
      </c>
      <c r="F1309">
        <f t="shared" si="123"/>
        <v>2023</v>
      </c>
      <c r="G1309">
        <f t="shared" si="125"/>
        <v>27</v>
      </c>
      <c r="H1309" t="s">
        <v>1803</v>
      </c>
      <c r="I1309" s="6">
        <v>500</v>
      </c>
      <c r="J1309" t="s">
        <v>1545</v>
      </c>
      <c r="K1309">
        <v>6</v>
      </c>
      <c r="L1309" t="s">
        <v>999</v>
      </c>
      <c r="M1309" t="s">
        <v>1318</v>
      </c>
    </row>
    <row r="1310" spans="1:14" x14ac:dyDescent="0.35">
      <c r="A1310" s="4">
        <v>45115</v>
      </c>
      <c r="B1310">
        <f t="shared" si="120"/>
        <v>6</v>
      </c>
      <c r="C1310" t="str">
        <f t="shared" si="124"/>
        <v>SÁBADO</v>
      </c>
      <c r="D1310">
        <f t="shared" si="121"/>
        <v>7</v>
      </c>
      <c r="E1310" t="str">
        <f t="shared" si="122"/>
        <v>JULIO</v>
      </c>
      <c r="F1310">
        <f t="shared" si="123"/>
        <v>2023</v>
      </c>
      <c r="G1310">
        <f t="shared" si="125"/>
        <v>27</v>
      </c>
      <c r="H1310" t="s">
        <v>1807</v>
      </c>
      <c r="I1310" s="6">
        <v>500</v>
      </c>
      <c r="J1310" t="s">
        <v>1323</v>
      </c>
      <c r="K1310">
        <v>16</v>
      </c>
      <c r="L1310" t="s">
        <v>999</v>
      </c>
      <c r="M1310" t="s">
        <v>1324</v>
      </c>
      <c r="N1310" t="s">
        <v>1335</v>
      </c>
    </row>
    <row r="1311" spans="1:14" x14ac:dyDescent="0.35">
      <c r="A1311" s="4">
        <v>45116</v>
      </c>
      <c r="B1311">
        <f t="shared" si="120"/>
        <v>7</v>
      </c>
      <c r="C1311" t="str">
        <f t="shared" si="124"/>
        <v>DOMINGO</v>
      </c>
      <c r="D1311">
        <f t="shared" si="121"/>
        <v>7</v>
      </c>
      <c r="E1311" t="str">
        <f t="shared" si="122"/>
        <v>JULIO</v>
      </c>
      <c r="F1311">
        <f t="shared" si="123"/>
        <v>2023</v>
      </c>
      <c r="G1311">
        <f t="shared" si="125"/>
        <v>28</v>
      </c>
      <c r="H1311" t="s">
        <v>1808</v>
      </c>
      <c r="I1311" s="6">
        <v>0</v>
      </c>
      <c r="J1311" t="s">
        <v>1809</v>
      </c>
      <c r="K1311">
        <v>28</v>
      </c>
      <c r="L1311" t="s">
        <v>999</v>
      </c>
      <c r="M1311" t="s">
        <v>1318</v>
      </c>
    </row>
    <row r="1312" spans="1:14" x14ac:dyDescent="0.35">
      <c r="A1312" s="4">
        <v>45116</v>
      </c>
      <c r="B1312">
        <f t="shared" si="120"/>
        <v>7</v>
      </c>
      <c r="C1312" t="str">
        <f t="shared" si="124"/>
        <v>DOMINGO</v>
      </c>
      <c r="D1312">
        <f t="shared" si="121"/>
        <v>7</v>
      </c>
      <c r="E1312" t="str">
        <f t="shared" si="122"/>
        <v>JULIO</v>
      </c>
      <c r="F1312">
        <f t="shared" si="123"/>
        <v>2023</v>
      </c>
      <c r="G1312">
        <f t="shared" si="125"/>
        <v>28</v>
      </c>
      <c r="H1312" t="s">
        <v>1810</v>
      </c>
      <c r="I1312" s="6">
        <v>500</v>
      </c>
      <c r="J1312" t="s">
        <v>1811</v>
      </c>
      <c r="K1312">
        <v>21</v>
      </c>
      <c r="L1312" t="s">
        <v>999</v>
      </c>
      <c r="M1312" t="s">
        <v>1318</v>
      </c>
    </row>
    <row r="1313" spans="1:14" x14ac:dyDescent="0.35">
      <c r="A1313" s="4">
        <v>45116</v>
      </c>
      <c r="B1313">
        <f t="shared" si="120"/>
        <v>7</v>
      </c>
      <c r="C1313" t="str">
        <f t="shared" si="124"/>
        <v>DOMINGO</v>
      </c>
      <c r="D1313">
        <f t="shared" si="121"/>
        <v>7</v>
      </c>
      <c r="E1313" t="str">
        <f t="shared" si="122"/>
        <v>JULIO</v>
      </c>
      <c r="F1313">
        <f t="shared" si="123"/>
        <v>2023</v>
      </c>
      <c r="G1313">
        <f t="shared" si="125"/>
        <v>28</v>
      </c>
      <c r="H1313" t="s">
        <v>1812</v>
      </c>
      <c r="I1313" s="6">
        <v>500</v>
      </c>
      <c r="J1313" t="s">
        <v>1813</v>
      </c>
      <c r="K1313">
        <v>22</v>
      </c>
      <c r="L1313" t="s">
        <v>999</v>
      </c>
      <c r="M1313" t="s">
        <v>1318</v>
      </c>
    </row>
    <row r="1314" spans="1:14" x14ac:dyDescent="0.35">
      <c r="A1314" s="4">
        <v>45116</v>
      </c>
      <c r="B1314">
        <f t="shared" si="120"/>
        <v>7</v>
      </c>
      <c r="C1314" t="str">
        <f t="shared" si="124"/>
        <v>DOMINGO</v>
      </c>
      <c r="D1314">
        <f t="shared" si="121"/>
        <v>7</v>
      </c>
      <c r="E1314" t="str">
        <f t="shared" si="122"/>
        <v>JULIO</v>
      </c>
      <c r="F1314">
        <f t="shared" si="123"/>
        <v>2023</v>
      </c>
      <c r="G1314">
        <f t="shared" si="125"/>
        <v>28</v>
      </c>
      <c r="H1314" t="s">
        <v>1814</v>
      </c>
      <c r="I1314" s="6">
        <v>500</v>
      </c>
      <c r="J1314" t="s">
        <v>1815</v>
      </c>
      <c r="K1314">
        <v>27</v>
      </c>
      <c r="L1314" t="s">
        <v>1002</v>
      </c>
      <c r="M1314" t="s">
        <v>1318</v>
      </c>
    </row>
    <row r="1315" spans="1:14" x14ac:dyDescent="0.35">
      <c r="A1315" s="4">
        <v>45116</v>
      </c>
      <c r="B1315">
        <f t="shared" si="120"/>
        <v>7</v>
      </c>
      <c r="C1315" t="str">
        <f t="shared" si="124"/>
        <v>DOMINGO</v>
      </c>
      <c r="D1315">
        <f t="shared" si="121"/>
        <v>7</v>
      </c>
      <c r="E1315" t="str">
        <f t="shared" si="122"/>
        <v>JULIO</v>
      </c>
      <c r="F1315">
        <f t="shared" si="123"/>
        <v>2023</v>
      </c>
      <c r="G1315">
        <f t="shared" si="125"/>
        <v>28</v>
      </c>
      <c r="H1315" t="s">
        <v>1351</v>
      </c>
      <c r="I1315" s="6">
        <v>1200</v>
      </c>
      <c r="J1315" t="s">
        <v>1269</v>
      </c>
      <c r="K1315">
        <v>29</v>
      </c>
      <c r="L1315" t="s">
        <v>999</v>
      </c>
      <c r="M1315" t="s">
        <v>1318</v>
      </c>
    </row>
    <row r="1316" spans="1:14" x14ac:dyDescent="0.35">
      <c r="A1316" s="4">
        <v>45116</v>
      </c>
      <c r="B1316">
        <f t="shared" si="120"/>
        <v>7</v>
      </c>
      <c r="C1316" t="str">
        <f t="shared" si="124"/>
        <v>DOMINGO</v>
      </c>
      <c r="D1316">
        <f t="shared" si="121"/>
        <v>7</v>
      </c>
      <c r="E1316" t="str">
        <f t="shared" si="122"/>
        <v>JULIO</v>
      </c>
      <c r="F1316">
        <f t="shared" si="123"/>
        <v>2023</v>
      </c>
      <c r="G1316">
        <f t="shared" si="125"/>
        <v>28</v>
      </c>
      <c r="H1316" t="s">
        <v>1816</v>
      </c>
      <c r="I1316" s="6">
        <v>1500</v>
      </c>
      <c r="J1316" t="s">
        <v>1817</v>
      </c>
      <c r="K1316">
        <v>22</v>
      </c>
      <c r="L1316" t="s">
        <v>1002</v>
      </c>
      <c r="M1316" t="s">
        <v>1318</v>
      </c>
    </row>
    <row r="1317" spans="1:14" x14ac:dyDescent="0.35">
      <c r="A1317" s="4">
        <v>45117</v>
      </c>
      <c r="B1317">
        <f t="shared" si="120"/>
        <v>1</v>
      </c>
      <c r="C1317" t="str">
        <f t="shared" si="124"/>
        <v>LUNES</v>
      </c>
      <c r="D1317">
        <f t="shared" si="121"/>
        <v>7</v>
      </c>
      <c r="E1317" t="str">
        <f t="shared" si="122"/>
        <v>JULIO</v>
      </c>
      <c r="F1317">
        <f t="shared" si="123"/>
        <v>2023</v>
      </c>
      <c r="G1317">
        <f t="shared" si="125"/>
        <v>28</v>
      </c>
      <c r="H1317" t="s">
        <v>1791</v>
      </c>
      <c r="I1317" s="6">
        <v>700</v>
      </c>
      <c r="J1317" t="s">
        <v>1818</v>
      </c>
      <c r="K1317">
        <v>56</v>
      </c>
      <c r="L1317" t="s">
        <v>1002</v>
      </c>
      <c r="M1317" t="s">
        <v>1318</v>
      </c>
    </row>
    <row r="1318" spans="1:14" x14ac:dyDescent="0.35">
      <c r="A1318" s="4">
        <v>45117</v>
      </c>
      <c r="B1318">
        <f t="shared" si="120"/>
        <v>1</v>
      </c>
      <c r="C1318" t="str">
        <f t="shared" si="124"/>
        <v>LUNES</v>
      </c>
      <c r="D1318">
        <f t="shared" si="121"/>
        <v>7</v>
      </c>
      <c r="E1318" t="str">
        <f t="shared" si="122"/>
        <v>JULIO</v>
      </c>
      <c r="F1318">
        <f t="shared" si="123"/>
        <v>2023</v>
      </c>
      <c r="G1318">
        <f t="shared" si="125"/>
        <v>28</v>
      </c>
      <c r="H1318" t="s">
        <v>1819</v>
      </c>
      <c r="I1318" s="6">
        <v>0</v>
      </c>
      <c r="J1318" t="s">
        <v>1323</v>
      </c>
      <c r="K1318">
        <v>15</v>
      </c>
      <c r="L1318" t="s">
        <v>999</v>
      </c>
      <c r="M1318" t="s">
        <v>1324</v>
      </c>
      <c r="N1318" t="s">
        <v>1335</v>
      </c>
    </row>
    <row r="1319" spans="1:14" x14ac:dyDescent="0.35">
      <c r="A1319" s="4">
        <v>45117</v>
      </c>
      <c r="B1319">
        <f t="shared" si="120"/>
        <v>1</v>
      </c>
      <c r="C1319" t="str">
        <f t="shared" si="124"/>
        <v>LUNES</v>
      </c>
      <c r="D1319">
        <f t="shared" si="121"/>
        <v>7</v>
      </c>
      <c r="E1319" t="str">
        <f t="shared" si="122"/>
        <v>JULIO</v>
      </c>
      <c r="F1319">
        <f t="shared" si="123"/>
        <v>2023</v>
      </c>
      <c r="G1319">
        <f t="shared" si="125"/>
        <v>28</v>
      </c>
      <c r="H1319" t="s">
        <v>1820</v>
      </c>
      <c r="I1319" s="6">
        <v>0</v>
      </c>
      <c r="J1319" t="s">
        <v>1323</v>
      </c>
      <c r="K1319">
        <v>14</v>
      </c>
      <c r="L1319" t="s">
        <v>999</v>
      </c>
      <c r="M1319" t="s">
        <v>1324</v>
      </c>
      <c r="N1319" t="s">
        <v>1335</v>
      </c>
    </row>
    <row r="1320" spans="1:14" x14ac:dyDescent="0.35">
      <c r="A1320" s="4">
        <v>45116</v>
      </c>
      <c r="B1320">
        <f t="shared" si="120"/>
        <v>7</v>
      </c>
      <c r="C1320" t="str">
        <f t="shared" si="124"/>
        <v>DOMINGO</v>
      </c>
      <c r="D1320">
        <f t="shared" si="121"/>
        <v>7</v>
      </c>
      <c r="E1320" t="str">
        <f t="shared" si="122"/>
        <v>JULIO</v>
      </c>
      <c r="F1320">
        <f t="shared" si="123"/>
        <v>2023</v>
      </c>
      <c r="G1320">
        <f t="shared" si="125"/>
        <v>28</v>
      </c>
      <c r="H1320" t="s">
        <v>1555</v>
      </c>
      <c r="I1320" s="6">
        <v>1000</v>
      </c>
      <c r="J1320" t="s">
        <v>1821</v>
      </c>
      <c r="K1320">
        <v>24</v>
      </c>
      <c r="L1320" t="s">
        <v>999</v>
      </c>
      <c r="M1320" t="s">
        <v>1318</v>
      </c>
    </row>
    <row r="1321" spans="1:14" x14ac:dyDescent="0.35">
      <c r="A1321" s="4">
        <v>45117</v>
      </c>
      <c r="B1321">
        <f t="shared" si="120"/>
        <v>1</v>
      </c>
      <c r="C1321" t="str">
        <f t="shared" si="124"/>
        <v>LUNES</v>
      </c>
      <c r="D1321">
        <f t="shared" si="121"/>
        <v>7</v>
      </c>
      <c r="E1321" t="str">
        <f t="shared" si="122"/>
        <v>JULIO</v>
      </c>
      <c r="F1321">
        <f t="shared" si="123"/>
        <v>2023</v>
      </c>
      <c r="G1321">
        <f t="shared" si="125"/>
        <v>28</v>
      </c>
      <c r="H1321" t="s">
        <v>154</v>
      </c>
      <c r="I1321" s="6">
        <v>1710</v>
      </c>
      <c r="J1321" t="s">
        <v>1822</v>
      </c>
      <c r="K1321">
        <v>41</v>
      </c>
      <c r="L1321" t="s">
        <v>999</v>
      </c>
      <c r="M1321" t="s">
        <v>1318</v>
      </c>
    </row>
    <row r="1322" spans="1:14" x14ac:dyDescent="0.35">
      <c r="A1322" s="4">
        <v>45117</v>
      </c>
      <c r="B1322">
        <f t="shared" si="120"/>
        <v>1</v>
      </c>
      <c r="C1322" t="str">
        <f t="shared" si="124"/>
        <v>LUNES</v>
      </c>
      <c r="D1322">
        <f t="shared" si="121"/>
        <v>7</v>
      </c>
      <c r="E1322" t="str">
        <f t="shared" si="122"/>
        <v>JULIO</v>
      </c>
      <c r="F1322">
        <f t="shared" si="123"/>
        <v>2023</v>
      </c>
      <c r="G1322">
        <f t="shared" si="125"/>
        <v>28</v>
      </c>
      <c r="H1322" t="s">
        <v>1823</v>
      </c>
      <c r="I1322" s="6">
        <v>300</v>
      </c>
      <c r="J1322" t="s">
        <v>1707</v>
      </c>
      <c r="K1322">
        <v>13</v>
      </c>
      <c r="L1322" t="s">
        <v>1002</v>
      </c>
      <c r="M1322" t="s">
        <v>1324</v>
      </c>
      <c r="N1322" t="s">
        <v>1344</v>
      </c>
    </row>
    <row r="1323" spans="1:14" x14ac:dyDescent="0.35">
      <c r="A1323" s="4">
        <v>45117</v>
      </c>
      <c r="B1323">
        <f t="shared" si="120"/>
        <v>1</v>
      </c>
      <c r="C1323" t="str">
        <f t="shared" si="124"/>
        <v>LUNES</v>
      </c>
      <c r="D1323">
        <f t="shared" si="121"/>
        <v>7</v>
      </c>
      <c r="E1323" t="str">
        <f t="shared" si="122"/>
        <v>JULIO</v>
      </c>
      <c r="F1323">
        <f t="shared" si="123"/>
        <v>2023</v>
      </c>
      <c r="G1323">
        <f t="shared" si="125"/>
        <v>28</v>
      </c>
      <c r="H1323" t="s">
        <v>1824</v>
      </c>
      <c r="I1323" s="6">
        <v>59</v>
      </c>
      <c r="J1323" t="s">
        <v>1688</v>
      </c>
      <c r="K1323">
        <v>53</v>
      </c>
      <c r="L1323" t="s">
        <v>999</v>
      </c>
      <c r="M1323" t="s">
        <v>1324</v>
      </c>
      <c r="N1323" t="s">
        <v>1344</v>
      </c>
    </row>
    <row r="1324" spans="1:14" x14ac:dyDescent="0.35">
      <c r="A1324" s="4">
        <v>45118</v>
      </c>
      <c r="B1324">
        <f t="shared" si="120"/>
        <v>2</v>
      </c>
      <c r="C1324" t="str">
        <f t="shared" si="124"/>
        <v>MARTES</v>
      </c>
      <c r="D1324">
        <f t="shared" si="121"/>
        <v>7</v>
      </c>
      <c r="E1324" t="str">
        <f t="shared" si="122"/>
        <v>JULIO</v>
      </c>
      <c r="F1324">
        <f t="shared" si="123"/>
        <v>2023</v>
      </c>
      <c r="G1324">
        <f t="shared" si="125"/>
        <v>28</v>
      </c>
      <c r="H1324" t="s">
        <v>1825</v>
      </c>
      <c r="I1324" s="6">
        <v>59</v>
      </c>
      <c r="J1324" t="s">
        <v>1688</v>
      </c>
      <c r="K1324">
        <v>70</v>
      </c>
      <c r="L1324" t="s">
        <v>999</v>
      </c>
      <c r="M1324" t="s">
        <v>1324</v>
      </c>
      <c r="N1324" t="s">
        <v>1344</v>
      </c>
    </row>
    <row r="1325" spans="1:14" x14ac:dyDescent="0.35">
      <c r="A1325" s="4">
        <v>45118</v>
      </c>
      <c r="B1325">
        <f t="shared" si="120"/>
        <v>2</v>
      </c>
      <c r="C1325" t="str">
        <f t="shared" si="124"/>
        <v>MARTES</v>
      </c>
      <c r="D1325">
        <f t="shared" si="121"/>
        <v>7</v>
      </c>
      <c r="E1325" t="str">
        <f t="shared" si="122"/>
        <v>JULIO</v>
      </c>
      <c r="F1325">
        <f t="shared" si="123"/>
        <v>2023</v>
      </c>
      <c r="G1325">
        <f t="shared" si="125"/>
        <v>28</v>
      </c>
      <c r="H1325" t="s">
        <v>153</v>
      </c>
      <c r="I1325" s="6">
        <v>100</v>
      </c>
      <c r="J1325" t="s">
        <v>1826</v>
      </c>
      <c r="K1325">
        <v>77</v>
      </c>
      <c r="L1325" t="s">
        <v>999</v>
      </c>
      <c r="M1325" t="s">
        <v>1318</v>
      </c>
    </row>
    <row r="1326" spans="1:14" x14ac:dyDescent="0.35">
      <c r="A1326" s="4">
        <v>45118</v>
      </c>
      <c r="B1326">
        <f t="shared" si="120"/>
        <v>2</v>
      </c>
      <c r="C1326" t="str">
        <f t="shared" si="124"/>
        <v>MARTES</v>
      </c>
      <c r="D1326">
        <f t="shared" si="121"/>
        <v>7</v>
      </c>
      <c r="E1326" t="str">
        <f t="shared" si="122"/>
        <v>JULIO</v>
      </c>
      <c r="F1326">
        <f t="shared" si="123"/>
        <v>2023</v>
      </c>
      <c r="G1326">
        <f t="shared" si="125"/>
        <v>28</v>
      </c>
      <c r="H1326" t="s">
        <v>1827</v>
      </c>
      <c r="I1326" s="6">
        <v>500</v>
      </c>
      <c r="J1326" t="s">
        <v>1323</v>
      </c>
      <c r="K1326">
        <v>23</v>
      </c>
      <c r="L1326" t="s">
        <v>999</v>
      </c>
      <c r="M1326" t="s">
        <v>1324</v>
      </c>
      <c r="N1326" t="s">
        <v>1335</v>
      </c>
    </row>
    <row r="1327" spans="1:14" x14ac:dyDescent="0.35">
      <c r="A1327" s="4">
        <v>45118</v>
      </c>
      <c r="B1327">
        <f t="shared" si="120"/>
        <v>2</v>
      </c>
      <c r="C1327" t="str">
        <f t="shared" si="124"/>
        <v>MARTES</v>
      </c>
      <c r="D1327">
        <f t="shared" si="121"/>
        <v>7</v>
      </c>
      <c r="E1327" t="str">
        <f t="shared" si="122"/>
        <v>JULIO</v>
      </c>
      <c r="F1327">
        <f t="shared" si="123"/>
        <v>2023</v>
      </c>
      <c r="G1327">
        <f t="shared" si="125"/>
        <v>28</v>
      </c>
      <c r="H1327" t="s">
        <v>1828</v>
      </c>
      <c r="I1327" s="6">
        <v>89</v>
      </c>
      <c r="J1327" t="s">
        <v>1829</v>
      </c>
      <c r="K1327">
        <v>63</v>
      </c>
      <c r="L1327" t="s">
        <v>999</v>
      </c>
      <c r="M1327" t="s">
        <v>1318</v>
      </c>
    </row>
    <row r="1328" spans="1:14" x14ac:dyDescent="0.35">
      <c r="A1328" s="4">
        <v>45119</v>
      </c>
      <c r="B1328">
        <f t="shared" si="120"/>
        <v>3</v>
      </c>
      <c r="C1328" t="str">
        <f t="shared" si="124"/>
        <v>MIÉRCOLES</v>
      </c>
      <c r="D1328">
        <f t="shared" si="121"/>
        <v>7</v>
      </c>
      <c r="E1328" t="str">
        <f t="shared" si="122"/>
        <v>JULIO</v>
      </c>
      <c r="F1328">
        <f t="shared" si="123"/>
        <v>2023</v>
      </c>
      <c r="G1328">
        <f t="shared" si="125"/>
        <v>28</v>
      </c>
      <c r="H1328" t="s">
        <v>1830</v>
      </c>
      <c r="I1328" s="6">
        <v>600</v>
      </c>
      <c r="J1328" t="s">
        <v>1707</v>
      </c>
      <c r="K1328">
        <v>70</v>
      </c>
      <c r="L1328" t="s">
        <v>999</v>
      </c>
      <c r="M1328" t="s">
        <v>1318</v>
      </c>
    </row>
    <row r="1329" spans="1:14" x14ac:dyDescent="0.35">
      <c r="A1329" s="4">
        <v>45120</v>
      </c>
      <c r="B1329">
        <f t="shared" si="120"/>
        <v>4</v>
      </c>
      <c r="C1329" t="str">
        <f t="shared" si="124"/>
        <v>JUEVES</v>
      </c>
      <c r="D1329">
        <f t="shared" si="121"/>
        <v>7</v>
      </c>
      <c r="E1329" t="str">
        <f t="shared" si="122"/>
        <v>JULIO</v>
      </c>
      <c r="F1329">
        <f t="shared" si="123"/>
        <v>2023</v>
      </c>
      <c r="G1329">
        <f t="shared" si="125"/>
        <v>28</v>
      </c>
      <c r="H1329" t="s">
        <v>1831</v>
      </c>
      <c r="I1329" s="6">
        <v>100</v>
      </c>
      <c r="J1329" t="s">
        <v>1832</v>
      </c>
      <c r="K1329">
        <v>64</v>
      </c>
      <c r="L1329" t="s">
        <v>999</v>
      </c>
      <c r="M1329" t="s">
        <v>1324</v>
      </c>
      <c r="N1329" t="s">
        <v>1344</v>
      </c>
    </row>
    <row r="1330" spans="1:14" x14ac:dyDescent="0.35">
      <c r="A1330" s="4">
        <v>45121</v>
      </c>
      <c r="B1330">
        <f t="shared" si="120"/>
        <v>5</v>
      </c>
      <c r="C1330" t="str">
        <f t="shared" si="124"/>
        <v>VIERNES</v>
      </c>
      <c r="D1330">
        <f t="shared" si="121"/>
        <v>7</v>
      </c>
      <c r="E1330" t="str">
        <f t="shared" si="122"/>
        <v>JULIO</v>
      </c>
      <c r="F1330">
        <f t="shared" si="123"/>
        <v>2023</v>
      </c>
      <c r="G1330">
        <f t="shared" si="125"/>
        <v>28</v>
      </c>
      <c r="H1330" t="s">
        <v>1833</v>
      </c>
      <c r="I1330" s="6">
        <v>570</v>
      </c>
      <c r="J1330" t="s">
        <v>1834</v>
      </c>
      <c r="K1330">
        <v>41</v>
      </c>
      <c r="L1330" t="s">
        <v>999</v>
      </c>
      <c r="M1330" t="s">
        <v>1318</v>
      </c>
    </row>
    <row r="1331" spans="1:14" x14ac:dyDescent="0.35">
      <c r="A1331" s="4">
        <v>45121</v>
      </c>
      <c r="B1331">
        <f t="shared" si="120"/>
        <v>5</v>
      </c>
      <c r="C1331" t="str">
        <f t="shared" si="124"/>
        <v>VIERNES</v>
      </c>
      <c r="D1331">
        <f t="shared" si="121"/>
        <v>7</v>
      </c>
      <c r="E1331" t="str">
        <f t="shared" si="122"/>
        <v>JULIO</v>
      </c>
      <c r="F1331">
        <f t="shared" si="123"/>
        <v>2023</v>
      </c>
      <c r="G1331">
        <f t="shared" si="125"/>
        <v>28</v>
      </c>
      <c r="H1331" t="s">
        <v>1823</v>
      </c>
      <c r="I1331" s="6">
        <v>620</v>
      </c>
      <c r="J1331" t="s">
        <v>1835</v>
      </c>
      <c r="K1331">
        <v>13</v>
      </c>
      <c r="L1331" t="s">
        <v>1002</v>
      </c>
      <c r="M1331" t="s">
        <v>1318</v>
      </c>
    </row>
    <row r="1332" spans="1:14" x14ac:dyDescent="0.35">
      <c r="A1332" s="4">
        <v>45121</v>
      </c>
      <c r="B1332">
        <f t="shared" si="120"/>
        <v>5</v>
      </c>
      <c r="C1332" t="str">
        <f t="shared" si="124"/>
        <v>VIERNES</v>
      </c>
      <c r="D1332">
        <f t="shared" si="121"/>
        <v>7</v>
      </c>
      <c r="E1332" t="str">
        <f t="shared" si="122"/>
        <v>JULIO</v>
      </c>
      <c r="F1332">
        <f t="shared" si="123"/>
        <v>2023</v>
      </c>
      <c r="G1332">
        <f t="shared" si="125"/>
        <v>28</v>
      </c>
      <c r="H1332" t="s">
        <v>1836</v>
      </c>
      <c r="I1332" s="6">
        <v>400</v>
      </c>
      <c r="J1332" t="s">
        <v>1660</v>
      </c>
      <c r="K1332">
        <v>7</v>
      </c>
      <c r="L1332" t="s">
        <v>1002</v>
      </c>
      <c r="M1332" t="s">
        <v>1324</v>
      </c>
      <c r="N1332" t="s">
        <v>1335</v>
      </c>
    </row>
    <row r="1333" spans="1:14" x14ac:dyDescent="0.35">
      <c r="A1333" s="4">
        <v>45121</v>
      </c>
      <c r="B1333">
        <f t="shared" si="120"/>
        <v>5</v>
      </c>
      <c r="C1333" t="str">
        <f t="shared" si="124"/>
        <v>VIERNES</v>
      </c>
      <c r="D1333">
        <f t="shared" si="121"/>
        <v>7</v>
      </c>
      <c r="E1333" t="str">
        <f t="shared" si="122"/>
        <v>JULIO</v>
      </c>
      <c r="F1333">
        <f t="shared" si="123"/>
        <v>2023</v>
      </c>
      <c r="G1333">
        <f t="shared" si="125"/>
        <v>28</v>
      </c>
      <c r="H1333" t="s">
        <v>140</v>
      </c>
      <c r="I1333" s="6">
        <v>0</v>
      </c>
      <c r="J1333" t="s">
        <v>1837</v>
      </c>
      <c r="K1333">
        <v>42</v>
      </c>
      <c r="L1333" t="s">
        <v>999</v>
      </c>
      <c r="M1333" t="s">
        <v>1318</v>
      </c>
    </row>
    <row r="1334" spans="1:14" x14ac:dyDescent="0.35">
      <c r="A1334" s="4">
        <v>45121</v>
      </c>
      <c r="B1334">
        <f t="shared" si="120"/>
        <v>5</v>
      </c>
      <c r="C1334" t="str">
        <f t="shared" si="124"/>
        <v>VIERNES</v>
      </c>
      <c r="D1334">
        <f t="shared" si="121"/>
        <v>7</v>
      </c>
      <c r="E1334" t="str">
        <f t="shared" si="122"/>
        <v>JULIO</v>
      </c>
      <c r="F1334">
        <f t="shared" si="123"/>
        <v>2023</v>
      </c>
      <c r="G1334">
        <f t="shared" si="125"/>
        <v>28</v>
      </c>
      <c r="H1334" t="s">
        <v>1772</v>
      </c>
      <c r="I1334" s="6">
        <v>200</v>
      </c>
      <c r="J1334" t="s">
        <v>1838</v>
      </c>
      <c r="K1334">
        <v>15</v>
      </c>
      <c r="L1334" t="s">
        <v>999</v>
      </c>
      <c r="M1334" t="s">
        <v>1318</v>
      </c>
    </row>
    <row r="1335" spans="1:14" x14ac:dyDescent="0.35">
      <c r="A1335" s="4">
        <v>45122</v>
      </c>
      <c r="B1335">
        <f t="shared" si="120"/>
        <v>6</v>
      </c>
      <c r="C1335" t="str">
        <f t="shared" si="124"/>
        <v>SÁBADO</v>
      </c>
      <c r="D1335">
        <f t="shared" si="121"/>
        <v>7</v>
      </c>
      <c r="E1335" t="str">
        <f t="shared" si="122"/>
        <v>JULIO</v>
      </c>
      <c r="F1335">
        <f t="shared" si="123"/>
        <v>2023</v>
      </c>
      <c r="G1335">
        <f t="shared" si="125"/>
        <v>28</v>
      </c>
      <c r="H1335" t="s">
        <v>1839</v>
      </c>
      <c r="I1335" s="6">
        <v>59</v>
      </c>
      <c r="J1335" t="s">
        <v>1840</v>
      </c>
      <c r="K1335">
        <v>45</v>
      </c>
      <c r="L1335" t="s">
        <v>999</v>
      </c>
      <c r="M1335" t="s">
        <v>1324</v>
      </c>
      <c r="N1335" t="s">
        <v>1338</v>
      </c>
    </row>
    <row r="1336" spans="1:14" x14ac:dyDescent="0.35">
      <c r="A1336" s="4">
        <v>45122</v>
      </c>
      <c r="B1336">
        <f t="shared" si="120"/>
        <v>6</v>
      </c>
      <c r="C1336" t="str">
        <f t="shared" si="124"/>
        <v>SÁBADO</v>
      </c>
      <c r="D1336">
        <f t="shared" si="121"/>
        <v>7</v>
      </c>
      <c r="E1336" t="str">
        <f t="shared" si="122"/>
        <v>JULIO</v>
      </c>
      <c r="F1336">
        <f t="shared" si="123"/>
        <v>2023</v>
      </c>
      <c r="G1336">
        <f t="shared" si="125"/>
        <v>28</v>
      </c>
      <c r="H1336" t="s">
        <v>1768</v>
      </c>
      <c r="I1336" s="6">
        <v>1200</v>
      </c>
      <c r="J1336" t="s">
        <v>1841</v>
      </c>
      <c r="K1336">
        <v>8</v>
      </c>
      <c r="L1336" t="s">
        <v>1002</v>
      </c>
      <c r="M1336" t="s">
        <v>1318</v>
      </c>
    </row>
    <row r="1337" spans="1:14" x14ac:dyDescent="0.35">
      <c r="A1337" s="4">
        <v>45124</v>
      </c>
      <c r="B1337">
        <f t="shared" si="120"/>
        <v>1</v>
      </c>
      <c r="C1337" t="str">
        <f t="shared" si="124"/>
        <v>LUNES</v>
      </c>
      <c r="D1337">
        <f t="shared" si="121"/>
        <v>7</v>
      </c>
      <c r="E1337" t="str">
        <f t="shared" si="122"/>
        <v>JULIO</v>
      </c>
      <c r="F1337">
        <f t="shared" si="123"/>
        <v>2023</v>
      </c>
      <c r="G1337">
        <f t="shared" si="125"/>
        <v>29</v>
      </c>
      <c r="H1337" t="s">
        <v>1823</v>
      </c>
      <c r="I1337" s="6">
        <v>720</v>
      </c>
      <c r="J1337" t="s">
        <v>1842</v>
      </c>
      <c r="K1337">
        <v>13</v>
      </c>
      <c r="L1337" t="s">
        <v>1002</v>
      </c>
      <c r="M1337" t="s">
        <v>1318</v>
      </c>
    </row>
    <row r="1338" spans="1:14" x14ac:dyDescent="0.35">
      <c r="A1338" s="4">
        <v>45124</v>
      </c>
      <c r="B1338">
        <f t="shared" si="120"/>
        <v>1</v>
      </c>
      <c r="C1338" t="str">
        <f t="shared" si="124"/>
        <v>LUNES</v>
      </c>
      <c r="D1338">
        <f t="shared" si="121"/>
        <v>7</v>
      </c>
      <c r="E1338" t="str">
        <f t="shared" si="122"/>
        <v>JULIO</v>
      </c>
      <c r="F1338">
        <f t="shared" si="123"/>
        <v>2023</v>
      </c>
      <c r="G1338">
        <f t="shared" si="125"/>
        <v>29</v>
      </c>
      <c r="H1338" t="s">
        <v>1843</v>
      </c>
      <c r="I1338" s="6">
        <v>59</v>
      </c>
      <c r="J1338" t="s">
        <v>1844</v>
      </c>
      <c r="K1338">
        <v>28</v>
      </c>
      <c r="L1338" t="s">
        <v>999</v>
      </c>
      <c r="M1338" t="s">
        <v>1318</v>
      </c>
    </row>
    <row r="1339" spans="1:14" x14ac:dyDescent="0.35">
      <c r="A1339" s="4">
        <v>45125</v>
      </c>
      <c r="B1339">
        <f t="shared" si="120"/>
        <v>2</v>
      </c>
      <c r="C1339" t="str">
        <f t="shared" si="124"/>
        <v>MARTES</v>
      </c>
      <c r="D1339">
        <f t="shared" si="121"/>
        <v>7</v>
      </c>
      <c r="E1339" t="str">
        <f t="shared" si="122"/>
        <v>JULIO</v>
      </c>
      <c r="F1339">
        <f t="shared" si="123"/>
        <v>2023</v>
      </c>
      <c r="G1339">
        <f t="shared" si="125"/>
        <v>29</v>
      </c>
      <c r="H1339" t="s">
        <v>1391</v>
      </c>
      <c r="I1339" s="6">
        <v>0</v>
      </c>
      <c r="J1339" t="s">
        <v>1845</v>
      </c>
      <c r="K1339">
        <v>22</v>
      </c>
      <c r="L1339" t="s">
        <v>1002</v>
      </c>
      <c r="M1339" t="s">
        <v>1318</v>
      </c>
    </row>
    <row r="1340" spans="1:14" x14ac:dyDescent="0.35">
      <c r="A1340" s="4">
        <v>45125</v>
      </c>
      <c r="B1340">
        <f t="shared" si="120"/>
        <v>2</v>
      </c>
      <c r="C1340" t="str">
        <f t="shared" si="124"/>
        <v>MARTES</v>
      </c>
      <c r="D1340">
        <f t="shared" si="121"/>
        <v>7</v>
      </c>
      <c r="E1340" t="str">
        <f t="shared" si="122"/>
        <v>JULIO</v>
      </c>
      <c r="F1340">
        <f t="shared" si="123"/>
        <v>2023</v>
      </c>
      <c r="G1340">
        <f t="shared" si="125"/>
        <v>29</v>
      </c>
      <c r="H1340" t="s">
        <v>1846</v>
      </c>
      <c r="I1340" s="6">
        <v>59</v>
      </c>
      <c r="J1340" t="s">
        <v>1847</v>
      </c>
      <c r="K1340">
        <v>72</v>
      </c>
      <c r="L1340" t="s">
        <v>1002</v>
      </c>
      <c r="M1340" t="s">
        <v>1318</v>
      </c>
    </row>
    <row r="1341" spans="1:14" x14ac:dyDescent="0.35">
      <c r="A1341" s="4">
        <v>45125</v>
      </c>
      <c r="B1341">
        <f t="shared" si="120"/>
        <v>2</v>
      </c>
      <c r="C1341" t="str">
        <f t="shared" si="124"/>
        <v>MARTES</v>
      </c>
      <c r="D1341">
        <f t="shared" si="121"/>
        <v>7</v>
      </c>
      <c r="E1341" t="str">
        <f t="shared" si="122"/>
        <v>JULIO</v>
      </c>
      <c r="F1341">
        <f t="shared" si="123"/>
        <v>2023</v>
      </c>
      <c r="G1341">
        <f t="shared" si="125"/>
        <v>29</v>
      </c>
      <c r="H1341" t="s">
        <v>1848</v>
      </c>
      <c r="I1341" s="6">
        <v>500</v>
      </c>
      <c r="J1341" t="s">
        <v>1323</v>
      </c>
      <c r="K1341">
        <v>42</v>
      </c>
      <c r="L1341" t="s">
        <v>999</v>
      </c>
      <c r="M1341" t="s">
        <v>1318</v>
      </c>
    </row>
    <row r="1342" spans="1:14" x14ac:dyDescent="0.35">
      <c r="A1342" s="4">
        <v>45128</v>
      </c>
      <c r="B1342">
        <f t="shared" si="120"/>
        <v>5</v>
      </c>
      <c r="C1342" t="str">
        <f t="shared" si="124"/>
        <v>VIERNES</v>
      </c>
      <c r="D1342">
        <f t="shared" si="121"/>
        <v>7</v>
      </c>
      <c r="E1342" t="str">
        <f t="shared" si="122"/>
        <v>JULIO</v>
      </c>
      <c r="F1342">
        <f t="shared" si="123"/>
        <v>2023</v>
      </c>
      <c r="G1342">
        <f t="shared" si="125"/>
        <v>29</v>
      </c>
      <c r="H1342" t="s">
        <v>1849</v>
      </c>
      <c r="I1342" s="6">
        <v>500</v>
      </c>
      <c r="J1342" t="s">
        <v>1323</v>
      </c>
      <c r="K1342">
        <v>16</v>
      </c>
      <c r="L1342" t="s">
        <v>999</v>
      </c>
      <c r="M1342" t="s">
        <v>1324</v>
      </c>
      <c r="N1342" t="s">
        <v>1335</v>
      </c>
    </row>
    <row r="1343" spans="1:14" x14ac:dyDescent="0.35">
      <c r="A1343" s="4">
        <v>45128</v>
      </c>
      <c r="B1343">
        <f t="shared" si="120"/>
        <v>5</v>
      </c>
      <c r="C1343" t="str">
        <f t="shared" si="124"/>
        <v>VIERNES</v>
      </c>
      <c r="D1343">
        <f t="shared" si="121"/>
        <v>7</v>
      </c>
      <c r="E1343" t="str">
        <f t="shared" si="122"/>
        <v>JULIO</v>
      </c>
      <c r="F1343">
        <f t="shared" si="123"/>
        <v>2023</v>
      </c>
      <c r="G1343">
        <f t="shared" si="125"/>
        <v>29</v>
      </c>
      <c r="H1343" t="s">
        <v>1850</v>
      </c>
      <c r="I1343" s="6">
        <v>690</v>
      </c>
      <c r="J1343" t="s">
        <v>1738</v>
      </c>
      <c r="K1343">
        <v>24</v>
      </c>
      <c r="L1343" t="s">
        <v>1002</v>
      </c>
      <c r="M1343" t="s">
        <v>1318</v>
      </c>
    </row>
    <row r="1344" spans="1:14" x14ac:dyDescent="0.35">
      <c r="A1344" s="4">
        <v>45128</v>
      </c>
      <c r="B1344">
        <f t="shared" si="120"/>
        <v>5</v>
      </c>
      <c r="C1344" t="str">
        <f t="shared" si="124"/>
        <v>VIERNES</v>
      </c>
      <c r="D1344">
        <f t="shared" si="121"/>
        <v>7</v>
      </c>
      <c r="E1344" t="str">
        <f t="shared" si="122"/>
        <v>JULIO</v>
      </c>
      <c r="F1344">
        <f t="shared" si="123"/>
        <v>2023</v>
      </c>
      <c r="G1344">
        <f t="shared" si="125"/>
        <v>29</v>
      </c>
      <c r="H1344" t="s">
        <v>1851</v>
      </c>
      <c r="I1344" s="6">
        <v>500</v>
      </c>
      <c r="J1344" t="s">
        <v>1323</v>
      </c>
      <c r="K1344">
        <v>12</v>
      </c>
      <c r="L1344" t="s">
        <v>1002</v>
      </c>
      <c r="M1344" t="s">
        <v>1324</v>
      </c>
      <c r="N1344" t="s">
        <v>1335</v>
      </c>
    </row>
    <row r="1345" spans="1:14" x14ac:dyDescent="0.35">
      <c r="A1345" s="4">
        <v>45127</v>
      </c>
      <c r="B1345">
        <f t="shared" si="120"/>
        <v>4</v>
      </c>
      <c r="C1345" t="str">
        <f t="shared" si="124"/>
        <v>JUEVES</v>
      </c>
      <c r="D1345">
        <f t="shared" si="121"/>
        <v>7</v>
      </c>
      <c r="E1345" t="str">
        <f t="shared" si="122"/>
        <v>JULIO</v>
      </c>
      <c r="F1345">
        <f t="shared" si="123"/>
        <v>2023</v>
      </c>
      <c r="G1345">
        <f t="shared" si="125"/>
        <v>29</v>
      </c>
      <c r="H1345" t="s">
        <v>145</v>
      </c>
      <c r="I1345" s="6">
        <v>0</v>
      </c>
      <c r="J1345" t="s">
        <v>1852</v>
      </c>
      <c r="K1345">
        <v>58</v>
      </c>
      <c r="L1345" t="s">
        <v>999</v>
      </c>
      <c r="M1345" t="s">
        <v>1318</v>
      </c>
    </row>
    <row r="1346" spans="1:14" x14ac:dyDescent="0.35">
      <c r="A1346" s="4">
        <v>45127</v>
      </c>
      <c r="B1346">
        <f t="shared" ref="B1346:B1409" si="126">WEEKDAY(A1346,2)</f>
        <v>4</v>
      </c>
      <c r="C1346" t="str">
        <f t="shared" si="124"/>
        <v>JUEVES</v>
      </c>
      <c r="D1346">
        <f t="shared" ref="D1346:D1409" si="127">MONTH(A1346)</f>
        <v>7</v>
      </c>
      <c r="E1346" t="str">
        <f t="shared" ref="E1346:E1409" si="128">UPPER(TEXT(A1346,"MMMM"))</f>
        <v>JULIO</v>
      </c>
      <c r="F1346">
        <f t="shared" ref="F1346:F1409" si="129">YEAR(A1346)</f>
        <v>2023</v>
      </c>
      <c r="G1346">
        <f t="shared" si="125"/>
        <v>29</v>
      </c>
      <c r="H1346" t="s">
        <v>101</v>
      </c>
      <c r="I1346" s="6">
        <v>0</v>
      </c>
      <c r="J1346" t="s">
        <v>1853</v>
      </c>
      <c r="K1346">
        <v>62</v>
      </c>
      <c r="L1346" t="s">
        <v>1002</v>
      </c>
      <c r="M1346" t="s">
        <v>1318</v>
      </c>
    </row>
    <row r="1347" spans="1:14" x14ac:dyDescent="0.35">
      <c r="A1347" s="4">
        <v>45127</v>
      </c>
      <c r="B1347">
        <f t="shared" si="126"/>
        <v>4</v>
      </c>
      <c r="C1347" t="str">
        <f t="shared" ref="C1347:C1410" si="130">UPPER(TEXT(A1347,"DDDD"))</f>
        <v>JUEVES</v>
      </c>
      <c r="D1347">
        <f t="shared" si="127"/>
        <v>7</v>
      </c>
      <c r="E1347" t="str">
        <f t="shared" si="128"/>
        <v>JULIO</v>
      </c>
      <c r="F1347">
        <f t="shared" si="129"/>
        <v>2023</v>
      </c>
      <c r="G1347">
        <f t="shared" ref="G1347:G1410" si="131">WEEKNUM(A1347)</f>
        <v>29</v>
      </c>
      <c r="H1347" t="s">
        <v>152</v>
      </c>
      <c r="I1347" s="6">
        <v>1070</v>
      </c>
      <c r="J1347" t="s">
        <v>1854</v>
      </c>
      <c r="K1347">
        <v>73</v>
      </c>
      <c r="L1347" t="s">
        <v>999</v>
      </c>
      <c r="M1347" t="s">
        <v>1318</v>
      </c>
    </row>
    <row r="1348" spans="1:14" x14ac:dyDescent="0.35">
      <c r="A1348" s="4">
        <v>45127</v>
      </c>
      <c r="B1348">
        <f t="shared" si="126"/>
        <v>4</v>
      </c>
      <c r="C1348" t="str">
        <f t="shared" si="130"/>
        <v>JUEVES</v>
      </c>
      <c r="D1348">
        <f t="shared" si="127"/>
        <v>7</v>
      </c>
      <c r="E1348" t="str">
        <f t="shared" si="128"/>
        <v>JULIO</v>
      </c>
      <c r="F1348">
        <f t="shared" si="129"/>
        <v>2023</v>
      </c>
      <c r="G1348">
        <f t="shared" si="131"/>
        <v>29</v>
      </c>
      <c r="H1348" t="s">
        <v>153</v>
      </c>
      <c r="I1348" s="6">
        <v>1000</v>
      </c>
      <c r="J1348" t="s">
        <v>1855</v>
      </c>
      <c r="K1348">
        <v>77</v>
      </c>
      <c r="L1348" t="s">
        <v>999</v>
      </c>
      <c r="M1348" t="s">
        <v>1318</v>
      </c>
    </row>
    <row r="1349" spans="1:14" x14ac:dyDescent="0.35">
      <c r="A1349" s="4">
        <v>45127</v>
      </c>
      <c r="B1349">
        <f t="shared" si="126"/>
        <v>4</v>
      </c>
      <c r="C1349" t="str">
        <f t="shared" si="130"/>
        <v>JUEVES</v>
      </c>
      <c r="D1349">
        <f t="shared" si="127"/>
        <v>7</v>
      </c>
      <c r="E1349" t="str">
        <f t="shared" si="128"/>
        <v>JULIO</v>
      </c>
      <c r="F1349">
        <f t="shared" si="129"/>
        <v>2023</v>
      </c>
      <c r="G1349">
        <f t="shared" si="131"/>
        <v>29</v>
      </c>
      <c r="H1349" t="s">
        <v>1797</v>
      </c>
      <c r="I1349" s="6">
        <v>59</v>
      </c>
      <c r="J1349" t="s">
        <v>1688</v>
      </c>
      <c r="K1349">
        <v>63</v>
      </c>
      <c r="L1349" t="s">
        <v>999</v>
      </c>
      <c r="M1349" t="s">
        <v>1318</v>
      </c>
    </row>
    <row r="1350" spans="1:14" x14ac:dyDescent="0.35">
      <c r="A1350" s="4">
        <v>45127</v>
      </c>
      <c r="B1350">
        <f t="shared" si="126"/>
        <v>4</v>
      </c>
      <c r="C1350" t="str">
        <f t="shared" si="130"/>
        <v>JUEVES</v>
      </c>
      <c r="D1350">
        <f t="shared" si="127"/>
        <v>7</v>
      </c>
      <c r="E1350" t="str">
        <f t="shared" si="128"/>
        <v>JULIO</v>
      </c>
      <c r="F1350">
        <f t="shared" si="129"/>
        <v>2023</v>
      </c>
      <c r="G1350">
        <f t="shared" si="131"/>
        <v>29</v>
      </c>
      <c r="H1350" t="s">
        <v>154</v>
      </c>
      <c r="I1350" s="6">
        <v>700</v>
      </c>
      <c r="J1350" t="s">
        <v>1856</v>
      </c>
      <c r="K1350">
        <v>41</v>
      </c>
      <c r="L1350" t="s">
        <v>999</v>
      </c>
      <c r="M1350" t="s">
        <v>1318</v>
      </c>
    </row>
    <row r="1351" spans="1:14" x14ac:dyDescent="0.35">
      <c r="A1351" s="4">
        <v>45127</v>
      </c>
      <c r="B1351">
        <f t="shared" si="126"/>
        <v>4</v>
      </c>
      <c r="C1351" t="str">
        <f t="shared" si="130"/>
        <v>JUEVES</v>
      </c>
      <c r="D1351">
        <f t="shared" si="127"/>
        <v>7</v>
      </c>
      <c r="E1351" t="str">
        <f t="shared" si="128"/>
        <v>JULIO</v>
      </c>
      <c r="F1351">
        <f t="shared" si="129"/>
        <v>2023</v>
      </c>
      <c r="G1351">
        <f t="shared" si="131"/>
        <v>29</v>
      </c>
      <c r="H1351" t="s">
        <v>150</v>
      </c>
      <c r="I1351" s="6">
        <v>1500</v>
      </c>
      <c r="J1351" t="s">
        <v>1857</v>
      </c>
      <c r="K1351">
        <v>39</v>
      </c>
      <c r="L1351" t="s">
        <v>999</v>
      </c>
      <c r="M1351" t="s">
        <v>1318</v>
      </c>
    </row>
    <row r="1352" spans="1:14" x14ac:dyDescent="0.35">
      <c r="A1352" s="4">
        <v>45127</v>
      </c>
      <c r="B1352">
        <f t="shared" si="126"/>
        <v>4</v>
      </c>
      <c r="C1352" t="str">
        <f t="shared" si="130"/>
        <v>JUEVES</v>
      </c>
      <c r="D1352">
        <f t="shared" si="127"/>
        <v>7</v>
      </c>
      <c r="E1352" t="str">
        <f t="shared" si="128"/>
        <v>JULIO</v>
      </c>
      <c r="F1352">
        <f t="shared" si="129"/>
        <v>2023</v>
      </c>
      <c r="G1352">
        <f t="shared" si="131"/>
        <v>29</v>
      </c>
      <c r="H1352" t="s">
        <v>1850</v>
      </c>
      <c r="I1352" s="6">
        <v>59</v>
      </c>
      <c r="J1352" t="s">
        <v>1360</v>
      </c>
      <c r="K1352">
        <v>24</v>
      </c>
      <c r="L1352" t="s">
        <v>999</v>
      </c>
      <c r="M1352" t="s">
        <v>1324</v>
      </c>
      <c r="N1352" t="s">
        <v>1344</v>
      </c>
    </row>
    <row r="1353" spans="1:14" x14ac:dyDescent="0.35">
      <c r="A1353" s="4">
        <v>45131</v>
      </c>
      <c r="B1353">
        <f t="shared" si="126"/>
        <v>1</v>
      </c>
      <c r="C1353" t="str">
        <f t="shared" si="130"/>
        <v>LUNES</v>
      </c>
      <c r="D1353">
        <f t="shared" si="127"/>
        <v>7</v>
      </c>
      <c r="E1353" t="str">
        <f t="shared" si="128"/>
        <v>JULIO</v>
      </c>
      <c r="F1353">
        <f t="shared" si="129"/>
        <v>2023</v>
      </c>
      <c r="G1353">
        <f t="shared" si="131"/>
        <v>30</v>
      </c>
      <c r="H1353" t="s">
        <v>1836</v>
      </c>
      <c r="I1353" s="6">
        <v>200</v>
      </c>
      <c r="J1353" t="s">
        <v>1858</v>
      </c>
      <c r="K1353">
        <v>7</v>
      </c>
      <c r="L1353" t="s">
        <v>1002</v>
      </c>
      <c r="M1353" t="s">
        <v>1318</v>
      </c>
    </row>
    <row r="1354" spans="1:14" x14ac:dyDescent="0.35">
      <c r="A1354" s="4">
        <v>45132</v>
      </c>
      <c r="B1354">
        <f t="shared" si="126"/>
        <v>2</v>
      </c>
      <c r="C1354" t="str">
        <f t="shared" si="130"/>
        <v>MARTES</v>
      </c>
      <c r="D1354">
        <f t="shared" si="127"/>
        <v>7</v>
      </c>
      <c r="E1354" t="str">
        <f t="shared" si="128"/>
        <v>JULIO</v>
      </c>
      <c r="F1354">
        <f t="shared" si="129"/>
        <v>2023</v>
      </c>
      <c r="G1354">
        <f t="shared" si="131"/>
        <v>30</v>
      </c>
      <c r="H1354" t="s">
        <v>1474</v>
      </c>
      <c r="I1354" s="6">
        <v>120</v>
      </c>
      <c r="J1354" t="s">
        <v>1859</v>
      </c>
      <c r="K1354">
        <v>31</v>
      </c>
      <c r="L1354" t="s">
        <v>1002</v>
      </c>
      <c r="M1354" t="s">
        <v>1318</v>
      </c>
    </row>
    <row r="1355" spans="1:14" x14ac:dyDescent="0.35">
      <c r="A1355" s="4">
        <v>45132</v>
      </c>
      <c r="B1355">
        <f t="shared" si="126"/>
        <v>2</v>
      </c>
      <c r="C1355" t="str">
        <f t="shared" si="130"/>
        <v>MARTES</v>
      </c>
      <c r="D1355">
        <f t="shared" si="127"/>
        <v>7</v>
      </c>
      <c r="E1355" t="str">
        <f t="shared" si="128"/>
        <v>JULIO</v>
      </c>
      <c r="F1355">
        <f t="shared" si="129"/>
        <v>2023</v>
      </c>
      <c r="G1355">
        <f t="shared" si="131"/>
        <v>30</v>
      </c>
      <c r="H1355" t="s">
        <v>1848</v>
      </c>
      <c r="I1355" s="6">
        <v>59</v>
      </c>
      <c r="J1355" t="s">
        <v>1860</v>
      </c>
      <c r="K1355">
        <v>42</v>
      </c>
      <c r="L1355" t="s">
        <v>999</v>
      </c>
      <c r="M1355" t="s">
        <v>1318</v>
      </c>
    </row>
    <row r="1356" spans="1:14" x14ac:dyDescent="0.35">
      <c r="A1356" s="4">
        <v>45132</v>
      </c>
      <c r="B1356">
        <f t="shared" si="126"/>
        <v>2</v>
      </c>
      <c r="C1356" t="str">
        <f t="shared" si="130"/>
        <v>MARTES</v>
      </c>
      <c r="D1356">
        <f t="shared" si="127"/>
        <v>7</v>
      </c>
      <c r="E1356" t="str">
        <f t="shared" si="128"/>
        <v>JULIO</v>
      </c>
      <c r="F1356">
        <f t="shared" si="129"/>
        <v>2023</v>
      </c>
      <c r="G1356">
        <f t="shared" si="131"/>
        <v>30</v>
      </c>
      <c r="H1356" t="s">
        <v>1846</v>
      </c>
      <c r="I1356" s="6">
        <v>400</v>
      </c>
      <c r="J1356" t="s">
        <v>1323</v>
      </c>
      <c r="K1356">
        <v>72</v>
      </c>
      <c r="L1356" t="s">
        <v>1002</v>
      </c>
      <c r="M1356" t="s">
        <v>1318</v>
      </c>
    </row>
    <row r="1357" spans="1:14" x14ac:dyDescent="0.35">
      <c r="A1357" s="4">
        <v>45133</v>
      </c>
      <c r="B1357">
        <f t="shared" si="126"/>
        <v>3</v>
      </c>
      <c r="C1357" t="str">
        <f t="shared" si="130"/>
        <v>MIÉRCOLES</v>
      </c>
      <c r="D1357">
        <f t="shared" si="127"/>
        <v>7</v>
      </c>
      <c r="E1357" t="str">
        <f t="shared" si="128"/>
        <v>JULIO</v>
      </c>
      <c r="F1357">
        <f t="shared" si="129"/>
        <v>2023</v>
      </c>
      <c r="G1357">
        <f t="shared" si="131"/>
        <v>30</v>
      </c>
      <c r="H1357" t="s">
        <v>1628</v>
      </c>
      <c r="I1357" s="6">
        <v>2000</v>
      </c>
      <c r="J1357" t="s">
        <v>1861</v>
      </c>
      <c r="K1357">
        <v>58</v>
      </c>
      <c r="L1357" t="s">
        <v>999</v>
      </c>
      <c r="M1357" t="s">
        <v>1318</v>
      </c>
    </row>
    <row r="1358" spans="1:14" x14ac:dyDescent="0.35">
      <c r="A1358" s="4">
        <v>45133</v>
      </c>
      <c r="B1358">
        <f t="shared" si="126"/>
        <v>3</v>
      </c>
      <c r="C1358" t="str">
        <f t="shared" si="130"/>
        <v>MIÉRCOLES</v>
      </c>
      <c r="D1358">
        <f t="shared" si="127"/>
        <v>7</v>
      </c>
      <c r="E1358" t="str">
        <f t="shared" si="128"/>
        <v>JULIO</v>
      </c>
      <c r="F1358">
        <f t="shared" si="129"/>
        <v>2023</v>
      </c>
      <c r="G1358">
        <f t="shared" si="131"/>
        <v>30</v>
      </c>
      <c r="H1358" t="s">
        <v>153</v>
      </c>
      <c r="I1358" s="6">
        <v>1000</v>
      </c>
      <c r="J1358" t="s">
        <v>1862</v>
      </c>
      <c r="K1358">
        <v>77</v>
      </c>
      <c r="L1358" t="s">
        <v>999</v>
      </c>
      <c r="M1358" t="s">
        <v>1318</v>
      </c>
    </row>
    <row r="1359" spans="1:14" x14ac:dyDescent="0.35">
      <c r="A1359" s="4">
        <v>45133</v>
      </c>
      <c r="B1359">
        <f t="shared" si="126"/>
        <v>3</v>
      </c>
      <c r="C1359" t="str">
        <f t="shared" si="130"/>
        <v>MIÉRCOLES</v>
      </c>
      <c r="D1359">
        <f t="shared" si="127"/>
        <v>7</v>
      </c>
      <c r="E1359" t="str">
        <f t="shared" si="128"/>
        <v>JULIO</v>
      </c>
      <c r="F1359">
        <f t="shared" si="129"/>
        <v>2023</v>
      </c>
      <c r="G1359">
        <f t="shared" si="131"/>
        <v>30</v>
      </c>
      <c r="H1359" t="s">
        <v>1830</v>
      </c>
      <c r="I1359" s="6">
        <v>59</v>
      </c>
      <c r="J1359" t="s">
        <v>1688</v>
      </c>
      <c r="K1359">
        <v>70</v>
      </c>
      <c r="L1359" t="s">
        <v>999</v>
      </c>
      <c r="M1359" t="s">
        <v>1318</v>
      </c>
    </row>
    <row r="1360" spans="1:14" x14ac:dyDescent="0.35">
      <c r="A1360" s="4">
        <v>45134</v>
      </c>
      <c r="B1360">
        <f t="shared" si="126"/>
        <v>4</v>
      </c>
      <c r="C1360" t="str">
        <f t="shared" si="130"/>
        <v>JUEVES</v>
      </c>
      <c r="D1360">
        <f t="shared" si="127"/>
        <v>7</v>
      </c>
      <c r="E1360" t="str">
        <f t="shared" si="128"/>
        <v>JULIO</v>
      </c>
      <c r="F1360">
        <f t="shared" si="129"/>
        <v>2023</v>
      </c>
      <c r="G1360">
        <f t="shared" si="131"/>
        <v>30</v>
      </c>
      <c r="H1360" t="s">
        <v>152</v>
      </c>
      <c r="I1360" s="6">
        <v>500</v>
      </c>
      <c r="J1360" t="s">
        <v>1323</v>
      </c>
      <c r="K1360">
        <v>73</v>
      </c>
      <c r="L1360" t="s">
        <v>999</v>
      </c>
      <c r="M1360" t="s">
        <v>1318</v>
      </c>
    </row>
    <row r="1361" spans="1:14" x14ac:dyDescent="0.35">
      <c r="A1361" s="4">
        <v>45134</v>
      </c>
      <c r="B1361">
        <f t="shared" si="126"/>
        <v>4</v>
      </c>
      <c r="C1361" t="str">
        <f t="shared" si="130"/>
        <v>JUEVES</v>
      </c>
      <c r="D1361">
        <f t="shared" si="127"/>
        <v>7</v>
      </c>
      <c r="E1361" t="str">
        <f t="shared" si="128"/>
        <v>JULIO</v>
      </c>
      <c r="F1361">
        <f t="shared" si="129"/>
        <v>2023</v>
      </c>
      <c r="G1361">
        <f t="shared" si="131"/>
        <v>30</v>
      </c>
      <c r="H1361" t="s">
        <v>1863</v>
      </c>
      <c r="I1361" s="6">
        <v>59</v>
      </c>
      <c r="J1361" t="s">
        <v>1360</v>
      </c>
      <c r="K1361">
        <v>49</v>
      </c>
      <c r="L1361" t="s">
        <v>999</v>
      </c>
      <c r="M1361" t="s">
        <v>1324</v>
      </c>
      <c r="N1361" t="s">
        <v>1344</v>
      </c>
    </row>
    <row r="1362" spans="1:14" x14ac:dyDescent="0.35">
      <c r="A1362" s="4">
        <v>45134</v>
      </c>
      <c r="B1362">
        <f t="shared" si="126"/>
        <v>4</v>
      </c>
      <c r="C1362" t="str">
        <f t="shared" si="130"/>
        <v>JUEVES</v>
      </c>
      <c r="D1362">
        <f t="shared" si="127"/>
        <v>7</v>
      </c>
      <c r="E1362" t="str">
        <f t="shared" si="128"/>
        <v>JULIO</v>
      </c>
      <c r="F1362">
        <f t="shared" si="129"/>
        <v>2023</v>
      </c>
      <c r="G1362">
        <f t="shared" si="131"/>
        <v>30</v>
      </c>
      <c r="H1362" t="s">
        <v>1750</v>
      </c>
      <c r="I1362" s="6">
        <v>770</v>
      </c>
      <c r="J1362" t="s">
        <v>1707</v>
      </c>
      <c r="K1362">
        <v>14</v>
      </c>
      <c r="L1362" t="s">
        <v>1002</v>
      </c>
      <c r="M1362" t="s">
        <v>1318</v>
      </c>
    </row>
    <row r="1363" spans="1:14" x14ac:dyDescent="0.35">
      <c r="A1363" s="4">
        <v>45135</v>
      </c>
      <c r="B1363">
        <f t="shared" si="126"/>
        <v>5</v>
      </c>
      <c r="C1363" t="str">
        <f t="shared" si="130"/>
        <v>VIERNES</v>
      </c>
      <c r="D1363">
        <f t="shared" si="127"/>
        <v>7</v>
      </c>
      <c r="E1363" t="str">
        <f t="shared" si="128"/>
        <v>JULIO</v>
      </c>
      <c r="F1363">
        <f t="shared" si="129"/>
        <v>2023</v>
      </c>
      <c r="G1363">
        <f t="shared" si="131"/>
        <v>30</v>
      </c>
      <c r="H1363" t="s">
        <v>1849</v>
      </c>
      <c r="I1363" s="6">
        <v>59</v>
      </c>
      <c r="J1363" t="s">
        <v>1864</v>
      </c>
      <c r="K1363">
        <v>16</v>
      </c>
      <c r="L1363" t="s">
        <v>999</v>
      </c>
      <c r="M1363" t="s">
        <v>1318</v>
      </c>
    </row>
    <row r="1364" spans="1:14" x14ac:dyDescent="0.35">
      <c r="A1364" s="4">
        <v>45135</v>
      </c>
      <c r="B1364">
        <f t="shared" si="126"/>
        <v>5</v>
      </c>
      <c r="C1364" t="str">
        <f t="shared" si="130"/>
        <v>VIERNES</v>
      </c>
      <c r="D1364">
        <f t="shared" si="127"/>
        <v>7</v>
      </c>
      <c r="E1364" t="str">
        <f t="shared" si="128"/>
        <v>JULIO</v>
      </c>
      <c r="F1364">
        <f t="shared" si="129"/>
        <v>2023</v>
      </c>
      <c r="G1364">
        <f t="shared" si="131"/>
        <v>30</v>
      </c>
      <c r="H1364" t="s">
        <v>1555</v>
      </c>
      <c r="I1364" s="6">
        <v>600</v>
      </c>
      <c r="J1364" t="s">
        <v>1759</v>
      </c>
      <c r="K1364">
        <v>25</v>
      </c>
      <c r="L1364" t="s">
        <v>999</v>
      </c>
      <c r="M1364" t="s">
        <v>1318</v>
      </c>
    </row>
    <row r="1365" spans="1:14" x14ac:dyDescent="0.35">
      <c r="A1365" s="4">
        <v>45135</v>
      </c>
      <c r="B1365">
        <f t="shared" si="126"/>
        <v>5</v>
      </c>
      <c r="C1365" t="str">
        <f t="shared" si="130"/>
        <v>VIERNES</v>
      </c>
      <c r="D1365">
        <f t="shared" si="127"/>
        <v>7</v>
      </c>
      <c r="E1365" t="str">
        <f t="shared" si="128"/>
        <v>JULIO</v>
      </c>
      <c r="F1365">
        <f t="shared" si="129"/>
        <v>2023</v>
      </c>
      <c r="G1365">
        <f t="shared" si="131"/>
        <v>30</v>
      </c>
      <c r="H1365" t="s">
        <v>1836</v>
      </c>
      <c r="I1365" s="6">
        <v>900</v>
      </c>
      <c r="J1365" t="s">
        <v>1865</v>
      </c>
      <c r="K1365">
        <v>7</v>
      </c>
      <c r="L1365" t="s">
        <v>1002</v>
      </c>
      <c r="M1365" t="s">
        <v>1318</v>
      </c>
    </row>
    <row r="1366" spans="1:14" x14ac:dyDescent="0.35">
      <c r="A1366" s="4">
        <v>45135</v>
      </c>
      <c r="B1366">
        <f t="shared" si="126"/>
        <v>5</v>
      </c>
      <c r="C1366" t="str">
        <f t="shared" si="130"/>
        <v>VIERNES</v>
      </c>
      <c r="D1366">
        <f t="shared" si="127"/>
        <v>7</v>
      </c>
      <c r="E1366" t="str">
        <f t="shared" si="128"/>
        <v>JULIO</v>
      </c>
      <c r="F1366">
        <f t="shared" si="129"/>
        <v>2023</v>
      </c>
      <c r="G1366">
        <f t="shared" si="131"/>
        <v>30</v>
      </c>
      <c r="H1366" t="s">
        <v>154</v>
      </c>
      <c r="I1366" s="6">
        <v>0</v>
      </c>
      <c r="J1366" t="s">
        <v>1866</v>
      </c>
      <c r="K1366">
        <v>41</v>
      </c>
      <c r="L1366" t="s">
        <v>999</v>
      </c>
      <c r="M1366" t="s">
        <v>1318</v>
      </c>
    </row>
    <row r="1367" spans="1:14" x14ac:dyDescent="0.35">
      <c r="A1367" s="4">
        <v>45136</v>
      </c>
      <c r="B1367">
        <f t="shared" si="126"/>
        <v>6</v>
      </c>
      <c r="C1367" t="str">
        <f t="shared" si="130"/>
        <v>SÁBADO</v>
      </c>
      <c r="D1367">
        <f t="shared" si="127"/>
        <v>7</v>
      </c>
      <c r="E1367" t="str">
        <f t="shared" si="128"/>
        <v>JULIO</v>
      </c>
      <c r="F1367">
        <f t="shared" si="129"/>
        <v>2023</v>
      </c>
      <c r="G1367">
        <f t="shared" si="131"/>
        <v>30</v>
      </c>
      <c r="H1367" t="s">
        <v>1628</v>
      </c>
      <c r="I1367" s="6">
        <v>1140</v>
      </c>
      <c r="J1367" t="s">
        <v>1867</v>
      </c>
      <c r="K1367">
        <v>58</v>
      </c>
      <c r="L1367" t="s">
        <v>999</v>
      </c>
      <c r="M1367" t="s">
        <v>1318</v>
      </c>
    </row>
    <row r="1368" spans="1:14" x14ac:dyDescent="0.35">
      <c r="A1368" s="7">
        <v>45136</v>
      </c>
      <c r="B1368" s="9">
        <f t="shared" si="126"/>
        <v>6</v>
      </c>
      <c r="C1368" s="9" t="str">
        <f t="shared" si="130"/>
        <v>SÁBADO</v>
      </c>
      <c r="D1368" s="9">
        <f t="shared" si="127"/>
        <v>7</v>
      </c>
      <c r="E1368" s="9" t="str">
        <f t="shared" si="128"/>
        <v>JULIO</v>
      </c>
      <c r="F1368" s="9">
        <f t="shared" si="129"/>
        <v>2023</v>
      </c>
      <c r="G1368">
        <f t="shared" si="131"/>
        <v>30</v>
      </c>
      <c r="H1368" s="9" t="s">
        <v>1391</v>
      </c>
      <c r="I1368" s="10">
        <v>300</v>
      </c>
      <c r="J1368" s="9" t="s">
        <v>1794</v>
      </c>
      <c r="K1368" s="9">
        <v>22</v>
      </c>
      <c r="L1368" s="9" t="s">
        <v>1002</v>
      </c>
      <c r="M1368" s="9" t="s">
        <v>1318</v>
      </c>
      <c r="N1368" s="9"/>
    </row>
    <row r="1369" spans="1:14" x14ac:dyDescent="0.35">
      <c r="A1369" s="4">
        <v>45139</v>
      </c>
      <c r="B1369">
        <f t="shared" si="126"/>
        <v>2</v>
      </c>
      <c r="C1369" t="str">
        <f t="shared" si="130"/>
        <v>MARTES</v>
      </c>
      <c r="D1369">
        <f t="shared" si="127"/>
        <v>8</v>
      </c>
      <c r="E1369" t="str">
        <f t="shared" si="128"/>
        <v>AGOSTO</v>
      </c>
      <c r="F1369">
        <f t="shared" si="129"/>
        <v>2023</v>
      </c>
      <c r="G1369">
        <f t="shared" si="131"/>
        <v>31</v>
      </c>
      <c r="H1369" t="s">
        <v>1868</v>
      </c>
      <c r="I1369" s="6">
        <v>59</v>
      </c>
      <c r="J1369" t="s">
        <v>1360</v>
      </c>
      <c r="K1369">
        <v>24</v>
      </c>
      <c r="L1369" t="s">
        <v>999</v>
      </c>
      <c r="M1369" t="s">
        <v>1324</v>
      </c>
      <c r="N1369" t="s">
        <v>1344</v>
      </c>
    </row>
    <row r="1370" spans="1:14" x14ac:dyDescent="0.35">
      <c r="A1370" s="4">
        <v>45139</v>
      </c>
      <c r="B1370">
        <f t="shared" si="126"/>
        <v>2</v>
      </c>
      <c r="C1370" t="str">
        <f t="shared" si="130"/>
        <v>MARTES</v>
      </c>
      <c r="D1370">
        <f t="shared" si="127"/>
        <v>8</v>
      </c>
      <c r="E1370" t="str">
        <f t="shared" si="128"/>
        <v>AGOSTO</v>
      </c>
      <c r="F1370">
        <f t="shared" si="129"/>
        <v>2023</v>
      </c>
      <c r="G1370">
        <f t="shared" si="131"/>
        <v>31</v>
      </c>
      <c r="H1370" t="s">
        <v>1869</v>
      </c>
      <c r="I1370" s="6">
        <v>500</v>
      </c>
      <c r="J1370" t="s">
        <v>1323</v>
      </c>
      <c r="K1370">
        <v>51</v>
      </c>
      <c r="L1370" t="s">
        <v>1002</v>
      </c>
      <c r="M1370" t="s">
        <v>1324</v>
      </c>
      <c r="N1370" t="s">
        <v>1344</v>
      </c>
    </row>
    <row r="1371" spans="1:14" x14ac:dyDescent="0.35">
      <c r="A1371" s="4">
        <v>45140</v>
      </c>
      <c r="B1371">
        <f t="shared" si="126"/>
        <v>3</v>
      </c>
      <c r="C1371" t="str">
        <f t="shared" si="130"/>
        <v>MIÉRCOLES</v>
      </c>
      <c r="D1371">
        <f t="shared" si="127"/>
        <v>8</v>
      </c>
      <c r="E1371" t="str">
        <f t="shared" si="128"/>
        <v>AGOSTO</v>
      </c>
      <c r="F1371">
        <f t="shared" si="129"/>
        <v>2023</v>
      </c>
      <c r="G1371">
        <f t="shared" si="131"/>
        <v>31</v>
      </c>
      <c r="H1371" t="s">
        <v>1474</v>
      </c>
      <c r="I1371" s="6">
        <v>2400</v>
      </c>
      <c r="J1371" t="s">
        <v>1870</v>
      </c>
      <c r="K1371">
        <v>31</v>
      </c>
      <c r="L1371" t="s">
        <v>1002</v>
      </c>
      <c r="M1371" t="s">
        <v>1318</v>
      </c>
    </row>
    <row r="1372" spans="1:14" x14ac:dyDescent="0.35">
      <c r="A1372" s="4">
        <v>45140</v>
      </c>
      <c r="B1372">
        <f t="shared" si="126"/>
        <v>3</v>
      </c>
      <c r="C1372" t="str">
        <f t="shared" si="130"/>
        <v>MIÉRCOLES</v>
      </c>
      <c r="D1372">
        <f t="shared" si="127"/>
        <v>8</v>
      </c>
      <c r="E1372" t="str">
        <f t="shared" si="128"/>
        <v>AGOSTO</v>
      </c>
      <c r="F1372">
        <f t="shared" si="129"/>
        <v>2023</v>
      </c>
      <c r="G1372">
        <f t="shared" si="131"/>
        <v>31</v>
      </c>
      <c r="H1372" t="s">
        <v>1871</v>
      </c>
      <c r="I1372" s="6">
        <v>1200</v>
      </c>
      <c r="J1372" t="s">
        <v>1872</v>
      </c>
      <c r="K1372">
        <v>24</v>
      </c>
      <c r="L1372" t="s">
        <v>1002</v>
      </c>
      <c r="M1372" t="s">
        <v>1318</v>
      </c>
    </row>
    <row r="1373" spans="1:14" x14ac:dyDescent="0.35">
      <c r="A1373" s="4">
        <v>45140</v>
      </c>
      <c r="B1373">
        <f t="shared" si="126"/>
        <v>3</v>
      </c>
      <c r="C1373" t="str">
        <f t="shared" si="130"/>
        <v>MIÉRCOLES</v>
      </c>
      <c r="D1373">
        <f t="shared" si="127"/>
        <v>8</v>
      </c>
      <c r="E1373" t="str">
        <f t="shared" si="128"/>
        <v>AGOSTO</v>
      </c>
      <c r="F1373">
        <f t="shared" si="129"/>
        <v>2023</v>
      </c>
      <c r="G1373">
        <f t="shared" si="131"/>
        <v>31</v>
      </c>
      <c r="H1373" t="s">
        <v>140</v>
      </c>
      <c r="I1373" s="6">
        <v>700</v>
      </c>
      <c r="J1373" t="s">
        <v>1861</v>
      </c>
      <c r="K1373">
        <v>42</v>
      </c>
      <c r="L1373" t="s">
        <v>999</v>
      </c>
      <c r="M1373" t="s">
        <v>1318</v>
      </c>
    </row>
    <row r="1374" spans="1:14" x14ac:dyDescent="0.35">
      <c r="A1374" s="4">
        <v>45142</v>
      </c>
      <c r="B1374">
        <f t="shared" si="126"/>
        <v>5</v>
      </c>
      <c r="C1374" t="str">
        <f t="shared" si="130"/>
        <v>VIERNES</v>
      </c>
      <c r="D1374">
        <f t="shared" si="127"/>
        <v>8</v>
      </c>
      <c r="E1374" t="str">
        <f t="shared" si="128"/>
        <v>AGOSTO</v>
      </c>
      <c r="F1374">
        <f t="shared" si="129"/>
        <v>2023</v>
      </c>
      <c r="G1374">
        <f t="shared" si="131"/>
        <v>31</v>
      </c>
      <c r="H1374" t="s">
        <v>1873</v>
      </c>
      <c r="I1374" s="6">
        <v>400</v>
      </c>
      <c r="J1374" t="s">
        <v>1874</v>
      </c>
      <c r="K1374">
        <v>26</v>
      </c>
      <c r="L1374" t="s">
        <v>999</v>
      </c>
      <c r="M1374" t="s">
        <v>1324</v>
      </c>
      <c r="N1374" t="s">
        <v>1335</v>
      </c>
    </row>
    <row r="1375" spans="1:14" x14ac:dyDescent="0.35">
      <c r="A1375" s="4">
        <v>45142</v>
      </c>
      <c r="B1375">
        <f t="shared" si="126"/>
        <v>5</v>
      </c>
      <c r="C1375" t="str">
        <f t="shared" si="130"/>
        <v>VIERNES</v>
      </c>
      <c r="D1375">
        <f t="shared" si="127"/>
        <v>8</v>
      </c>
      <c r="E1375" t="str">
        <f t="shared" si="128"/>
        <v>AGOSTO</v>
      </c>
      <c r="F1375">
        <f t="shared" si="129"/>
        <v>2023</v>
      </c>
      <c r="G1375">
        <f t="shared" si="131"/>
        <v>31</v>
      </c>
      <c r="H1375" t="s">
        <v>1578</v>
      </c>
      <c r="I1375" s="6">
        <v>570</v>
      </c>
      <c r="J1375" t="s">
        <v>1738</v>
      </c>
      <c r="K1375">
        <v>17</v>
      </c>
      <c r="L1375" t="s">
        <v>1002</v>
      </c>
      <c r="M1375" t="s">
        <v>1318</v>
      </c>
    </row>
    <row r="1376" spans="1:14" x14ac:dyDescent="0.35">
      <c r="A1376" s="4">
        <v>45143</v>
      </c>
      <c r="B1376">
        <f t="shared" si="126"/>
        <v>6</v>
      </c>
      <c r="C1376" t="str">
        <f t="shared" si="130"/>
        <v>SÁBADO</v>
      </c>
      <c r="D1376">
        <f t="shared" si="127"/>
        <v>8</v>
      </c>
      <c r="E1376" t="str">
        <f t="shared" si="128"/>
        <v>AGOSTO</v>
      </c>
      <c r="F1376">
        <f t="shared" si="129"/>
        <v>2023</v>
      </c>
      <c r="G1376">
        <f t="shared" si="131"/>
        <v>31</v>
      </c>
      <c r="H1376" t="s">
        <v>1597</v>
      </c>
      <c r="I1376" s="6">
        <v>200</v>
      </c>
      <c r="J1376" t="s">
        <v>1875</v>
      </c>
      <c r="K1376">
        <v>5</v>
      </c>
      <c r="L1376" t="s">
        <v>1002</v>
      </c>
      <c r="M1376" t="s">
        <v>1318</v>
      </c>
    </row>
    <row r="1377" spans="1:14" x14ac:dyDescent="0.35">
      <c r="A1377" s="4">
        <v>45143</v>
      </c>
      <c r="B1377">
        <f t="shared" si="126"/>
        <v>6</v>
      </c>
      <c r="C1377" t="str">
        <f t="shared" si="130"/>
        <v>SÁBADO</v>
      </c>
      <c r="D1377">
        <f t="shared" si="127"/>
        <v>8</v>
      </c>
      <c r="E1377" t="str">
        <f t="shared" si="128"/>
        <v>AGOSTO</v>
      </c>
      <c r="F1377">
        <f t="shared" si="129"/>
        <v>2023</v>
      </c>
      <c r="G1377">
        <f t="shared" si="131"/>
        <v>31</v>
      </c>
      <c r="H1377" t="s">
        <v>1876</v>
      </c>
      <c r="I1377" s="6">
        <v>500</v>
      </c>
      <c r="J1377" t="s">
        <v>1323</v>
      </c>
      <c r="K1377">
        <v>59</v>
      </c>
      <c r="L1377" t="s">
        <v>1002</v>
      </c>
      <c r="M1377" t="s">
        <v>1324</v>
      </c>
      <c r="N1377" t="s">
        <v>1344</v>
      </c>
    </row>
    <row r="1378" spans="1:14" x14ac:dyDescent="0.35">
      <c r="A1378" s="4">
        <v>45143</v>
      </c>
      <c r="B1378">
        <f t="shared" si="126"/>
        <v>6</v>
      </c>
      <c r="C1378" t="str">
        <f t="shared" si="130"/>
        <v>SÁBADO</v>
      </c>
      <c r="D1378">
        <f t="shared" si="127"/>
        <v>8</v>
      </c>
      <c r="E1378" t="str">
        <f t="shared" si="128"/>
        <v>AGOSTO</v>
      </c>
      <c r="F1378">
        <f t="shared" si="129"/>
        <v>2023</v>
      </c>
      <c r="G1378">
        <f t="shared" si="131"/>
        <v>31</v>
      </c>
      <c r="H1378" t="s">
        <v>1877</v>
      </c>
      <c r="I1378" s="6">
        <v>500</v>
      </c>
      <c r="J1378" t="s">
        <v>1878</v>
      </c>
      <c r="K1378">
        <v>66</v>
      </c>
      <c r="L1378" t="s">
        <v>1002</v>
      </c>
      <c r="M1378" t="s">
        <v>1324</v>
      </c>
      <c r="N1378" t="s">
        <v>1338</v>
      </c>
    </row>
    <row r="1379" spans="1:14" x14ac:dyDescent="0.35">
      <c r="A1379" s="4">
        <v>45143</v>
      </c>
      <c r="B1379">
        <f t="shared" si="126"/>
        <v>6</v>
      </c>
      <c r="C1379" t="str">
        <f t="shared" si="130"/>
        <v>SÁBADO</v>
      </c>
      <c r="D1379">
        <f t="shared" si="127"/>
        <v>8</v>
      </c>
      <c r="E1379" t="str">
        <f t="shared" si="128"/>
        <v>AGOSTO</v>
      </c>
      <c r="F1379">
        <f t="shared" si="129"/>
        <v>2023</v>
      </c>
      <c r="G1379">
        <f t="shared" si="131"/>
        <v>31</v>
      </c>
      <c r="H1379" t="s">
        <v>140</v>
      </c>
      <c r="I1379" s="6">
        <v>1000</v>
      </c>
      <c r="J1379" t="s">
        <v>1879</v>
      </c>
      <c r="K1379">
        <v>42</v>
      </c>
      <c r="L1379" t="s">
        <v>999</v>
      </c>
      <c r="M1379" t="s">
        <v>1318</v>
      </c>
    </row>
    <row r="1380" spans="1:14" x14ac:dyDescent="0.35">
      <c r="A1380" s="4">
        <v>45145</v>
      </c>
      <c r="B1380">
        <f t="shared" si="126"/>
        <v>1</v>
      </c>
      <c r="C1380" t="str">
        <f t="shared" si="130"/>
        <v>LUNES</v>
      </c>
      <c r="D1380">
        <f t="shared" si="127"/>
        <v>8</v>
      </c>
      <c r="E1380" t="str">
        <f t="shared" si="128"/>
        <v>AGOSTO</v>
      </c>
      <c r="F1380">
        <f t="shared" si="129"/>
        <v>2023</v>
      </c>
      <c r="G1380">
        <f t="shared" si="131"/>
        <v>32</v>
      </c>
      <c r="H1380" t="s">
        <v>140</v>
      </c>
      <c r="I1380" s="6">
        <v>1000</v>
      </c>
      <c r="J1380" t="s">
        <v>1880</v>
      </c>
      <c r="K1380">
        <v>42</v>
      </c>
      <c r="L1380" t="s">
        <v>999</v>
      </c>
      <c r="M1380" t="s">
        <v>1318</v>
      </c>
    </row>
    <row r="1381" spans="1:14" x14ac:dyDescent="0.35">
      <c r="A1381" s="4">
        <v>45145</v>
      </c>
      <c r="B1381">
        <f t="shared" si="126"/>
        <v>1</v>
      </c>
      <c r="C1381" t="str">
        <f t="shared" si="130"/>
        <v>LUNES</v>
      </c>
      <c r="D1381">
        <f t="shared" si="127"/>
        <v>8</v>
      </c>
      <c r="E1381" t="str">
        <f t="shared" si="128"/>
        <v>AGOSTO</v>
      </c>
      <c r="F1381">
        <f t="shared" si="129"/>
        <v>2023</v>
      </c>
      <c r="G1381">
        <f t="shared" si="131"/>
        <v>32</v>
      </c>
      <c r="H1381" t="s">
        <v>1881</v>
      </c>
      <c r="I1381" s="6">
        <v>500</v>
      </c>
      <c r="J1381" t="s">
        <v>1323</v>
      </c>
      <c r="K1381">
        <v>62</v>
      </c>
      <c r="L1381" t="s">
        <v>999</v>
      </c>
      <c r="M1381" t="s">
        <v>1324</v>
      </c>
      <c r="N1381" t="s">
        <v>1338</v>
      </c>
    </row>
    <row r="1382" spans="1:14" x14ac:dyDescent="0.35">
      <c r="A1382" s="4">
        <v>45145</v>
      </c>
      <c r="B1382">
        <f t="shared" si="126"/>
        <v>1</v>
      </c>
      <c r="C1382" t="str">
        <f t="shared" si="130"/>
        <v>LUNES</v>
      </c>
      <c r="D1382">
        <f t="shared" si="127"/>
        <v>8</v>
      </c>
      <c r="E1382" t="str">
        <f t="shared" si="128"/>
        <v>AGOSTO</v>
      </c>
      <c r="F1382">
        <f t="shared" si="129"/>
        <v>2023</v>
      </c>
      <c r="G1382">
        <f t="shared" si="131"/>
        <v>32</v>
      </c>
      <c r="H1382" t="s">
        <v>1881</v>
      </c>
      <c r="I1382" s="6">
        <v>1500</v>
      </c>
      <c r="J1382" t="s">
        <v>1882</v>
      </c>
      <c r="K1382">
        <v>62</v>
      </c>
      <c r="L1382" t="s">
        <v>999</v>
      </c>
      <c r="M1382" t="s">
        <v>1318</v>
      </c>
    </row>
    <row r="1383" spans="1:14" x14ac:dyDescent="0.35">
      <c r="A1383" s="4">
        <v>45145</v>
      </c>
      <c r="B1383">
        <f t="shared" si="126"/>
        <v>1</v>
      </c>
      <c r="C1383" t="str">
        <f t="shared" si="130"/>
        <v>LUNES</v>
      </c>
      <c r="D1383">
        <f t="shared" si="127"/>
        <v>8</v>
      </c>
      <c r="E1383" t="str">
        <f t="shared" si="128"/>
        <v>AGOSTO</v>
      </c>
      <c r="F1383">
        <f t="shared" si="129"/>
        <v>2023</v>
      </c>
      <c r="G1383">
        <f t="shared" si="131"/>
        <v>32</v>
      </c>
      <c r="H1383" t="s">
        <v>1883</v>
      </c>
      <c r="I1383" s="6">
        <v>500</v>
      </c>
      <c r="J1383" t="s">
        <v>1323</v>
      </c>
      <c r="K1383">
        <v>31</v>
      </c>
      <c r="L1383" t="s">
        <v>999</v>
      </c>
      <c r="M1383" t="s">
        <v>1324</v>
      </c>
      <c r="N1383" t="s">
        <v>1338</v>
      </c>
    </row>
    <row r="1384" spans="1:14" x14ac:dyDescent="0.35">
      <c r="A1384" s="4">
        <v>45146</v>
      </c>
      <c r="B1384">
        <f t="shared" si="126"/>
        <v>2</v>
      </c>
      <c r="C1384" t="str">
        <f t="shared" si="130"/>
        <v>MARTES</v>
      </c>
      <c r="D1384">
        <f t="shared" si="127"/>
        <v>8</v>
      </c>
      <c r="E1384" t="str">
        <f t="shared" si="128"/>
        <v>AGOSTO</v>
      </c>
      <c r="F1384">
        <f t="shared" si="129"/>
        <v>2023</v>
      </c>
      <c r="G1384">
        <f t="shared" si="131"/>
        <v>32</v>
      </c>
      <c r="H1384" t="s">
        <v>1881</v>
      </c>
      <c r="I1384" s="6">
        <v>900</v>
      </c>
      <c r="J1384" t="s">
        <v>1884</v>
      </c>
      <c r="K1384">
        <v>62</v>
      </c>
      <c r="L1384" t="s">
        <v>999</v>
      </c>
      <c r="M1384" t="s">
        <v>1318</v>
      </c>
    </row>
    <row r="1385" spans="1:14" x14ac:dyDescent="0.35">
      <c r="A1385" s="4">
        <v>45146</v>
      </c>
      <c r="B1385">
        <f t="shared" si="126"/>
        <v>2</v>
      </c>
      <c r="C1385" t="str">
        <f t="shared" si="130"/>
        <v>MARTES</v>
      </c>
      <c r="D1385">
        <f t="shared" si="127"/>
        <v>8</v>
      </c>
      <c r="E1385" t="str">
        <f t="shared" si="128"/>
        <v>AGOSTO</v>
      </c>
      <c r="F1385">
        <f t="shared" si="129"/>
        <v>2023</v>
      </c>
      <c r="G1385">
        <f t="shared" si="131"/>
        <v>32</v>
      </c>
      <c r="H1385" t="s">
        <v>1555</v>
      </c>
      <c r="I1385" s="6">
        <v>0</v>
      </c>
      <c r="J1385" t="s">
        <v>1885</v>
      </c>
      <c r="K1385">
        <v>25</v>
      </c>
      <c r="L1385" t="s">
        <v>999</v>
      </c>
      <c r="M1385" t="s">
        <v>1318</v>
      </c>
    </row>
    <row r="1386" spans="1:14" x14ac:dyDescent="0.35">
      <c r="A1386" s="4">
        <v>45146</v>
      </c>
      <c r="B1386">
        <f t="shared" si="126"/>
        <v>2</v>
      </c>
      <c r="C1386" t="str">
        <f t="shared" si="130"/>
        <v>MARTES</v>
      </c>
      <c r="D1386">
        <f t="shared" si="127"/>
        <v>8</v>
      </c>
      <c r="E1386" t="str">
        <f t="shared" si="128"/>
        <v>AGOSTO</v>
      </c>
      <c r="F1386">
        <f t="shared" si="129"/>
        <v>2023</v>
      </c>
      <c r="G1386">
        <f t="shared" si="131"/>
        <v>32</v>
      </c>
      <c r="H1386" t="s">
        <v>1886</v>
      </c>
      <c r="I1386" s="6">
        <v>500</v>
      </c>
      <c r="J1386" t="s">
        <v>1323</v>
      </c>
      <c r="K1386">
        <v>23</v>
      </c>
      <c r="L1386" t="s">
        <v>1002</v>
      </c>
      <c r="M1386" t="s">
        <v>1324</v>
      </c>
      <c r="N1386" t="s">
        <v>1344</v>
      </c>
    </row>
    <row r="1387" spans="1:14" x14ac:dyDescent="0.35">
      <c r="A1387" s="4">
        <v>45147</v>
      </c>
      <c r="B1387">
        <f t="shared" si="126"/>
        <v>3</v>
      </c>
      <c r="C1387" t="str">
        <f t="shared" si="130"/>
        <v>MIÉRCOLES</v>
      </c>
      <c r="D1387">
        <f t="shared" si="127"/>
        <v>8</v>
      </c>
      <c r="E1387" t="str">
        <f t="shared" si="128"/>
        <v>AGOSTO</v>
      </c>
      <c r="F1387">
        <f t="shared" si="129"/>
        <v>2023</v>
      </c>
      <c r="G1387">
        <f t="shared" si="131"/>
        <v>32</v>
      </c>
      <c r="H1387" t="s">
        <v>162</v>
      </c>
      <c r="I1387" s="6">
        <v>570</v>
      </c>
      <c r="J1387" t="s">
        <v>452</v>
      </c>
      <c r="K1387">
        <v>21</v>
      </c>
      <c r="L1387" t="s">
        <v>1002</v>
      </c>
      <c r="M1387" t="s">
        <v>1318</v>
      </c>
    </row>
    <row r="1388" spans="1:14" x14ac:dyDescent="0.35">
      <c r="A1388" s="4">
        <v>45148</v>
      </c>
      <c r="B1388">
        <f t="shared" si="126"/>
        <v>4</v>
      </c>
      <c r="C1388" t="str">
        <f t="shared" si="130"/>
        <v>JUEVES</v>
      </c>
      <c r="D1388">
        <f t="shared" si="127"/>
        <v>8</v>
      </c>
      <c r="E1388" t="str">
        <f t="shared" si="128"/>
        <v>AGOSTO</v>
      </c>
      <c r="F1388">
        <f t="shared" si="129"/>
        <v>2023</v>
      </c>
      <c r="G1388">
        <f t="shared" si="131"/>
        <v>32</v>
      </c>
      <c r="H1388" t="s">
        <v>140</v>
      </c>
      <c r="I1388" s="6">
        <v>570</v>
      </c>
      <c r="J1388" t="s">
        <v>1887</v>
      </c>
      <c r="K1388">
        <v>42</v>
      </c>
      <c r="L1388" t="s">
        <v>999</v>
      </c>
      <c r="M1388" t="s">
        <v>1318</v>
      </c>
    </row>
    <row r="1389" spans="1:14" x14ac:dyDescent="0.35">
      <c r="A1389" s="4">
        <v>45149</v>
      </c>
      <c r="B1389">
        <f t="shared" si="126"/>
        <v>5</v>
      </c>
      <c r="C1389" t="str">
        <f t="shared" si="130"/>
        <v>VIERNES</v>
      </c>
      <c r="D1389">
        <f t="shared" si="127"/>
        <v>8</v>
      </c>
      <c r="E1389" t="str">
        <f t="shared" si="128"/>
        <v>AGOSTO</v>
      </c>
      <c r="F1389">
        <f t="shared" si="129"/>
        <v>2023</v>
      </c>
      <c r="G1389">
        <f t="shared" si="131"/>
        <v>32</v>
      </c>
      <c r="H1389" t="s">
        <v>1876</v>
      </c>
      <c r="I1389" s="6">
        <v>570</v>
      </c>
      <c r="J1389" t="s">
        <v>1704</v>
      </c>
      <c r="K1389">
        <v>59</v>
      </c>
      <c r="L1389" t="s">
        <v>1002</v>
      </c>
      <c r="M1389" t="s">
        <v>1318</v>
      </c>
    </row>
    <row r="1390" spans="1:14" x14ac:dyDescent="0.35">
      <c r="A1390" s="4">
        <v>45149</v>
      </c>
      <c r="B1390">
        <f t="shared" si="126"/>
        <v>5</v>
      </c>
      <c r="C1390" t="str">
        <f t="shared" si="130"/>
        <v>VIERNES</v>
      </c>
      <c r="D1390">
        <f t="shared" si="127"/>
        <v>8</v>
      </c>
      <c r="E1390" t="str">
        <f t="shared" si="128"/>
        <v>AGOSTO</v>
      </c>
      <c r="F1390">
        <f t="shared" si="129"/>
        <v>2023</v>
      </c>
      <c r="G1390">
        <f t="shared" si="131"/>
        <v>32</v>
      </c>
      <c r="H1390" t="s">
        <v>1888</v>
      </c>
      <c r="I1390" s="6">
        <v>59</v>
      </c>
      <c r="J1390" t="s">
        <v>1360</v>
      </c>
      <c r="K1390">
        <v>55</v>
      </c>
      <c r="L1390" t="s">
        <v>999</v>
      </c>
      <c r="M1390" t="s">
        <v>1324</v>
      </c>
      <c r="N1390" t="s">
        <v>1335</v>
      </c>
    </row>
    <row r="1391" spans="1:14" x14ac:dyDescent="0.35">
      <c r="A1391" s="4">
        <v>45149</v>
      </c>
      <c r="B1391">
        <f t="shared" si="126"/>
        <v>5</v>
      </c>
      <c r="C1391" t="str">
        <f t="shared" si="130"/>
        <v>VIERNES</v>
      </c>
      <c r="D1391">
        <f t="shared" si="127"/>
        <v>8</v>
      </c>
      <c r="E1391" t="str">
        <f t="shared" si="128"/>
        <v>AGOSTO</v>
      </c>
      <c r="F1391">
        <f t="shared" si="129"/>
        <v>2023</v>
      </c>
      <c r="G1391">
        <f t="shared" si="131"/>
        <v>32</v>
      </c>
      <c r="H1391" t="s">
        <v>140</v>
      </c>
      <c r="I1391" s="6">
        <v>1500</v>
      </c>
      <c r="J1391" t="s">
        <v>1889</v>
      </c>
      <c r="K1391">
        <v>42</v>
      </c>
      <c r="L1391" t="s">
        <v>999</v>
      </c>
      <c r="M1391" t="s">
        <v>1318</v>
      </c>
    </row>
    <row r="1392" spans="1:14" x14ac:dyDescent="0.35">
      <c r="A1392" s="4">
        <v>45149</v>
      </c>
      <c r="B1392">
        <f t="shared" si="126"/>
        <v>5</v>
      </c>
      <c r="C1392" t="str">
        <f t="shared" si="130"/>
        <v>VIERNES</v>
      </c>
      <c r="D1392">
        <f t="shared" si="127"/>
        <v>8</v>
      </c>
      <c r="E1392" t="str">
        <f t="shared" si="128"/>
        <v>AGOSTO</v>
      </c>
      <c r="F1392">
        <f t="shared" si="129"/>
        <v>2023</v>
      </c>
      <c r="G1392">
        <f t="shared" si="131"/>
        <v>32</v>
      </c>
      <c r="H1392" t="s">
        <v>1474</v>
      </c>
      <c r="I1392" s="6">
        <v>59</v>
      </c>
      <c r="J1392" t="s">
        <v>1759</v>
      </c>
      <c r="K1392">
        <v>30</v>
      </c>
      <c r="L1392" t="s">
        <v>1002</v>
      </c>
      <c r="M1392" t="s">
        <v>1318</v>
      </c>
    </row>
    <row r="1393" spans="1:14" x14ac:dyDescent="0.35">
      <c r="A1393" s="4">
        <v>45150</v>
      </c>
      <c r="B1393">
        <f t="shared" si="126"/>
        <v>6</v>
      </c>
      <c r="C1393" t="str">
        <f t="shared" si="130"/>
        <v>SÁBADO</v>
      </c>
      <c r="D1393">
        <f t="shared" si="127"/>
        <v>8</v>
      </c>
      <c r="E1393" t="str">
        <f t="shared" si="128"/>
        <v>AGOSTO</v>
      </c>
      <c r="F1393">
        <f t="shared" si="129"/>
        <v>2023</v>
      </c>
      <c r="G1393">
        <f t="shared" si="131"/>
        <v>32</v>
      </c>
      <c r="H1393" t="s">
        <v>153</v>
      </c>
      <c r="I1393" s="6">
        <v>2500</v>
      </c>
      <c r="J1393" t="s">
        <v>1890</v>
      </c>
      <c r="K1393">
        <v>77</v>
      </c>
      <c r="L1393" t="s">
        <v>999</v>
      </c>
      <c r="M1393" t="s">
        <v>1318</v>
      </c>
    </row>
    <row r="1394" spans="1:14" x14ac:dyDescent="0.35">
      <c r="A1394" s="4">
        <v>45150</v>
      </c>
      <c r="B1394">
        <f t="shared" si="126"/>
        <v>6</v>
      </c>
      <c r="C1394" t="str">
        <f t="shared" si="130"/>
        <v>SÁBADO</v>
      </c>
      <c r="D1394">
        <f t="shared" si="127"/>
        <v>8</v>
      </c>
      <c r="E1394" t="str">
        <f t="shared" si="128"/>
        <v>AGOSTO</v>
      </c>
      <c r="F1394">
        <f t="shared" si="129"/>
        <v>2023</v>
      </c>
      <c r="G1394">
        <f t="shared" si="131"/>
        <v>32</v>
      </c>
      <c r="H1394" t="s">
        <v>1628</v>
      </c>
      <c r="I1394" s="6">
        <v>1000</v>
      </c>
      <c r="J1394" t="s">
        <v>1891</v>
      </c>
      <c r="K1394">
        <v>58</v>
      </c>
      <c r="L1394" t="s">
        <v>999</v>
      </c>
      <c r="M1394" t="s">
        <v>1318</v>
      </c>
    </row>
    <row r="1395" spans="1:14" x14ac:dyDescent="0.35">
      <c r="A1395" s="4">
        <v>45149</v>
      </c>
      <c r="B1395">
        <f t="shared" si="126"/>
        <v>5</v>
      </c>
      <c r="C1395" t="str">
        <f t="shared" si="130"/>
        <v>VIERNES</v>
      </c>
      <c r="D1395">
        <f t="shared" si="127"/>
        <v>8</v>
      </c>
      <c r="E1395" t="str">
        <f t="shared" si="128"/>
        <v>AGOSTO</v>
      </c>
      <c r="F1395">
        <f t="shared" si="129"/>
        <v>2023</v>
      </c>
      <c r="G1395">
        <f t="shared" si="131"/>
        <v>32</v>
      </c>
      <c r="H1395" t="s">
        <v>1877</v>
      </c>
      <c r="I1395" s="6">
        <v>100</v>
      </c>
      <c r="J1395" t="s">
        <v>1892</v>
      </c>
      <c r="K1395">
        <v>66</v>
      </c>
      <c r="L1395" t="s">
        <v>1002</v>
      </c>
      <c r="M1395" t="s">
        <v>1318</v>
      </c>
    </row>
    <row r="1396" spans="1:14" x14ac:dyDescent="0.35">
      <c r="A1396" s="4">
        <v>45151</v>
      </c>
      <c r="B1396">
        <f t="shared" si="126"/>
        <v>7</v>
      </c>
      <c r="C1396" t="str">
        <f t="shared" si="130"/>
        <v>DOMINGO</v>
      </c>
      <c r="D1396">
        <f t="shared" si="127"/>
        <v>8</v>
      </c>
      <c r="E1396" t="str">
        <f t="shared" si="128"/>
        <v>AGOSTO</v>
      </c>
      <c r="F1396">
        <f t="shared" si="129"/>
        <v>2023</v>
      </c>
      <c r="G1396">
        <f t="shared" si="131"/>
        <v>33</v>
      </c>
      <c r="H1396" t="s">
        <v>161</v>
      </c>
      <c r="I1396" s="6">
        <v>500</v>
      </c>
      <c r="J1396" t="s">
        <v>1893</v>
      </c>
      <c r="K1396">
        <v>28</v>
      </c>
      <c r="L1396" t="s">
        <v>1002</v>
      </c>
      <c r="M1396" t="s">
        <v>1318</v>
      </c>
    </row>
    <row r="1397" spans="1:14" x14ac:dyDescent="0.35">
      <c r="A1397" s="4">
        <v>45151</v>
      </c>
      <c r="B1397">
        <f t="shared" si="126"/>
        <v>7</v>
      </c>
      <c r="C1397" t="str">
        <f t="shared" si="130"/>
        <v>DOMINGO</v>
      </c>
      <c r="D1397">
        <f t="shared" si="127"/>
        <v>8</v>
      </c>
      <c r="E1397" t="str">
        <f t="shared" si="128"/>
        <v>AGOSTO</v>
      </c>
      <c r="F1397">
        <f t="shared" si="129"/>
        <v>2023</v>
      </c>
      <c r="G1397">
        <f t="shared" si="131"/>
        <v>33</v>
      </c>
      <c r="H1397" t="s">
        <v>162</v>
      </c>
      <c r="I1397" s="6">
        <v>500</v>
      </c>
      <c r="J1397" t="s">
        <v>1894</v>
      </c>
      <c r="K1397">
        <v>21</v>
      </c>
      <c r="L1397" t="s">
        <v>1002</v>
      </c>
      <c r="M1397" t="s">
        <v>1318</v>
      </c>
    </row>
    <row r="1398" spans="1:14" x14ac:dyDescent="0.35">
      <c r="A1398" s="4">
        <v>45151</v>
      </c>
      <c r="B1398">
        <f t="shared" si="126"/>
        <v>7</v>
      </c>
      <c r="C1398" t="str">
        <f t="shared" si="130"/>
        <v>DOMINGO</v>
      </c>
      <c r="D1398">
        <f t="shared" si="127"/>
        <v>8</v>
      </c>
      <c r="E1398" t="str">
        <f t="shared" si="128"/>
        <v>AGOSTO</v>
      </c>
      <c r="F1398">
        <f t="shared" si="129"/>
        <v>2023</v>
      </c>
      <c r="G1398">
        <f t="shared" si="131"/>
        <v>33</v>
      </c>
      <c r="H1398" t="s">
        <v>1481</v>
      </c>
      <c r="I1398" s="6">
        <v>3000</v>
      </c>
      <c r="J1398" t="s">
        <v>1895</v>
      </c>
      <c r="K1398">
        <v>28</v>
      </c>
      <c r="L1398" t="s">
        <v>999</v>
      </c>
      <c r="M1398" t="s">
        <v>1318</v>
      </c>
    </row>
    <row r="1399" spans="1:14" x14ac:dyDescent="0.35">
      <c r="A1399" s="4">
        <v>45151</v>
      </c>
      <c r="B1399">
        <f t="shared" si="126"/>
        <v>7</v>
      </c>
      <c r="C1399" t="str">
        <f t="shared" si="130"/>
        <v>DOMINGO</v>
      </c>
      <c r="D1399">
        <f t="shared" si="127"/>
        <v>8</v>
      </c>
      <c r="E1399" t="str">
        <f t="shared" si="128"/>
        <v>AGOSTO</v>
      </c>
      <c r="F1399">
        <f t="shared" si="129"/>
        <v>2023</v>
      </c>
      <c r="G1399">
        <f t="shared" si="131"/>
        <v>33</v>
      </c>
      <c r="H1399" t="s">
        <v>123</v>
      </c>
      <c r="I1399" s="6">
        <v>500</v>
      </c>
      <c r="J1399" t="s">
        <v>1896</v>
      </c>
      <c r="K1399">
        <v>22</v>
      </c>
      <c r="L1399" t="s">
        <v>999</v>
      </c>
      <c r="M1399" t="s">
        <v>1318</v>
      </c>
    </row>
    <row r="1400" spans="1:14" x14ac:dyDescent="0.35">
      <c r="A1400" s="4">
        <v>45151</v>
      </c>
      <c r="B1400">
        <f t="shared" si="126"/>
        <v>7</v>
      </c>
      <c r="C1400" t="str">
        <f t="shared" si="130"/>
        <v>DOMINGO</v>
      </c>
      <c r="D1400">
        <f t="shared" si="127"/>
        <v>8</v>
      </c>
      <c r="E1400" t="str">
        <f t="shared" si="128"/>
        <v>AGOSTO</v>
      </c>
      <c r="F1400">
        <f t="shared" si="129"/>
        <v>2023</v>
      </c>
      <c r="G1400">
        <f t="shared" si="131"/>
        <v>33</v>
      </c>
      <c r="H1400" t="s">
        <v>160</v>
      </c>
      <c r="I1400" s="6">
        <v>1200</v>
      </c>
      <c r="J1400" t="s">
        <v>1897</v>
      </c>
      <c r="K1400">
        <v>22</v>
      </c>
      <c r="L1400" t="s">
        <v>1002</v>
      </c>
      <c r="M1400" t="s">
        <v>1318</v>
      </c>
    </row>
    <row r="1401" spans="1:14" x14ac:dyDescent="0.35">
      <c r="A1401" s="4">
        <v>45151</v>
      </c>
      <c r="B1401">
        <f t="shared" si="126"/>
        <v>7</v>
      </c>
      <c r="C1401" t="str">
        <f t="shared" si="130"/>
        <v>DOMINGO</v>
      </c>
      <c r="D1401">
        <f t="shared" si="127"/>
        <v>8</v>
      </c>
      <c r="E1401" t="str">
        <f t="shared" si="128"/>
        <v>AGOSTO</v>
      </c>
      <c r="F1401">
        <f t="shared" si="129"/>
        <v>2023</v>
      </c>
      <c r="G1401">
        <f t="shared" si="131"/>
        <v>33</v>
      </c>
      <c r="H1401" t="s">
        <v>163</v>
      </c>
      <c r="I1401" s="6">
        <v>1200</v>
      </c>
      <c r="J1401" t="s">
        <v>1898</v>
      </c>
      <c r="K1401">
        <v>30</v>
      </c>
      <c r="L1401" t="s">
        <v>999</v>
      </c>
      <c r="M1401" t="s">
        <v>1318</v>
      </c>
    </row>
    <row r="1402" spans="1:14" x14ac:dyDescent="0.35">
      <c r="A1402" s="4">
        <v>45152</v>
      </c>
      <c r="B1402">
        <f t="shared" si="126"/>
        <v>1</v>
      </c>
      <c r="C1402" t="str">
        <f t="shared" si="130"/>
        <v>LUNES</v>
      </c>
      <c r="D1402">
        <f t="shared" si="127"/>
        <v>8</v>
      </c>
      <c r="E1402" t="str">
        <f t="shared" si="128"/>
        <v>AGOSTO</v>
      </c>
      <c r="F1402">
        <f t="shared" si="129"/>
        <v>2023</v>
      </c>
      <c r="G1402">
        <f t="shared" si="131"/>
        <v>33</v>
      </c>
      <c r="H1402" t="s">
        <v>1899</v>
      </c>
      <c r="I1402" s="6">
        <v>490</v>
      </c>
      <c r="J1402" t="s">
        <v>1900</v>
      </c>
      <c r="K1402">
        <v>59</v>
      </c>
      <c r="L1402" t="s">
        <v>999</v>
      </c>
      <c r="M1402" t="s">
        <v>1324</v>
      </c>
      <c r="N1402" t="s">
        <v>1338</v>
      </c>
    </row>
    <row r="1403" spans="1:14" x14ac:dyDescent="0.35">
      <c r="A1403" s="4">
        <v>45152</v>
      </c>
      <c r="B1403">
        <f t="shared" si="126"/>
        <v>1</v>
      </c>
      <c r="C1403" t="str">
        <f t="shared" si="130"/>
        <v>LUNES</v>
      </c>
      <c r="D1403">
        <f t="shared" si="127"/>
        <v>8</v>
      </c>
      <c r="E1403" t="str">
        <f t="shared" si="128"/>
        <v>AGOSTO</v>
      </c>
      <c r="F1403">
        <f t="shared" si="129"/>
        <v>2023</v>
      </c>
      <c r="G1403">
        <f t="shared" si="131"/>
        <v>33</v>
      </c>
      <c r="H1403" t="s">
        <v>1598</v>
      </c>
      <c r="I1403" s="6">
        <v>100</v>
      </c>
      <c r="J1403" t="s">
        <v>1901</v>
      </c>
      <c r="K1403">
        <v>5</v>
      </c>
      <c r="L1403" t="s">
        <v>999</v>
      </c>
      <c r="M1403" t="s">
        <v>1318</v>
      </c>
    </row>
    <row r="1404" spans="1:14" x14ac:dyDescent="0.35">
      <c r="A1404" s="4">
        <v>45152</v>
      </c>
      <c r="B1404">
        <f t="shared" si="126"/>
        <v>1</v>
      </c>
      <c r="C1404" t="str">
        <f t="shared" si="130"/>
        <v>LUNES</v>
      </c>
      <c r="D1404">
        <f t="shared" si="127"/>
        <v>8</v>
      </c>
      <c r="E1404" t="str">
        <f t="shared" si="128"/>
        <v>AGOSTO</v>
      </c>
      <c r="F1404">
        <f t="shared" si="129"/>
        <v>2023</v>
      </c>
      <c r="G1404">
        <f t="shared" si="131"/>
        <v>33</v>
      </c>
      <c r="H1404" t="s">
        <v>111</v>
      </c>
      <c r="I1404" s="6">
        <v>0</v>
      </c>
      <c r="J1404" t="s">
        <v>1902</v>
      </c>
      <c r="K1404">
        <v>71</v>
      </c>
      <c r="L1404" t="s">
        <v>1002</v>
      </c>
      <c r="M1404" t="s">
        <v>1318</v>
      </c>
    </row>
    <row r="1405" spans="1:14" x14ac:dyDescent="0.35">
      <c r="A1405" s="4">
        <v>45152</v>
      </c>
      <c r="B1405">
        <f t="shared" si="126"/>
        <v>1</v>
      </c>
      <c r="C1405" t="str">
        <f t="shared" si="130"/>
        <v>LUNES</v>
      </c>
      <c r="D1405">
        <f t="shared" si="127"/>
        <v>8</v>
      </c>
      <c r="E1405" t="str">
        <f t="shared" si="128"/>
        <v>AGOSTO</v>
      </c>
      <c r="F1405">
        <f t="shared" si="129"/>
        <v>2023</v>
      </c>
      <c r="G1405">
        <f t="shared" si="131"/>
        <v>33</v>
      </c>
      <c r="H1405" t="s">
        <v>1431</v>
      </c>
      <c r="I1405" s="6">
        <v>59</v>
      </c>
      <c r="J1405" t="s">
        <v>1567</v>
      </c>
      <c r="K1405">
        <v>7</v>
      </c>
      <c r="L1405" t="s">
        <v>999</v>
      </c>
      <c r="M1405" t="s">
        <v>1318</v>
      </c>
    </row>
    <row r="1406" spans="1:14" x14ac:dyDescent="0.35">
      <c r="A1406" s="4">
        <v>45152</v>
      </c>
      <c r="B1406">
        <f t="shared" si="126"/>
        <v>1</v>
      </c>
      <c r="C1406" t="str">
        <f t="shared" si="130"/>
        <v>LUNES</v>
      </c>
      <c r="D1406">
        <f t="shared" si="127"/>
        <v>8</v>
      </c>
      <c r="E1406" t="str">
        <f t="shared" si="128"/>
        <v>AGOSTO</v>
      </c>
      <c r="F1406">
        <f t="shared" si="129"/>
        <v>2023</v>
      </c>
      <c r="G1406">
        <f t="shared" si="131"/>
        <v>33</v>
      </c>
      <c r="H1406" t="s">
        <v>1783</v>
      </c>
      <c r="I1406" s="6">
        <v>2400</v>
      </c>
      <c r="J1406" t="s">
        <v>1903</v>
      </c>
      <c r="K1406">
        <v>17</v>
      </c>
      <c r="L1406" t="s">
        <v>999</v>
      </c>
      <c r="M1406" t="s">
        <v>1318</v>
      </c>
    </row>
    <row r="1407" spans="1:14" x14ac:dyDescent="0.35">
      <c r="A1407" s="4">
        <v>45153</v>
      </c>
      <c r="B1407">
        <f t="shared" si="126"/>
        <v>2</v>
      </c>
      <c r="C1407" t="str">
        <f t="shared" si="130"/>
        <v>MARTES</v>
      </c>
      <c r="D1407">
        <f t="shared" si="127"/>
        <v>8</v>
      </c>
      <c r="E1407" t="str">
        <f t="shared" si="128"/>
        <v>AGOSTO</v>
      </c>
      <c r="F1407">
        <f t="shared" si="129"/>
        <v>2023</v>
      </c>
      <c r="G1407">
        <f t="shared" si="131"/>
        <v>33</v>
      </c>
      <c r="H1407" t="s">
        <v>140</v>
      </c>
      <c r="I1407" s="6">
        <v>2000</v>
      </c>
      <c r="J1407" t="s">
        <v>1904</v>
      </c>
      <c r="K1407">
        <v>42</v>
      </c>
      <c r="L1407" t="s">
        <v>999</v>
      </c>
      <c r="M1407" t="s">
        <v>1318</v>
      </c>
    </row>
    <row r="1408" spans="1:14" x14ac:dyDescent="0.35">
      <c r="A1408" s="4">
        <v>45154</v>
      </c>
      <c r="B1408">
        <f t="shared" si="126"/>
        <v>3</v>
      </c>
      <c r="C1408" t="str">
        <f t="shared" si="130"/>
        <v>MIÉRCOLES</v>
      </c>
      <c r="D1408">
        <f t="shared" si="127"/>
        <v>8</v>
      </c>
      <c r="E1408" t="str">
        <f t="shared" si="128"/>
        <v>AGOSTO</v>
      </c>
      <c r="F1408">
        <f t="shared" si="129"/>
        <v>2023</v>
      </c>
      <c r="G1408">
        <f t="shared" si="131"/>
        <v>33</v>
      </c>
      <c r="H1408" t="s">
        <v>1905</v>
      </c>
      <c r="I1408" s="6">
        <v>500</v>
      </c>
      <c r="J1408" t="s">
        <v>1323</v>
      </c>
      <c r="K1408">
        <v>21</v>
      </c>
      <c r="L1408" t="s">
        <v>999</v>
      </c>
      <c r="M1408" t="s">
        <v>1318</v>
      </c>
    </row>
    <row r="1409" spans="1:14" x14ac:dyDescent="0.35">
      <c r="A1409" s="4">
        <v>45155</v>
      </c>
      <c r="B1409">
        <f t="shared" si="126"/>
        <v>4</v>
      </c>
      <c r="C1409" t="str">
        <f t="shared" si="130"/>
        <v>JUEVES</v>
      </c>
      <c r="D1409">
        <f t="shared" si="127"/>
        <v>8</v>
      </c>
      <c r="E1409" t="str">
        <f t="shared" si="128"/>
        <v>AGOSTO</v>
      </c>
      <c r="F1409">
        <f t="shared" si="129"/>
        <v>2023</v>
      </c>
      <c r="G1409">
        <f t="shared" si="131"/>
        <v>33</v>
      </c>
      <c r="H1409" t="s">
        <v>1850</v>
      </c>
      <c r="I1409" s="6">
        <v>3700</v>
      </c>
      <c r="J1409" t="s">
        <v>1906</v>
      </c>
      <c r="K1409">
        <v>24</v>
      </c>
      <c r="L1409" t="s">
        <v>1002</v>
      </c>
      <c r="M1409" t="s">
        <v>1318</v>
      </c>
    </row>
    <row r="1410" spans="1:14" x14ac:dyDescent="0.35">
      <c r="A1410" s="4">
        <v>45154</v>
      </c>
      <c r="B1410">
        <f t="shared" ref="B1410:B1473" si="132">WEEKDAY(A1410,2)</f>
        <v>3</v>
      </c>
      <c r="C1410" t="str">
        <f t="shared" si="130"/>
        <v>MIÉRCOLES</v>
      </c>
      <c r="D1410">
        <f t="shared" ref="D1410:D1473" si="133">MONTH(A1410)</f>
        <v>8</v>
      </c>
      <c r="E1410" t="str">
        <f t="shared" ref="E1410:E1473" si="134">UPPER(TEXT(A1410,"MMMM"))</f>
        <v>AGOSTO</v>
      </c>
      <c r="F1410">
        <f t="shared" ref="F1410:F1473" si="135">YEAR(A1410)</f>
        <v>2023</v>
      </c>
      <c r="G1410">
        <f t="shared" si="131"/>
        <v>33</v>
      </c>
      <c r="H1410" t="s">
        <v>1907</v>
      </c>
      <c r="I1410" s="6">
        <v>59</v>
      </c>
      <c r="J1410" t="s">
        <v>1360</v>
      </c>
      <c r="K1410">
        <v>51</v>
      </c>
      <c r="L1410" t="s">
        <v>999</v>
      </c>
      <c r="M1410" t="s">
        <v>1324</v>
      </c>
      <c r="N1410" t="s">
        <v>1335</v>
      </c>
    </row>
    <row r="1411" spans="1:14" x14ac:dyDescent="0.35">
      <c r="A1411" s="4">
        <v>45155</v>
      </c>
      <c r="B1411">
        <f t="shared" si="132"/>
        <v>4</v>
      </c>
      <c r="C1411" t="str">
        <f t="shared" ref="C1411:C1474" si="136">UPPER(TEXT(A1411,"DDDD"))</f>
        <v>JUEVES</v>
      </c>
      <c r="D1411">
        <f t="shared" si="133"/>
        <v>8</v>
      </c>
      <c r="E1411" t="str">
        <f t="shared" si="134"/>
        <v>AGOSTO</v>
      </c>
      <c r="F1411">
        <f t="shared" si="135"/>
        <v>2023</v>
      </c>
      <c r="G1411">
        <f t="shared" ref="G1411:G1474" si="137">WEEKNUM(A1411)</f>
        <v>33</v>
      </c>
      <c r="H1411" t="s">
        <v>1908</v>
      </c>
      <c r="I1411" s="6">
        <v>59</v>
      </c>
      <c r="J1411" t="s">
        <v>1360</v>
      </c>
      <c r="K1411">
        <v>35</v>
      </c>
      <c r="L1411" t="s">
        <v>999</v>
      </c>
      <c r="M1411" t="s">
        <v>1324</v>
      </c>
      <c r="N1411" t="s">
        <v>1344</v>
      </c>
    </row>
    <row r="1412" spans="1:14" x14ac:dyDescent="0.35">
      <c r="A1412" s="4">
        <v>45156</v>
      </c>
      <c r="B1412">
        <f t="shared" si="132"/>
        <v>5</v>
      </c>
      <c r="C1412" t="str">
        <f t="shared" si="136"/>
        <v>VIERNES</v>
      </c>
      <c r="D1412">
        <f t="shared" si="133"/>
        <v>8</v>
      </c>
      <c r="E1412" t="str">
        <f t="shared" si="134"/>
        <v>AGOSTO</v>
      </c>
      <c r="F1412">
        <f t="shared" si="135"/>
        <v>2023</v>
      </c>
      <c r="G1412">
        <f t="shared" si="137"/>
        <v>33</v>
      </c>
      <c r="H1412" t="s">
        <v>1888</v>
      </c>
      <c r="I1412" s="6">
        <v>500</v>
      </c>
      <c r="J1412" t="s">
        <v>1323</v>
      </c>
      <c r="K1412">
        <v>55</v>
      </c>
      <c r="L1412" t="s">
        <v>999</v>
      </c>
      <c r="M1412" t="s">
        <v>1318</v>
      </c>
    </row>
    <row r="1413" spans="1:14" x14ac:dyDescent="0.35">
      <c r="A1413" s="4">
        <v>45156</v>
      </c>
      <c r="B1413">
        <f t="shared" si="132"/>
        <v>5</v>
      </c>
      <c r="C1413" t="str">
        <f t="shared" si="136"/>
        <v>VIERNES</v>
      </c>
      <c r="D1413">
        <f t="shared" si="133"/>
        <v>8</v>
      </c>
      <c r="E1413" t="str">
        <f t="shared" si="134"/>
        <v>AGOSTO</v>
      </c>
      <c r="F1413">
        <f t="shared" si="135"/>
        <v>2023</v>
      </c>
      <c r="G1413">
        <f t="shared" si="137"/>
        <v>33</v>
      </c>
      <c r="H1413" t="s">
        <v>1598</v>
      </c>
      <c r="I1413" s="6">
        <v>500</v>
      </c>
      <c r="J1413" t="s">
        <v>1909</v>
      </c>
      <c r="K1413">
        <v>5</v>
      </c>
      <c r="L1413" t="s">
        <v>999</v>
      </c>
      <c r="M1413" t="s">
        <v>1318</v>
      </c>
    </row>
    <row r="1414" spans="1:14" x14ac:dyDescent="0.35">
      <c r="A1414" s="4">
        <v>45156</v>
      </c>
      <c r="B1414">
        <f t="shared" si="132"/>
        <v>5</v>
      </c>
      <c r="C1414" t="str">
        <f t="shared" si="136"/>
        <v>VIERNES</v>
      </c>
      <c r="D1414">
        <f t="shared" si="133"/>
        <v>8</v>
      </c>
      <c r="E1414" t="str">
        <f t="shared" si="134"/>
        <v>AGOSTO</v>
      </c>
      <c r="F1414">
        <f t="shared" si="135"/>
        <v>2023</v>
      </c>
      <c r="G1414">
        <f t="shared" si="137"/>
        <v>33</v>
      </c>
      <c r="H1414" t="s">
        <v>154</v>
      </c>
      <c r="I1414" s="6">
        <v>1070</v>
      </c>
      <c r="J1414" t="s">
        <v>1754</v>
      </c>
      <c r="K1414">
        <v>41</v>
      </c>
      <c r="L1414" t="s">
        <v>999</v>
      </c>
      <c r="M1414" t="s">
        <v>1318</v>
      </c>
    </row>
    <row r="1415" spans="1:14" x14ac:dyDescent="0.35">
      <c r="A1415" s="4">
        <v>45157</v>
      </c>
      <c r="B1415">
        <f t="shared" si="132"/>
        <v>6</v>
      </c>
      <c r="C1415" t="str">
        <f t="shared" si="136"/>
        <v>SÁBADO</v>
      </c>
      <c r="D1415">
        <f t="shared" si="133"/>
        <v>8</v>
      </c>
      <c r="E1415" t="str">
        <f t="shared" si="134"/>
        <v>AGOSTO</v>
      </c>
      <c r="F1415">
        <f t="shared" si="135"/>
        <v>2023</v>
      </c>
      <c r="G1415">
        <f t="shared" si="137"/>
        <v>33</v>
      </c>
      <c r="H1415" t="s">
        <v>150</v>
      </c>
      <c r="I1415" s="6">
        <v>2000</v>
      </c>
      <c r="J1415" t="s">
        <v>1910</v>
      </c>
      <c r="K1415">
        <v>39</v>
      </c>
      <c r="L1415" t="s">
        <v>999</v>
      </c>
      <c r="M1415" t="s">
        <v>1318</v>
      </c>
    </row>
    <row r="1416" spans="1:14" x14ac:dyDescent="0.35">
      <c r="A1416" s="4">
        <v>45157</v>
      </c>
      <c r="B1416">
        <f t="shared" si="132"/>
        <v>6</v>
      </c>
      <c r="C1416" t="str">
        <f t="shared" si="136"/>
        <v>SÁBADO</v>
      </c>
      <c r="D1416">
        <f t="shared" si="133"/>
        <v>8</v>
      </c>
      <c r="E1416" t="str">
        <f t="shared" si="134"/>
        <v>AGOSTO</v>
      </c>
      <c r="F1416">
        <f t="shared" si="135"/>
        <v>2023</v>
      </c>
      <c r="G1416">
        <f t="shared" si="137"/>
        <v>33</v>
      </c>
      <c r="H1416" t="s">
        <v>1911</v>
      </c>
      <c r="I1416" s="6">
        <v>370</v>
      </c>
      <c r="J1416" t="s">
        <v>1912</v>
      </c>
      <c r="K1416">
        <v>13</v>
      </c>
      <c r="L1416" t="s">
        <v>999</v>
      </c>
      <c r="M1416" t="s">
        <v>1324</v>
      </c>
      <c r="N1416" t="s">
        <v>1335</v>
      </c>
    </row>
    <row r="1417" spans="1:14" x14ac:dyDescent="0.35">
      <c r="A1417" s="4">
        <v>45160</v>
      </c>
      <c r="B1417">
        <f t="shared" si="132"/>
        <v>2</v>
      </c>
      <c r="C1417" t="str">
        <f t="shared" si="136"/>
        <v>MARTES</v>
      </c>
      <c r="D1417">
        <f t="shared" si="133"/>
        <v>8</v>
      </c>
      <c r="E1417" t="str">
        <f t="shared" si="134"/>
        <v>AGOSTO</v>
      </c>
      <c r="F1417">
        <f t="shared" si="135"/>
        <v>2023</v>
      </c>
      <c r="G1417">
        <f t="shared" si="137"/>
        <v>34</v>
      </c>
      <c r="H1417" t="s">
        <v>1913</v>
      </c>
      <c r="I1417" s="6">
        <v>500</v>
      </c>
      <c r="J1417" t="s">
        <v>1323</v>
      </c>
      <c r="K1417">
        <v>54</v>
      </c>
      <c r="L1417" t="s">
        <v>999</v>
      </c>
      <c r="M1417" t="s">
        <v>1324</v>
      </c>
      <c r="N1417" t="s">
        <v>1344</v>
      </c>
    </row>
    <row r="1418" spans="1:14" x14ac:dyDescent="0.35">
      <c r="A1418" s="4">
        <v>45160</v>
      </c>
      <c r="B1418">
        <f t="shared" si="132"/>
        <v>2</v>
      </c>
      <c r="C1418" t="str">
        <f t="shared" si="136"/>
        <v>MARTES</v>
      </c>
      <c r="D1418">
        <f t="shared" si="133"/>
        <v>8</v>
      </c>
      <c r="E1418" t="str">
        <f t="shared" si="134"/>
        <v>AGOSTO</v>
      </c>
      <c r="F1418">
        <f t="shared" si="135"/>
        <v>2023</v>
      </c>
      <c r="G1418">
        <f t="shared" si="137"/>
        <v>34</v>
      </c>
      <c r="H1418" t="s">
        <v>1914</v>
      </c>
      <c r="I1418" s="6">
        <v>350</v>
      </c>
      <c r="J1418" t="s">
        <v>1915</v>
      </c>
      <c r="K1418">
        <v>9</v>
      </c>
      <c r="L1418" t="s">
        <v>1002</v>
      </c>
      <c r="M1418" t="s">
        <v>1324</v>
      </c>
      <c r="N1418" t="s">
        <v>1335</v>
      </c>
    </row>
    <row r="1419" spans="1:14" x14ac:dyDescent="0.35">
      <c r="A1419" s="4">
        <v>45160</v>
      </c>
      <c r="B1419">
        <f t="shared" si="132"/>
        <v>2</v>
      </c>
      <c r="C1419" t="str">
        <f t="shared" si="136"/>
        <v>MARTES</v>
      </c>
      <c r="D1419">
        <f t="shared" si="133"/>
        <v>8</v>
      </c>
      <c r="E1419" t="str">
        <f t="shared" si="134"/>
        <v>AGOSTO</v>
      </c>
      <c r="F1419">
        <f t="shared" si="135"/>
        <v>2023</v>
      </c>
      <c r="G1419">
        <f t="shared" si="137"/>
        <v>34</v>
      </c>
      <c r="H1419" t="s">
        <v>1916</v>
      </c>
      <c r="I1419" s="6">
        <v>59</v>
      </c>
      <c r="J1419" t="s">
        <v>1360</v>
      </c>
      <c r="K1419">
        <v>12</v>
      </c>
      <c r="L1419" t="s">
        <v>999</v>
      </c>
      <c r="M1419" t="s">
        <v>1324</v>
      </c>
      <c r="N1419" t="s">
        <v>1335</v>
      </c>
    </row>
    <row r="1420" spans="1:14" x14ac:dyDescent="0.35">
      <c r="A1420" s="4">
        <v>45160</v>
      </c>
      <c r="B1420">
        <f t="shared" si="132"/>
        <v>2</v>
      </c>
      <c r="C1420" t="str">
        <f t="shared" si="136"/>
        <v>MARTES</v>
      </c>
      <c r="D1420">
        <f t="shared" si="133"/>
        <v>8</v>
      </c>
      <c r="E1420" t="str">
        <f t="shared" si="134"/>
        <v>AGOSTO</v>
      </c>
      <c r="F1420">
        <f t="shared" si="135"/>
        <v>2023</v>
      </c>
      <c r="G1420">
        <f t="shared" si="137"/>
        <v>34</v>
      </c>
      <c r="H1420" t="s">
        <v>1555</v>
      </c>
      <c r="I1420" s="6">
        <v>0</v>
      </c>
      <c r="J1420" t="s">
        <v>1845</v>
      </c>
      <c r="K1420">
        <v>25</v>
      </c>
      <c r="L1420" t="s">
        <v>999</v>
      </c>
      <c r="M1420" t="s">
        <v>1318</v>
      </c>
    </row>
    <row r="1421" spans="1:14" x14ac:dyDescent="0.35">
      <c r="A1421" s="4">
        <v>45160</v>
      </c>
      <c r="B1421">
        <f t="shared" si="132"/>
        <v>2</v>
      </c>
      <c r="C1421" t="str">
        <f t="shared" si="136"/>
        <v>MARTES</v>
      </c>
      <c r="D1421">
        <f t="shared" si="133"/>
        <v>8</v>
      </c>
      <c r="E1421" t="str">
        <f t="shared" si="134"/>
        <v>AGOSTO</v>
      </c>
      <c r="F1421">
        <f t="shared" si="135"/>
        <v>2023</v>
      </c>
      <c r="G1421">
        <f t="shared" si="137"/>
        <v>34</v>
      </c>
      <c r="H1421" t="s">
        <v>1917</v>
      </c>
      <c r="I1421" s="6">
        <v>570</v>
      </c>
      <c r="J1421" t="s">
        <v>1835</v>
      </c>
      <c r="K1421">
        <v>55</v>
      </c>
      <c r="L1421" t="s">
        <v>1002</v>
      </c>
      <c r="M1421" t="s">
        <v>1318</v>
      </c>
    </row>
    <row r="1422" spans="1:14" x14ac:dyDescent="0.35">
      <c r="A1422" s="4">
        <v>45161</v>
      </c>
      <c r="B1422">
        <f t="shared" si="132"/>
        <v>3</v>
      </c>
      <c r="C1422" t="str">
        <f t="shared" si="136"/>
        <v>MIÉRCOLES</v>
      </c>
      <c r="D1422">
        <f t="shared" si="133"/>
        <v>8</v>
      </c>
      <c r="E1422" t="str">
        <f t="shared" si="134"/>
        <v>AGOSTO</v>
      </c>
      <c r="F1422">
        <f t="shared" si="135"/>
        <v>2023</v>
      </c>
      <c r="G1422">
        <f t="shared" si="137"/>
        <v>34</v>
      </c>
      <c r="H1422" t="s">
        <v>1918</v>
      </c>
      <c r="I1422" s="6">
        <v>1140</v>
      </c>
      <c r="J1422" t="s">
        <v>1698</v>
      </c>
      <c r="K1422">
        <v>42</v>
      </c>
      <c r="L1422" t="s">
        <v>999</v>
      </c>
      <c r="M1422" t="s">
        <v>1324</v>
      </c>
      <c r="N1422" t="s">
        <v>1344</v>
      </c>
    </row>
    <row r="1423" spans="1:14" x14ac:dyDescent="0.35">
      <c r="A1423" s="4">
        <v>45161</v>
      </c>
      <c r="B1423">
        <f t="shared" si="132"/>
        <v>3</v>
      </c>
      <c r="C1423" t="str">
        <f t="shared" si="136"/>
        <v>MIÉRCOLES</v>
      </c>
      <c r="D1423">
        <f t="shared" si="133"/>
        <v>8</v>
      </c>
      <c r="E1423" t="str">
        <f t="shared" si="134"/>
        <v>AGOSTO</v>
      </c>
      <c r="F1423">
        <f t="shared" si="135"/>
        <v>2023</v>
      </c>
      <c r="G1423">
        <f t="shared" si="137"/>
        <v>34</v>
      </c>
      <c r="H1423" t="s">
        <v>1431</v>
      </c>
      <c r="I1423" s="6">
        <v>59</v>
      </c>
      <c r="J1423" t="s">
        <v>1919</v>
      </c>
      <c r="K1423">
        <v>7</v>
      </c>
      <c r="L1423" t="s">
        <v>999</v>
      </c>
      <c r="M1423" t="s">
        <v>1318</v>
      </c>
    </row>
    <row r="1424" spans="1:14" x14ac:dyDescent="0.35">
      <c r="A1424" s="4">
        <v>45162</v>
      </c>
      <c r="B1424">
        <f t="shared" si="132"/>
        <v>4</v>
      </c>
      <c r="C1424" t="str">
        <f t="shared" si="136"/>
        <v>JUEVES</v>
      </c>
      <c r="D1424">
        <f t="shared" si="133"/>
        <v>8</v>
      </c>
      <c r="E1424" t="str">
        <f t="shared" si="134"/>
        <v>AGOSTO</v>
      </c>
      <c r="F1424">
        <f t="shared" si="135"/>
        <v>2023</v>
      </c>
      <c r="G1424">
        <f t="shared" si="137"/>
        <v>34</v>
      </c>
      <c r="H1424" t="s">
        <v>1920</v>
      </c>
      <c r="I1424" s="6">
        <v>400</v>
      </c>
      <c r="J1424" t="s">
        <v>1686</v>
      </c>
      <c r="K1424">
        <v>24</v>
      </c>
      <c r="L1424" t="s">
        <v>999</v>
      </c>
      <c r="M1424" t="s">
        <v>1324</v>
      </c>
      <c r="N1424" t="s">
        <v>1335</v>
      </c>
    </row>
    <row r="1425" spans="1:14" x14ac:dyDescent="0.35">
      <c r="A1425" s="4">
        <v>45164</v>
      </c>
      <c r="B1425">
        <f t="shared" si="132"/>
        <v>6</v>
      </c>
      <c r="C1425" t="str">
        <f t="shared" si="136"/>
        <v>SÁBADO</v>
      </c>
      <c r="D1425">
        <f t="shared" si="133"/>
        <v>8</v>
      </c>
      <c r="E1425" t="str">
        <f t="shared" si="134"/>
        <v>AGOSTO</v>
      </c>
      <c r="F1425">
        <f t="shared" si="135"/>
        <v>2023</v>
      </c>
      <c r="G1425">
        <f t="shared" si="137"/>
        <v>34</v>
      </c>
      <c r="H1425" t="s">
        <v>1916</v>
      </c>
      <c r="I1425" s="6">
        <v>570</v>
      </c>
      <c r="J1425" t="s">
        <v>1722</v>
      </c>
      <c r="K1425">
        <v>12</v>
      </c>
      <c r="L1425" t="s">
        <v>999</v>
      </c>
      <c r="M1425" t="s">
        <v>1318</v>
      </c>
    </row>
    <row r="1426" spans="1:14" x14ac:dyDescent="0.35">
      <c r="A1426" s="4">
        <v>45164</v>
      </c>
      <c r="B1426">
        <f t="shared" si="132"/>
        <v>6</v>
      </c>
      <c r="C1426" t="str">
        <f t="shared" si="136"/>
        <v>SÁBADO</v>
      </c>
      <c r="D1426">
        <f t="shared" si="133"/>
        <v>8</v>
      </c>
      <c r="E1426" t="str">
        <f t="shared" si="134"/>
        <v>AGOSTO</v>
      </c>
      <c r="F1426">
        <f t="shared" si="135"/>
        <v>2023</v>
      </c>
      <c r="G1426">
        <f t="shared" si="137"/>
        <v>34</v>
      </c>
      <c r="H1426" t="s">
        <v>1914</v>
      </c>
      <c r="I1426" s="6">
        <v>300</v>
      </c>
      <c r="J1426" t="s">
        <v>1921</v>
      </c>
      <c r="K1426">
        <v>9</v>
      </c>
      <c r="L1426" t="s">
        <v>1002</v>
      </c>
      <c r="M1426" t="s">
        <v>1318</v>
      </c>
    </row>
    <row r="1427" spans="1:14" x14ac:dyDescent="0.35">
      <c r="A1427" s="4">
        <v>45166</v>
      </c>
      <c r="B1427">
        <f t="shared" si="132"/>
        <v>1</v>
      </c>
      <c r="C1427" t="str">
        <f t="shared" si="136"/>
        <v>LUNES</v>
      </c>
      <c r="D1427">
        <f t="shared" si="133"/>
        <v>8</v>
      </c>
      <c r="E1427" t="str">
        <f t="shared" si="134"/>
        <v>AGOSTO</v>
      </c>
      <c r="F1427">
        <f t="shared" si="135"/>
        <v>2023</v>
      </c>
      <c r="G1427">
        <f t="shared" si="137"/>
        <v>35</v>
      </c>
      <c r="H1427" t="s">
        <v>1869</v>
      </c>
      <c r="I1427" s="6">
        <v>59</v>
      </c>
      <c r="J1427" t="s">
        <v>1567</v>
      </c>
      <c r="K1427">
        <v>51</v>
      </c>
      <c r="L1427" t="s">
        <v>1002</v>
      </c>
      <c r="M1427" t="s">
        <v>1318</v>
      </c>
    </row>
    <row r="1428" spans="1:14" x14ac:dyDescent="0.35">
      <c r="A1428" s="4">
        <v>45167</v>
      </c>
      <c r="B1428">
        <f t="shared" si="132"/>
        <v>2</v>
      </c>
      <c r="C1428" t="str">
        <f t="shared" si="136"/>
        <v>MARTES</v>
      </c>
      <c r="D1428">
        <f t="shared" si="133"/>
        <v>8</v>
      </c>
      <c r="E1428" t="str">
        <f t="shared" si="134"/>
        <v>AGOSTO</v>
      </c>
      <c r="F1428">
        <f t="shared" si="135"/>
        <v>2023</v>
      </c>
      <c r="G1428">
        <f t="shared" si="137"/>
        <v>35</v>
      </c>
      <c r="H1428" t="s">
        <v>1423</v>
      </c>
      <c r="I1428" s="6">
        <v>500</v>
      </c>
      <c r="J1428" t="s">
        <v>1323</v>
      </c>
      <c r="K1428">
        <v>45</v>
      </c>
      <c r="L1428" t="s">
        <v>1002</v>
      </c>
      <c r="M1428" t="s">
        <v>1318</v>
      </c>
    </row>
    <row r="1429" spans="1:14" x14ac:dyDescent="0.35">
      <c r="A1429" s="4">
        <v>45167</v>
      </c>
      <c r="B1429">
        <f t="shared" si="132"/>
        <v>2</v>
      </c>
      <c r="C1429" t="str">
        <f t="shared" si="136"/>
        <v>MARTES</v>
      </c>
      <c r="D1429">
        <f t="shared" si="133"/>
        <v>8</v>
      </c>
      <c r="E1429" t="str">
        <f t="shared" si="134"/>
        <v>AGOSTO</v>
      </c>
      <c r="F1429">
        <f t="shared" si="135"/>
        <v>2023</v>
      </c>
      <c r="G1429">
        <f t="shared" si="137"/>
        <v>35</v>
      </c>
      <c r="H1429" t="s">
        <v>1922</v>
      </c>
      <c r="I1429" s="6">
        <v>59</v>
      </c>
      <c r="J1429" t="s">
        <v>1360</v>
      </c>
      <c r="K1429">
        <v>7</v>
      </c>
      <c r="L1429" t="s">
        <v>1002</v>
      </c>
      <c r="M1429" t="s">
        <v>1324</v>
      </c>
      <c r="N1429" t="s">
        <v>1344</v>
      </c>
    </row>
    <row r="1430" spans="1:14" x14ac:dyDescent="0.35">
      <c r="A1430" s="4">
        <v>45168</v>
      </c>
      <c r="B1430">
        <f t="shared" si="132"/>
        <v>3</v>
      </c>
      <c r="C1430" t="str">
        <f t="shared" si="136"/>
        <v>MIÉRCOLES</v>
      </c>
      <c r="D1430">
        <f t="shared" si="133"/>
        <v>8</v>
      </c>
      <c r="E1430" t="str">
        <f t="shared" si="134"/>
        <v>AGOSTO</v>
      </c>
      <c r="F1430">
        <f t="shared" si="135"/>
        <v>2023</v>
      </c>
      <c r="G1430">
        <f t="shared" si="137"/>
        <v>35</v>
      </c>
      <c r="H1430" t="s">
        <v>1850</v>
      </c>
      <c r="I1430" s="6">
        <v>1000</v>
      </c>
      <c r="J1430" t="s">
        <v>1923</v>
      </c>
      <c r="K1430">
        <v>24</v>
      </c>
      <c r="L1430" t="s">
        <v>1002</v>
      </c>
      <c r="M1430" t="s">
        <v>1318</v>
      </c>
    </row>
    <row r="1431" spans="1:14" x14ac:dyDescent="0.35">
      <c r="A1431" s="4">
        <v>45168</v>
      </c>
      <c r="B1431">
        <f t="shared" si="132"/>
        <v>3</v>
      </c>
      <c r="C1431" t="str">
        <f t="shared" si="136"/>
        <v>MIÉRCOLES</v>
      </c>
      <c r="D1431">
        <f t="shared" si="133"/>
        <v>8</v>
      </c>
      <c r="E1431" t="str">
        <f t="shared" si="134"/>
        <v>AGOSTO</v>
      </c>
      <c r="F1431">
        <f t="shared" si="135"/>
        <v>2023</v>
      </c>
      <c r="G1431">
        <f t="shared" si="137"/>
        <v>35</v>
      </c>
      <c r="H1431" t="s">
        <v>1391</v>
      </c>
      <c r="I1431" s="6">
        <v>500</v>
      </c>
      <c r="J1431" t="s">
        <v>1794</v>
      </c>
      <c r="K1431">
        <v>21</v>
      </c>
      <c r="L1431" t="s">
        <v>1002</v>
      </c>
      <c r="M1431" t="s">
        <v>1318</v>
      </c>
    </row>
    <row r="1432" spans="1:14" x14ac:dyDescent="0.35">
      <c r="A1432" s="24">
        <v>45170</v>
      </c>
      <c r="B1432">
        <f t="shared" si="132"/>
        <v>5</v>
      </c>
      <c r="C1432" t="str">
        <f t="shared" si="136"/>
        <v>VIERNES</v>
      </c>
      <c r="D1432">
        <f t="shared" si="133"/>
        <v>9</v>
      </c>
      <c r="E1432" t="str">
        <f t="shared" si="134"/>
        <v>SEPTIEMBRE</v>
      </c>
      <c r="F1432">
        <f t="shared" si="135"/>
        <v>2023</v>
      </c>
      <c r="G1432">
        <f t="shared" si="137"/>
        <v>35</v>
      </c>
      <c r="H1432" s="22" t="s">
        <v>1628</v>
      </c>
      <c r="I1432" s="33">
        <v>1500</v>
      </c>
      <c r="J1432" s="22" t="s">
        <v>1924</v>
      </c>
      <c r="K1432" s="22">
        <v>58</v>
      </c>
      <c r="L1432" s="22" t="s">
        <v>999</v>
      </c>
      <c r="M1432" s="22" t="s">
        <v>1318</v>
      </c>
      <c r="N1432" s="22"/>
    </row>
    <row r="1433" spans="1:14" x14ac:dyDescent="0.35">
      <c r="A1433" s="24">
        <v>45171</v>
      </c>
      <c r="B1433">
        <f t="shared" si="132"/>
        <v>6</v>
      </c>
      <c r="C1433" t="str">
        <f t="shared" si="136"/>
        <v>SÁBADO</v>
      </c>
      <c r="D1433">
        <f t="shared" si="133"/>
        <v>9</v>
      </c>
      <c r="E1433" t="str">
        <f t="shared" si="134"/>
        <v>SEPTIEMBRE</v>
      </c>
      <c r="F1433">
        <f t="shared" si="135"/>
        <v>2023</v>
      </c>
      <c r="G1433">
        <f t="shared" si="137"/>
        <v>35</v>
      </c>
      <c r="H1433" s="22" t="s">
        <v>1925</v>
      </c>
      <c r="I1433" s="33">
        <v>500</v>
      </c>
      <c r="J1433" s="22" t="s">
        <v>1323</v>
      </c>
      <c r="K1433" s="22">
        <v>35</v>
      </c>
      <c r="L1433" s="22" t="s">
        <v>999</v>
      </c>
      <c r="M1433" s="22" t="s">
        <v>1324</v>
      </c>
      <c r="N1433" s="22" t="s">
        <v>1321</v>
      </c>
    </row>
    <row r="1434" spans="1:14" x14ac:dyDescent="0.35">
      <c r="A1434" s="24">
        <v>45171</v>
      </c>
      <c r="B1434">
        <f t="shared" si="132"/>
        <v>6</v>
      </c>
      <c r="C1434" t="str">
        <f t="shared" si="136"/>
        <v>SÁBADO</v>
      </c>
      <c r="D1434">
        <f t="shared" si="133"/>
        <v>9</v>
      </c>
      <c r="E1434" t="str">
        <f t="shared" si="134"/>
        <v>SEPTIEMBRE</v>
      </c>
      <c r="F1434">
        <f t="shared" si="135"/>
        <v>2023</v>
      </c>
      <c r="G1434">
        <f t="shared" si="137"/>
        <v>35</v>
      </c>
      <c r="H1434" s="22" t="s">
        <v>1625</v>
      </c>
      <c r="I1434" s="33">
        <v>1070</v>
      </c>
      <c r="J1434" s="22" t="s">
        <v>1535</v>
      </c>
      <c r="K1434" s="22">
        <v>28</v>
      </c>
      <c r="L1434" s="22" t="s">
        <v>999</v>
      </c>
      <c r="M1434" s="22" t="s">
        <v>1318</v>
      </c>
      <c r="N1434" s="22"/>
    </row>
    <row r="1435" spans="1:14" x14ac:dyDescent="0.35">
      <c r="A1435" s="24">
        <v>45170</v>
      </c>
      <c r="B1435">
        <f t="shared" si="132"/>
        <v>5</v>
      </c>
      <c r="C1435" t="str">
        <f t="shared" si="136"/>
        <v>VIERNES</v>
      </c>
      <c r="D1435">
        <f t="shared" si="133"/>
        <v>9</v>
      </c>
      <c r="E1435" t="str">
        <f t="shared" si="134"/>
        <v>SEPTIEMBRE</v>
      </c>
      <c r="F1435">
        <f t="shared" si="135"/>
        <v>2023</v>
      </c>
      <c r="G1435">
        <f t="shared" si="137"/>
        <v>35</v>
      </c>
      <c r="H1435" s="22" t="s">
        <v>1628</v>
      </c>
      <c r="I1435" s="33">
        <v>1500</v>
      </c>
      <c r="J1435" s="22" t="s">
        <v>1926</v>
      </c>
      <c r="K1435" s="22">
        <v>58</v>
      </c>
      <c r="L1435" s="22" t="s">
        <v>999</v>
      </c>
      <c r="M1435" s="22" t="s">
        <v>1318</v>
      </c>
      <c r="N1435" s="22"/>
    </row>
    <row r="1436" spans="1:14" x14ac:dyDescent="0.35">
      <c r="A1436" s="24">
        <v>45170</v>
      </c>
      <c r="B1436">
        <f t="shared" si="132"/>
        <v>5</v>
      </c>
      <c r="C1436" t="str">
        <f t="shared" si="136"/>
        <v>VIERNES</v>
      </c>
      <c r="D1436">
        <f t="shared" si="133"/>
        <v>9</v>
      </c>
      <c r="E1436" t="str">
        <f t="shared" si="134"/>
        <v>SEPTIEMBRE</v>
      </c>
      <c r="F1436">
        <f t="shared" si="135"/>
        <v>2023</v>
      </c>
      <c r="G1436">
        <f t="shared" si="137"/>
        <v>35</v>
      </c>
      <c r="H1436" s="22" t="s">
        <v>142</v>
      </c>
      <c r="I1436" s="33">
        <v>200</v>
      </c>
      <c r="J1436" s="22" t="s">
        <v>1927</v>
      </c>
      <c r="K1436" s="22">
        <v>49</v>
      </c>
      <c r="L1436" s="22" t="s">
        <v>999</v>
      </c>
      <c r="M1436" s="22" t="s">
        <v>1318</v>
      </c>
      <c r="N1436" s="22"/>
    </row>
    <row r="1437" spans="1:14" x14ac:dyDescent="0.35">
      <c r="A1437" s="24">
        <v>45170</v>
      </c>
      <c r="B1437">
        <f t="shared" si="132"/>
        <v>5</v>
      </c>
      <c r="C1437" t="str">
        <f t="shared" si="136"/>
        <v>VIERNES</v>
      </c>
      <c r="D1437">
        <f t="shared" si="133"/>
        <v>9</v>
      </c>
      <c r="E1437" t="str">
        <f t="shared" si="134"/>
        <v>SEPTIEMBRE</v>
      </c>
      <c r="F1437">
        <f t="shared" si="135"/>
        <v>2023</v>
      </c>
      <c r="G1437">
        <f t="shared" si="137"/>
        <v>35</v>
      </c>
      <c r="H1437" s="22" t="s">
        <v>1869</v>
      </c>
      <c r="I1437" s="33">
        <v>1140</v>
      </c>
      <c r="J1437" s="22" t="s">
        <v>1928</v>
      </c>
      <c r="K1437" s="22">
        <v>51</v>
      </c>
      <c r="L1437" s="22" t="s">
        <v>1002</v>
      </c>
      <c r="M1437" s="22" t="s">
        <v>1318</v>
      </c>
      <c r="N1437" s="22"/>
    </row>
    <row r="1438" spans="1:14" x14ac:dyDescent="0.35">
      <c r="A1438" s="24">
        <v>45170</v>
      </c>
      <c r="B1438">
        <f t="shared" si="132"/>
        <v>5</v>
      </c>
      <c r="C1438" t="str">
        <f t="shared" si="136"/>
        <v>VIERNES</v>
      </c>
      <c r="D1438">
        <f t="shared" si="133"/>
        <v>9</v>
      </c>
      <c r="E1438" t="str">
        <f t="shared" si="134"/>
        <v>SEPTIEMBRE</v>
      </c>
      <c r="F1438">
        <f t="shared" si="135"/>
        <v>2023</v>
      </c>
      <c r="G1438">
        <f t="shared" si="137"/>
        <v>35</v>
      </c>
      <c r="H1438" s="22" t="s">
        <v>1877</v>
      </c>
      <c r="I1438" s="33">
        <v>150</v>
      </c>
      <c r="J1438" s="22" t="s">
        <v>1929</v>
      </c>
      <c r="K1438" s="22">
        <v>66</v>
      </c>
      <c r="L1438" s="22" t="s">
        <v>1002</v>
      </c>
      <c r="M1438" s="22" t="s">
        <v>1318</v>
      </c>
      <c r="N1438" s="22"/>
    </row>
    <row r="1439" spans="1:14" x14ac:dyDescent="0.35">
      <c r="A1439" s="24">
        <v>45171</v>
      </c>
      <c r="B1439">
        <f t="shared" si="132"/>
        <v>6</v>
      </c>
      <c r="C1439" t="str">
        <f t="shared" si="136"/>
        <v>SÁBADO</v>
      </c>
      <c r="D1439">
        <f t="shared" si="133"/>
        <v>9</v>
      </c>
      <c r="E1439" t="str">
        <f t="shared" si="134"/>
        <v>SEPTIEMBRE</v>
      </c>
      <c r="F1439">
        <f t="shared" si="135"/>
        <v>2023</v>
      </c>
      <c r="G1439">
        <f t="shared" si="137"/>
        <v>35</v>
      </c>
      <c r="H1439" s="22" t="s">
        <v>1930</v>
      </c>
      <c r="I1439" s="33">
        <v>59</v>
      </c>
      <c r="J1439" s="22" t="s">
        <v>1360</v>
      </c>
      <c r="K1439" s="22">
        <v>19</v>
      </c>
      <c r="L1439" s="22" t="s">
        <v>1002</v>
      </c>
      <c r="M1439" s="22" t="s">
        <v>1324</v>
      </c>
      <c r="N1439" s="22" t="s">
        <v>1344</v>
      </c>
    </row>
    <row r="1440" spans="1:14" x14ac:dyDescent="0.35">
      <c r="A1440" s="24">
        <v>45173</v>
      </c>
      <c r="B1440">
        <f t="shared" si="132"/>
        <v>1</v>
      </c>
      <c r="C1440" t="str">
        <f t="shared" si="136"/>
        <v>LUNES</v>
      </c>
      <c r="D1440">
        <f t="shared" si="133"/>
        <v>9</v>
      </c>
      <c r="E1440" t="str">
        <f t="shared" si="134"/>
        <v>SEPTIEMBRE</v>
      </c>
      <c r="F1440">
        <f t="shared" si="135"/>
        <v>2023</v>
      </c>
      <c r="G1440">
        <f t="shared" si="137"/>
        <v>36</v>
      </c>
      <c r="H1440" s="22" t="s">
        <v>153</v>
      </c>
      <c r="I1440" s="33">
        <v>2000</v>
      </c>
      <c r="J1440" s="22" t="s">
        <v>1931</v>
      </c>
      <c r="K1440" s="22">
        <v>77</v>
      </c>
      <c r="L1440" s="22" t="s">
        <v>999</v>
      </c>
      <c r="M1440" s="22" t="s">
        <v>1318</v>
      </c>
      <c r="N1440" s="22"/>
    </row>
    <row r="1441" spans="1:14" x14ac:dyDescent="0.35">
      <c r="A1441" s="24">
        <v>45174</v>
      </c>
      <c r="B1441">
        <f t="shared" si="132"/>
        <v>2</v>
      </c>
      <c r="C1441" t="str">
        <f t="shared" si="136"/>
        <v>MARTES</v>
      </c>
      <c r="D1441">
        <f t="shared" si="133"/>
        <v>9</v>
      </c>
      <c r="E1441" t="str">
        <f t="shared" si="134"/>
        <v>SEPTIEMBRE</v>
      </c>
      <c r="F1441">
        <f t="shared" si="135"/>
        <v>2023</v>
      </c>
      <c r="G1441">
        <f t="shared" si="137"/>
        <v>36</v>
      </c>
      <c r="H1441" s="22" t="s">
        <v>1932</v>
      </c>
      <c r="I1441" s="33">
        <v>100</v>
      </c>
      <c r="J1441" s="22" t="s">
        <v>432</v>
      </c>
      <c r="K1441" s="22">
        <v>36</v>
      </c>
      <c r="L1441" s="22" t="s">
        <v>1002</v>
      </c>
      <c r="M1441" s="22" t="s">
        <v>1318</v>
      </c>
      <c r="N1441" s="22"/>
    </row>
    <row r="1442" spans="1:14" x14ac:dyDescent="0.35">
      <c r="A1442" s="24">
        <v>45174</v>
      </c>
      <c r="B1442">
        <f t="shared" si="132"/>
        <v>2</v>
      </c>
      <c r="C1442" t="str">
        <f t="shared" si="136"/>
        <v>MARTES</v>
      </c>
      <c r="D1442">
        <f t="shared" si="133"/>
        <v>9</v>
      </c>
      <c r="E1442" t="str">
        <f t="shared" si="134"/>
        <v>SEPTIEMBRE</v>
      </c>
      <c r="F1442">
        <f t="shared" si="135"/>
        <v>2023</v>
      </c>
      <c r="G1442">
        <f t="shared" si="137"/>
        <v>36</v>
      </c>
      <c r="H1442" s="22" t="s">
        <v>111</v>
      </c>
      <c r="I1442" s="33">
        <v>0</v>
      </c>
      <c r="J1442" s="22" t="s">
        <v>1933</v>
      </c>
      <c r="K1442" s="22">
        <v>71</v>
      </c>
      <c r="L1442" s="22" t="s">
        <v>1002</v>
      </c>
      <c r="M1442" s="22" t="s">
        <v>1318</v>
      </c>
      <c r="N1442" s="22"/>
    </row>
    <row r="1443" spans="1:14" x14ac:dyDescent="0.35">
      <c r="A1443" s="24">
        <v>45174</v>
      </c>
      <c r="B1443">
        <f t="shared" si="132"/>
        <v>2</v>
      </c>
      <c r="C1443" t="str">
        <f t="shared" si="136"/>
        <v>MARTES</v>
      </c>
      <c r="D1443">
        <f t="shared" si="133"/>
        <v>9</v>
      </c>
      <c r="E1443" t="str">
        <f t="shared" si="134"/>
        <v>SEPTIEMBRE</v>
      </c>
      <c r="F1443">
        <f t="shared" si="135"/>
        <v>2023</v>
      </c>
      <c r="G1443">
        <f t="shared" si="137"/>
        <v>36</v>
      </c>
      <c r="H1443" s="22" t="s">
        <v>1423</v>
      </c>
      <c r="I1443" s="33">
        <v>1140</v>
      </c>
      <c r="J1443" s="22" t="s">
        <v>1934</v>
      </c>
      <c r="K1443" s="22">
        <v>46</v>
      </c>
      <c r="L1443" s="22" t="s">
        <v>1002</v>
      </c>
      <c r="M1443" s="22" t="s">
        <v>1318</v>
      </c>
      <c r="N1443" s="22"/>
    </row>
    <row r="1444" spans="1:14" x14ac:dyDescent="0.35">
      <c r="A1444" s="24">
        <v>45174</v>
      </c>
      <c r="B1444">
        <f t="shared" si="132"/>
        <v>2</v>
      </c>
      <c r="C1444" t="str">
        <f t="shared" si="136"/>
        <v>MARTES</v>
      </c>
      <c r="D1444">
        <f t="shared" si="133"/>
        <v>9</v>
      </c>
      <c r="E1444" t="str">
        <f t="shared" si="134"/>
        <v>SEPTIEMBRE</v>
      </c>
      <c r="F1444">
        <f t="shared" si="135"/>
        <v>2023</v>
      </c>
      <c r="G1444">
        <f t="shared" si="137"/>
        <v>36</v>
      </c>
      <c r="H1444" s="22" t="s">
        <v>1935</v>
      </c>
      <c r="I1444" s="33">
        <v>500</v>
      </c>
      <c r="J1444" s="22" t="s">
        <v>1323</v>
      </c>
      <c r="K1444" s="22">
        <v>27</v>
      </c>
      <c r="L1444" s="22" t="s">
        <v>1002</v>
      </c>
      <c r="M1444" s="22" t="s">
        <v>1324</v>
      </c>
      <c r="N1444" s="22" t="s">
        <v>1338</v>
      </c>
    </row>
    <row r="1445" spans="1:14" x14ac:dyDescent="0.35">
      <c r="A1445" s="24">
        <v>45175</v>
      </c>
      <c r="B1445">
        <f t="shared" si="132"/>
        <v>3</v>
      </c>
      <c r="C1445" t="str">
        <f t="shared" si="136"/>
        <v>MIÉRCOLES</v>
      </c>
      <c r="D1445">
        <f t="shared" si="133"/>
        <v>9</v>
      </c>
      <c r="E1445" t="str">
        <f t="shared" si="134"/>
        <v>SEPTIEMBRE</v>
      </c>
      <c r="F1445">
        <f t="shared" si="135"/>
        <v>2023</v>
      </c>
      <c r="G1445">
        <f t="shared" si="137"/>
        <v>36</v>
      </c>
      <c r="H1445" s="22" t="s">
        <v>1431</v>
      </c>
      <c r="I1445" s="33">
        <v>400</v>
      </c>
      <c r="J1445" s="22" t="s">
        <v>1936</v>
      </c>
      <c r="K1445" s="22">
        <v>7</v>
      </c>
      <c r="L1445" s="22" t="s">
        <v>999</v>
      </c>
      <c r="M1445" s="22" t="s">
        <v>1318</v>
      </c>
      <c r="N1445" s="22"/>
    </row>
    <row r="1446" spans="1:14" x14ac:dyDescent="0.35">
      <c r="A1446" s="24">
        <v>45176</v>
      </c>
      <c r="B1446">
        <f t="shared" si="132"/>
        <v>4</v>
      </c>
      <c r="C1446" t="str">
        <f t="shared" si="136"/>
        <v>JUEVES</v>
      </c>
      <c r="D1446">
        <f t="shared" si="133"/>
        <v>9</v>
      </c>
      <c r="E1446" t="str">
        <f t="shared" si="134"/>
        <v>SEPTIEMBRE</v>
      </c>
      <c r="F1446">
        <f t="shared" si="135"/>
        <v>2023</v>
      </c>
      <c r="G1446">
        <f t="shared" si="137"/>
        <v>36</v>
      </c>
      <c r="H1446" s="22" t="s">
        <v>1937</v>
      </c>
      <c r="I1446" s="33">
        <v>100</v>
      </c>
      <c r="J1446" s="22" t="s">
        <v>1938</v>
      </c>
      <c r="K1446" s="22">
        <v>73</v>
      </c>
      <c r="L1446" s="22" t="s">
        <v>999</v>
      </c>
      <c r="M1446" s="22" t="s">
        <v>1324</v>
      </c>
      <c r="N1446" s="22" t="s">
        <v>1344</v>
      </c>
    </row>
    <row r="1447" spans="1:14" x14ac:dyDescent="0.35">
      <c r="A1447" s="24">
        <v>45177</v>
      </c>
      <c r="B1447">
        <f t="shared" si="132"/>
        <v>5</v>
      </c>
      <c r="C1447" t="str">
        <f t="shared" si="136"/>
        <v>VIERNES</v>
      </c>
      <c r="D1447">
        <f t="shared" si="133"/>
        <v>9</v>
      </c>
      <c r="E1447" t="str">
        <f t="shared" si="134"/>
        <v>SEPTIEMBRE</v>
      </c>
      <c r="F1447">
        <f t="shared" si="135"/>
        <v>2023</v>
      </c>
      <c r="G1447">
        <f t="shared" si="137"/>
        <v>36</v>
      </c>
      <c r="H1447" s="22" t="s">
        <v>1888</v>
      </c>
      <c r="I1447" s="33">
        <v>1140</v>
      </c>
      <c r="J1447" s="22" t="s">
        <v>1518</v>
      </c>
      <c r="K1447" s="22">
        <v>55</v>
      </c>
      <c r="L1447" s="22" t="s">
        <v>999</v>
      </c>
      <c r="M1447" s="22" t="s">
        <v>1318</v>
      </c>
      <c r="N1447" s="22"/>
    </row>
    <row r="1448" spans="1:14" x14ac:dyDescent="0.35">
      <c r="A1448" s="24">
        <v>45177</v>
      </c>
      <c r="B1448">
        <f t="shared" si="132"/>
        <v>5</v>
      </c>
      <c r="C1448" t="str">
        <f t="shared" si="136"/>
        <v>VIERNES</v>
      </c>
      <c r="D1448">
        <f t="shared" si="133"/>
        <v>9</v>
      </c>
      <c r="E1448" t="str">
        <f t="shared" si="134"/>
        <v>SEPTIEMBRE</v>
      </c>
      <c r="F1448">
        <f t="shared" si="135"/>
        <v>2023</v>
      </c>
      <c r="G1448">
        <f t="shared" si="137"/>
        <v>36</v>
      </c>
      <c r="H1448" s="22" t="s">
        <v>1922</v>
      </c>
      <c r="I1448" s="33">
        <v>300</v>
      </c>
      <c r="J1448" s="22" t="s">
        <v>1939</v>
      </c>
      <c r="K1448" s="22">
        <v>7</v>
      </c>
      <c r="L1448" s="22" t="s">
        <v>1002</v>
      </c>
      <c r="M1448" s="22" t="s">
        <v>1318</v>
      </c>
      <c r="N1448" s="22"/>
    </row>
    <row r="1449" spans="1:14" x14ac:dyDescent="0.35">
      <c r="A1449" s="24">
        <v>45177</v>
      </c>
      <c r="B1449">
        <f t="shared" si="132"/>
        <v>5</v>
      </c>
      <c r="C1449" t="str">
        <f t="shared" si="136"/>
        <v>VIERNES</v>
      </c>
      <c r="D1449">
        <f t="shared" si="133"/>
        <v>9</v>
      </c>
      <c r="E1449" t="str">
        <f t="shared" si="134"/>
        <v>SEPTIEMBRE</v>
      </c>
      <c r="F1449">
        <f t="shared" si="135"/>
        <v>2023</v>
      </c>
      <c r="G1449">
        <f t="shared" si="137"/>
        <v>36</v>
      </c>
      <c r="H1449" s="22" t="s">
        <v>1940</v>
      </c>
      <c r="I1449" s="33">
        <v>400</v>
      </c>
      <c r="J1449" s="22" t="s">
        <v>1323</v>
      </c>
      <c r="K1449" s="22">
        <v>34</v>
      </c>
      <c r="L1449" s="22" t="s">
        <v>999</v>
      </c>
      <c r="M1449" s="22" t="s">
        <v>1324</v>
      </c>
      <c r="N1449" s="22" t="s">
        <v>1335</v>
      </c>
    </row>
    <row r="1450" spans="1:14" x14ac:dyDescent="0.35">
      <c r="A1450" s="24">
        <v>45178</v>
      </c>
      <c r="B1450">
        <f t="shared" si="132"/>
        <v>6</v>
      </c>
      <c r="C1450" t="str">
        <f t="shared" si="136"/>
        <v>SÁBADO</v>
      </c>
      <c r="D1450">
        <f t="shared" si="133"/>
        <v>9</v>
      </c>
      <c r="E1450" t="str">
        <f t="shared" si="134"/>
        <v>SEPTIEMBRE</v>
      </c>
      <c r="F1450">
        <f t="shared" si="135"/>
        <v>2023</v>
      </c>
      <c r="G1450">
        <f t="shared" si="137"/>
        <v>36</v>
      </c>
      <c r="H1450" s="22" t="s">
        <v>1634</v>
      </c>
      <c r="I1450" s="33">
        <v>1140</v>
      </c>
      <c r="J1450" s="22" t="s">
        <v>1941</v>
      </c>
      <c r="K1450" s="22">
        <v>25</v>
      </c>
      <c r="L1450" s="22" t="s">
        <v>1002</v>
      </c>
      <c r="M1450" s="22" t="s">
        <v>1318</v>
      </c>
      <c r="N1450" s="22"/>
    </row>
    <row r="1451" spans="1:14" x14ac:dyDescent="0.35">
      <c r="A1451" s="24">
        <v>45178</v>
      </c>
      <c r="B1451">
        <f t="shared" si="132"/>
        <v>6</v>
      </c>
      <c r="C1451" t="str">
        <f t="shared" si="136"/>
        <v>SÁBADO</v>
      </c>
      <c r="D1451">
        <f t="shared" si="133"/>
        <v>9</v>
      </c>
      <c r="E1451" t="str">
        <f t="shared" si="134"/>
        <v>SEPTIEMBRE</v>
      </c>
      <c r="F1451">
        <f t="shared" si="135"/>
        <v>2023</v>
      </c>
      <c r="G1451">
        <f t="shared" si="137"/>
        <v>36</v>
      </c>
      <c r="H1451" s="22" t="s">
        <v>1930</v>
      </c>
      <c r="I1451" s="33">
        <v>400</v>
      </c>
      <c r="J1451" s="22" t="s">
        <v>1942</v>
      </c>
      <c r="K1451" s="22">
        <v>19</v>
      </c>
      <c r="L1451" s="22" t="s">
        <v>1002</v>
      </c>
      <c r="M1451" s="22" t="s">
        <v>1318</v>
      </c>
      <c r="N1451" s="22"/>
    </row>
    <row r="1452" spans="1:14" x14ac:dyDescent="0.35">
      <c r="A1452" s="24">
        <v>45179</v>
      </c>
      <c r="B1452">
        <f t="shared" si="132"/>
        <v>7</v>
      </c>
      <c r="C1452" t="str">
        <f t="shared" si="136"/>
        <v>DOMINGO</v>
      </c>
      <c r="D1452">
        <f t="shared" si="133"/>
        <v>9</v>
      </c>
      <c r="E1452" t="str">
        <f t="shared" si="134"/>
        <v>SEPTIEMBRE</v>
      </c>
      <c r="F1452">
        <f t="shared" si="135"/>
        <v>2023</v>
      </c>
      <c r="G1452">
        <f t="shared" si="137"/>
        <v>37</v>
      </c>
      <c r="H1452" s="22" t="s">
        <v>1943</v>
      </c>
      <c r="I1452" s="33">
        <v>500</v>
      </c>
      <c r="J1452" s="22" t="s">
        <v>1944</v>
      </c>
      <c r="K1452" s="22">
        <v>27</v>
      </c>
      <c r="L1452" s="22" t="s">
        <v>1002</v>
      </c>
      <c r="M1452" s="22" t="s">
        <v>1318</v>
      </c>
      <c r="N1452" s="22"/>
    </row>
    <row r="1453" spans="1:14" x14ac:dyDescent="0.35">
      <c r="A1453" s="24">
        <v>45179</v>
      </c>
      <c r="B1453">
        <f t="shared" si="132"/>
        <v>7</v>
      </c>
      <c r="C1453" t="str">
        <f t="shared" si="136"/>
        <v>DOMINGO</v>
      </c>
      <c r="D1453">
        <f t="shared" si="133"/>
        <v>9</v>
      </c>
      <c r="E1453" t="str">
        <f t="shared" si="134"/>
        <v>SEPTIEMBRE</v>
      </c>
      <c r="F1453">
        <f t="shared" si="135"/>
        <v>2023</v>
      </c>
      <c r="G1453">
        <f t="shared" si="137"/>
        <v>37</v>
      </c>
      <c r="H1453" s="22" t="s">
        <v>123</v>
      </c>
      <c r="I1453" s="33">
        <v>0</v>
      </c>
      <c r="J1453" s="22" t="s">
        <v>1944</v>
      </c>
      <c r="K1453" s="22">
        <v>22</v>
      </c>
      <c r="L1453" s="22" t="s">
        <v>999</v>
      </c>
      <c r="M1453" s="22" t="s">
        <v>1318</v>
      </c>
      <c r="N1453" s="22"/>
    </row>
    <row r="1454" spans="1:14" x14ac:dyDescent="0.35">
      <c r="A1454" s="24">
        <v>45179</v>
      </c>
      <c r="B1454">
        <f t="shared" si="132"/>
        <v>7</v>
      </c>
      <c r="C1454" t="str">
        <f t="shared" si="136"/>
        <v>DOMINGO</v>
      </c>
      <c r="D1454">
        <f t="shared" si="133"/>
        <v>9</v>
      </c>
      <c r="E1454" t="str">
        <f t="shared" si="134"/>
        <v>SEPTIEMBRE</v>
      </c>
      <c r="F1454">
        <f t="shared" si="135"/>
        <v>2023</v>
      </c>
      <c r="G1454">
        <f t="shared" si="137"/>
        <v>37</v>
      </c>
      <c r="H1454" s="22" t="s">
        <v>162</v>
      </c>
      <c r="I1454" s="33">
        <v>500</v>
      </c>
      <c r="J1454" s="22" t="s">
        <v>1945</v>
      </c>
      <c r="K1454" s="22">
        <v>21</v>
      </c>
      <c r="L1454" s="22" t="s">
        <v>1002</v>
      </c>
      <c r="M1454" s="22" t="s">
        <v>1318</v>
      </c>
      <c r="N1454" s="22"/>
    </row>
    <row r="1455" spans="1:14" x14ac:dyDescent="0.35">
      <c r="A1455" s="24">
        <v>45179</v>
      </c>
      <c r="B1455">
        <f t="shared" si="132"/>
        <v>7</v>
      </c>
      <c r="C1455" t="str">
        <f t="shared" si="136"/>
        <v>DOMINGO</v>
      </c>
      <c r="D1455">
        <f t="shared" si="133"/>
        <v>9</v>
      </c>
      <c r="E1455" t="str">
        <f t="shared" si="134"/>
        <v>SEPTIEMBRE</v>
      </c>
      <c r="F1455">
        <f t="shared" si="135"/>
        <v>2023</v>
      </c>
      <c r="G1455">
        <f t="shared" si="137"/>
        <v>37</v>
      </c>
      <c r="H1455" s="22" t="s">
        <v>1481</v>
      </c>
      <c r="I1455" s="33">
        <v>0</v>
      </c>
      <c r="J1455" s="22" t="s">
        <v>1946</v>
      </c>
      <c r="K1455" s="22">
        <v>28</v>
      </c>
      <c r="L1455" s="22" t="s">
        <v>999</v>
      </c>
      <c r="M1455" s="22" t="s">
        <v>1318</v>
      </c>
      <c r="N1455" s="22"/>
    </row>
    <row r="1456" spans="1:14" x14ac:dyDescent="0.35">
      <c r="A1456" s="24">
        <v>45179</v>
      </c>
      <c r="B1456">
        <f t="shared" si="132"/>
        <v>7</v>
      </c>
      <c r="C1456" t="str">
        <f t="shared" si="136"/>
        <v>DOMINGO</v>
      </c>
      <c r="D1456">
        <f t="shared" si="133"/>
        <v>9</v>
      </c>
      <c r="E1456" t="str">
        <f t="shared" si="134"/>
        <v>SEPTIEMBRE</v>
      </c>
      <c r="F1456">
        <f t="shared" si="135"/>
        <v>2023</v>
      </c>
      <c r="G1456">
        <f t="shared" si="137"/>
        <v>37</v>
      </c>
      <c r="H1456" s="22" t="s">
        <v>163</v>
      </c>
      <c r="I1456" s="33">
        <v>1200</v>
      </c>
      <c r="J1456" s="22" t="s">
        <v>1947</v>
      </c>
      <c r="K1456" s="22">
        <v>31</v>
      </c>
      <c r="L1456" s="22" t="s">
        <v>999</v>
      </c>
      <c r="M1456" s="22" t="s">
        <v>1318</v>
      </c>
      <c r="N1456" s="22"/>
    </row>
    <row r="1457" spans="1:14" x14ac:dyDescent="0.35">
      <c r="A1457" s="24">
        <v>45179</v>
      </c>
      <c r="B1457">
        <f t="shared" si="132"/>
        <v>7</v>
      </c>
      <c r="C1457" t="str">
        <f t="shared" si="136"/>
        <v>DOMINGO</v>
      </c>
      <c r="D1457">
        <f t="shared" si="133"/>
        <v>9</v>
      </c>
      <c r="E1457" t="str">
        <f t="shared" si="134"/>
        <v>SEPTIEMBRE</v>
      </c>
      <c r="F1457">
        <f t="shared" si="135"/>
        <v>2023</v>
      </c>
      <c r="G1457">
        <f t="shared" si="137"/>
        <v>37</v>
      </c>
      <c r="H1457" s="22" t="s">
        <v>111</v>
      </c>
      <c r="I1457" s="33">
        <v>0</v>
      </c>
      <c r="J1457" s="22" t="s">
        <v>1948</v>
      </c>
      <c r="K1457" s="22">
        <v>71</v>
      </c>
      <c r="L1457" s="22" t="s">
        <v>1002</v>
      </c>
      <c r="M1457" s="22" t="s">
        <v>1318</v>
      </c>
      <c r="N1457" s="22"/>
    </row>
    <row r="1458" spans="1:14" x14ac:dyDescent="0.35">
      <c r="A1458" s="24">
        <v>45181</v>
      </c>
      <c r="B1458">
        <f t="shared" si="132"/>
        <v>2</v>
      </c>
      <c r="C1458" t="str">
        <f t="shared" si="136"/>
        <v>MARTES</v>
      </c>
      <c r="D1458">
        <f t="shared" si="133"/>
        <v>9</v>
      </c>
      <c r="E1458" t="str">
        <f t="shared" si="134"/>
        <v>SEPTIEMBRE</v>
      </c>
      <c r="F1458">
        <f t="shared" si="135"/>
        <v>2023</v>
      </c>
      <c r="G1458">
        <f t="shared" si="137"/>
        <v>37</v>
      </c>
      <c r="H1458" s="22" t="s">
        <v>1949</v>
      </c>
      <c r="I1458" s="33">
        <v>400</v>
      </c>
      <c r="J1458" s="22" t="s">
        <v>1942</v>
      </c>
      <c r="K1458" s="22">
        <v>58</v>
      </c>
      <c r="L1458" s="22" t="s">
        <v>999</v>
      </c>
      <c r="M1458" s="22" t="s">
        <v>1318</v>
      </c>
      <c r="N1458" s="22"/>
    </row>
    <row r="1459" spans="1:14" x14ac:dyDescent="0.35">
      <c r="A1459" s="24">
        <v>45181</v>
      </c>
      <c r="B1459">
        <f t="shared" si="132"/>
        <v>2</v>
      </c>
      <c r="C1459" t="str">
        <f t="shared" si="136"/>
        <v>MARTES</v>
      </c>
      <c r="D1459">
        <f t="shared" si="133"/>
        <v>9</v>
      </c>
      <c r="E1459" t="str">
        <f t="shared" si="134"/>
        <v>SEPTIEMBRE</v>
      </c>
      <c r="F1459">
        <f t="shared" si="135"/>
        <v>2023</v>
      </c>
      <c r="G1459">
        <f t="shared" si="137"/>
        <v>37</v>
      </c>
      <c r="H1459" s="22" t="s">
        <v>1950</v>
      </c>
      <c r="I1459" s="33">
        <v>400</v>
      </c>
      <c r="J1459" s="22" t="s">
        <v>1942</v>
      </c>
      <c r="K1459" s="22">
        <v>24</v>
      </c>
      <c r="L1459" s="22" t="s">
        <v>1002</v>
      </c>
      <c r="M1459" s="22" t="s">
        <v>1324</v>
      </c>
      <c r="N1459" s="22" t="s">
        <v>1335</v>
      </c>
    </row>
    <row r="1460" spans="1:14" x14ac:dyDescent="0.35">
      <c r="A1460" s="24">
        <v>45181</v>
      </c>
      <c r="B1460">
        <f t="shared" si="132"/>
        <v>2</v>
      </c>
      <c r="C1460" t="str">
        <f t="shared" si="136"/>
        <v>MARTES</v>
      </c>
      <c r="D1460">
        <f t="shared" si="133"/>
        <v>9</v>
      </c>
      <c r="E1460" t="str">
        <f t="shared" si="134"/>
        <v>SEPTIEMBRE</v>
      </c>
      <c r="F1460">
        <f t="shared" si="135"/>
        <v>2023</v>
      </c>
      <c r="G1460">
        <f t="shared" si="137"/>
        <v>37</v>
      </c>
      <c r="H1460" s="22" t="s">
        <v>1951</v>
      </c>
      <c r="I1460" s="33">
        <v>400</v>
      </c>
      <c r="J1460" s="22" t="s">
        <v>1942</v>
      </c>
      <c r="K1460" s="22">
        <v>18</v>
      </c>
      <c r="L1460" s="22" t="s">
        <v>999</v>
      </c>
      <c r="M1460" s="22" t="s">
        <v>1324</v>
      </c>
      <c r="N1460" s="22" t="s">
        <v>1335</v>
      </c>
    </row>
    <row r="1461" spans="1:14" x14ac:dyDescent="0.35">
      <c r="A1461" s="24">
        <v>45181</v>
      </c>
      <c r="B1461">
        <f t="shared" si="132"/>
        <v>2</v>
      </c>
      <c r="C1461" t="str">
        <f t="shared" si="136"/>
        <v>MARTES</v>
      </c>
      <c r="D1461">
        <f t="shared" si="133"/>
        <v>9</v>
      </c>
      <c r="E1461" t="str">
        <f t="shared" si="134"/>
        <v>SEPTIEMBRE</v>
      </c>
      <c r="F1461">
        <f t="shared" si="135"/>
        <v>2023</v>
      </c>
      <c r="G1461">
        <f t="shared" si="137"/>
        <v>37</v>
      </c>
      <c r="H1461" s="22" t="s">
        <v>1952</v>
      </c>
      <c r="I1461" s="33">
        <v>400</v>
      </c>
      <c r="J1461" s="22" t="s">
        <v>1942</v>
      </c>
      <c r="K1461" s="22">
        <v>64</v>
      </c>
      <c r="L1461" s="22" t="s">
        <v>1002</v>
      </c>
      <c r="M1461" s="22" t="s">
        <v>1324</v>
      </c>
      <c r="N1461" s="22" t="s">
        <v>1335</v>
      </c>
    </row>
    <row r="1462" spans="1:14" x14ac:dyDescent="0.35">
      <c r="A1462" s="24">
        <v>45183</v>
      </c>
      <c r="B1462">
        <f t="shared" si="132"/>
        <v>4</v>
      </c>
      <c r="C1462" t="str">
        <f t="shared" si="136"/>
        <v>JUEVES</v>
      </c>
      <c r="D1462">
        <f t="shared" si="133"/>
        <v>9</v>
      </c>
      <c r="E1462" t="str">
        <f t="shared" si="134"/>
        <v>SEPTIEMBRE</v>
      </c>
      <c r="F1462">
        <f t="shared" si="135"/>
        <v>2023</v>
      </c>
      <c r="G1462">
        <f t="shared" si="137"/>
        <v>37</v>
      </c>
      <c r="H1462" s="22" t="s">
        <v>1949</v>
      </c>
      <c r="I1462" s="33">
        <v>2010</v>
      </c>
      <c r="J1462" s="22" t="s">
        <v>1953</v>
      </c>
      <c r="K1462" s="22">
        <v>58</v>
      </c>
      <c r="L1462" s="22" t="s">
        <v>999</v>
      </c>
      <c r="M1462" s="22" t="s">
        <v>1318</v>
      </c>
      <c r="N1462" s="22"/>
    </row>
    <row r="1463" spans="1:14" x14ac:dyDescent="0.35">
      <c r="A1463" s="24">
        <v>45183</v>
      </c>
      <c r="B1463">
        <f t="shared" si="132"/>
        <v>4</v>
      </c>
      <c r="C1463" t="str">
        <f t="shared" si="136"/>
        <v>JUEVES</v>
      </c>
      <c r="D1463">
        <f t="shared" si="133"/>
        <v>9</v>
      </c>
      <c r="E1463" t="str">
        <f t="shared" si="134"/>
        <v>SEPTIEMBRE</v>
      </c>
      <c r="F1463">
        <f t="shared" si="135"/>
        <v>2023</v>
      </c>
      <c r="G1463">
        <f t="shared" si="137"/>
        <v>37</v>
      </c>
      <c r="H1463" s="22" t="s">
        <v>1954</v>
      </c>
      <c r="I1463" s="33">
        <v>400</v>
      </c>
      <c r="J1463" s="22" t="s">
        <v>1323</v>
      </c>
      <c r="K1463" s="22">
        <v>59</v>
      </c>
      <c r="L1463" s="22" t="s">
        <v>999</v>
      </c>
      <c r="M1463" s="22" t="s">
        <v>1324</v>
      </c>
      <c r="N1463" s="22" t="s">
        <v>1344</v>
      </c>
    </row>
    <row r="1464" spans="1:14" x14ac:dyDescent="0.35">
      <c r="A1464" s="24">
        <v>45184</v>
      </c>
      <c r="B1464">
        <f t="shared" si="132"/>
        <v>5</v>
      </c>
      <c r="C1464" t="str">
        <f t="shared" si="136"/>
        <v>VIERNES</v>
      </c>
      <c r="D1464">
        <f t="shared" si="133"/>
        <v>9</v>
      </c>
      <c r="E1464" t="str">
        <f t="shared" si="134"/>
        <v>SEPTIEMBRE</v>
      </c>
      <c r="F1464">
        <f t="shared" si="135"/>
        <v>2023</v>
      </c>
      <c r="G1464">
        <f t="shared" si="137"/>
        <v>37</v>
      </c>
      <c r="H1464" s="22" t="s">
        <v>1888</v>
      </c>
      <c r="I1464" s="33">
        <v>570</v>
      </c>
      <c r="J1464" s="22" t="s">
        <v>1754</v>
      </c>
      <c r="K1464" s="22">
        <v>55</v>
      </c>
      <c r="L1464" s="22" t="s">
        <v>999</v>
      </c>
      <c r="M1464" s="22" t="s">
        <v>1318</v>
      </c>
      <c r="N1464" s="22"/>
    </row>
    <row r="1465" spans="1:14" x14ac:dyDescent="0.35">
      <c r="A1465" s="24">
        <v>45187</v>
      </c>
      <c r="B1465">
        <f t="shared" si="132"/>
        <v>1</v>
      </c>
      <c r="C1465" t="str">
        <f t="shared" si="136"/>
        <v>LUNES</v>
      </c>
      <c r="D1465">
        <f t="shared" si="133"/>
        <v>9</v>
      </c>
      <c r="E1465" t="str">
        <f t="shared" si="134"/>
        <v>SEPTIEMBRE</v>
      </c>
      <c r="F1465">
        <f t="shared" si="135"/>
        <v>2023</v>
      </c>
      <c r="G1465">
        <f t="shared" si="137"/>
        <v>38</v>
      </c>
      <c r="H1465" s="22" t="s">
        <v>1955</v>
      </c>
      <c r="I1465" s="33">
        <v>200</v>
      </c>
      <c r="J1465" s="22" t="s">
        <v>1956</v>
      </c>
      <c r="K1465" s="22">
        <v>7</v>
      </c>
      <c r="L1465" s="22" t="s">
        <v>1002</v>
      </c>
      <c r="M1465" s="22" t="s">
        <v>1324</v>
      </c>
      <c r="N1465" s="22" t="s">
        <v>1335</v>
      </c>
    </row>
    <row r="1466" spans="1:14" x14ac:dyDescent="0.35">
      <c r="A1466" s="24">
        <v>45188</v>
      </c>
      <c r="B1466">
        <f t="shared" si="132"/>
        <v>2</v>
      </c>
      <c r="C1466" t="str">
        <f t="shared" si="136"/>
        <v>MARTES</v>
      </c>
      <c r="D1466">
        <f t="shared" si="133"/>
        <v>9</v>
      </c>
      <c r="E1466" t="str">
        <f t="shared" si="134"/>
        <v>SEPTIEMBRE</v>
      </c>
      <c r="F1466">
        <f t="shared" si="135"/>
        <v>2023</v>
      </c>
      <c r="G1466">
        <f t="shared" si="137"/>
        <v>38</v>
      </c>
      <c r="H1466" s="22" t="s">
        <v>1439</v>
      </c>
      <c r="I1466" s="33">
        <v>400</v>
      </c>
      <c r="J1466" s="22" t="s">
        <v>1701</v>
      </c>
      <c r="K1466" s="22">
        <v>52</v>
      </c>
      <c r="L1466" s="22" t="s">
        <v>1002</v>
      </c>
      <c r="M1466" s="22" t="s">
        <v>1318</v>
      </c>
      <c r="N1466" s="22"/>
    </row>
    <row r="1467" spans="1:14" x14ac:dyDescent="0.35">
      <c r="A1467" s="24">
        <v>45189</v>
      </c>
      <c r="B1467">
        <f t="shared" si="132"/>
        <v>3</v>
      </c>
      <c r="C1467" t="str">
        <f t="shared" si="136"/>
        <v>MIÉRCOLES</v>
      </c>
      <c r="D1467">
        <f t="shared" si="133"/>
        <v>9</v>
      </c>
      <c r="E1467" t="str">
        <f t="shared" si="134"/>
        <v>SEPTIEMBRE</v>
      </c>
      <c r="F1467">
        <f t="shared" si="135"/>
        <v>2023</v>
      </c>
      <c r="G1467">
        <f t="shared" si="137"/>
        <v>38</v>
      </c>
      <c r="H1467" s="22" t="s">
        <v>1949</v>
      </c>
      <c r="I1467" s="33">
        <v>200</v>
      </c>
      <c r="J1467" s="22" t="s">
        <v>1957</v>
      </c>
      <c r="K1467" s="22">
        <v>58</v>
      </c>
      <c r="L1467" s="22" t="s">
        <v>999</v>
      </c>
      <c r="M1467" s="22" t="s">
        <v>1318</v>
      </c>
      <c r="N1467" s="22"/>
    </row>
    <row r="1468" spans="1:14" x14ac:dyDescent="0.35">
      <c r="A1468" s="24">
        <v>45189</v>
      </c>
      <c r="B1468">
        <f t="shared" si="132"/>
        <v>3</v>
      </c>
      <c r="C1468" t="str">
        <f t="shared" si="136"/>
        <v>MIÉRCOLES</v>
      </c>
      <c r="D1468">
        <f t="shared" si="133"/>
        <v>9</v>
      </c>
      <c r="E1468" t="str">
        <f t="shared" si="134"/>
        <v>SEPTIEMBRE</v>
      </c>
      <c r="F1468">
        <f t="shared" si="135"/>
        <v>2023</v>
      </c>
      <c r="G1468">
        <f t="shared" si="137"/>
        <v>38</v>
      </c>
      <c r="H1468" s="22" t="s">
        <v>1958</v>
      </c>
      <c r="I1468" s="33">
        <v>400</v>
      </c>
      <c r="J1468" s="22" t="s">
        <v>1323</v>
      </c>
      <c r="K1468" s="22">
        <v>33</v>
      </c>
      <c r="L1468" s="22" t="s">
        <v>999</v>
      </c>
      <c r="M1468" s="22" t="s">
        <v>1324</v>
      </c>
      <c r="N1468" s="22" t="s">
        <v>1321</v>
      </c>
    </row>
    <row r="1469" spans="1:14" x14ac:dyDescent="0.35">
      <c r="A1469" s="24">
        <v>45190</v>
      </c>
      <c r="B1469">
        <f t="shared" si="132"/>
        <v>4</v>
      </c>
      <c r="C1469" t="str">
        <f t="shared" si="136"/>
        <v>JUEVES</v>
      </c>
      <c r="D1469">
        <f t="shared" si="133"/>
        <v>9</v>
      </c>
      <c r="E1469" t="str">
        <f t="shared" si="134"/>
        <v>SEPTIEMBRE</v>
      </c>
      <c r="F1469">
        <f t="shared" si="135"/>
        <v>2023</v>
      </c>
      <c r="G1469">
        <f t="shared" si="137"/>
        <v>38</v>
      </c>
      <c r="H1469" s="22" t="s">
        <v>145</v>
      </c>
      <c r="I1469" s="33">
        <v>1000</v>
      </c>
      <c r="J1469" s="22" t="s">
        <v>1959</v>
      </c>
      <c r="K1469" s="22">
        <v>58</v>
      </c>
      <c r="L1469" s="22" t="s">
        <v>999</v>
      </c>
      <c r="M1469" s="22" t="s">
        <v>1318</v>
      </c>
      <c r="N1469" s="22"/>
    </row>
    <row r="1470" spans="1:14" x14ac:dyDescent="0.35">
      <c r="A1470" s="24">
        <v>45190</v>
      </c>
      <c r="B1470">
        <f t="shared" si="132"/>
        <v>4</v>
      </c>
      <c r="C1470" t="str">
        <f t="shared" si="136"/>
        <v>JUEVES</v>
      </c>
      <c r="D1470">
        <f t="shared" si="133"/>
        <v>9</v>
      </c>
      <c r="E1470" t="str">
        <f t="shared" si="134"/>
        <v>SEPTIEMBRE</v>
      </c>
      <c r="F1470">
        <f t="shared" si="135"/>
        <v>2023</v>
      </c>
      <c r="G1470">
        <f t="shared" si="137"/>
        <v>38</v>
      </c>
      <c r="H1470" s="22" t="s">
        <v>1960</v>
      </c>
      <c r="I1470" s="33">
        <v>350</v>
      </c>
      <c r="J1470" s="22" t="s">
        <v>1790</v>
      </c>
      <c r="K1470" s="22">
        <v>60</v>
      </c>
      <c r="L1470" s="22" t="s">
        <v>1002</v>
      </c>
      <c r="M1470" s="22" t="s">
        <v>1324</v>
      </c>
      <c r="N1470" s="22" t="s">
        <v>1344</v>
      </c>
    </row>
    <row r="1471" spans="1:14" x14ac:dyDescent="0.35">
      <c r="A1471" s="24">
        <v>45190</v>
      </c>
      <c r="B1471">
        <f t="shared" si="132"/>
        <v>4</v>
      </c>
      <c r="C1471" t="str">
        <f t="shared" si="136"/>
        <v>JUEVES</v>
      </c>
      <c r="D1471">
        <f t="shared" si="133"/>
        <v>9</v>
      </c>
      <c r="E1471" t="str">
        <f t="shared" si="134"/>
        <v>SEPTIEMBRE</v>
      </c>
      <c r="F1471">
        <f t="shared" si="135"/>
        <v>2023</v>
      </c>
      <c r="G1471">
        <f t="shared" si="137"/>
        <v>38</v>
      </c>
      <c r="H1471" s="22" t="s">
        <v>1961</v>
      </c>
      <c r="I1471" s="33">
        <v>350</v>
      </c>
      <c r="J1471" s="22" t="s">
        <v>1962</v>
      </c>
      <c r="K1471" s="22">
        <v>48</v>
      </c>
      <c r="L1471" s="22" t="s">
        <v>999</v>
      </c>
      <c r="M1471" s="22" t="s">
        <v>1324</v>
      </c>
      <c r="N1471" s="22" t="s">
        <v>1335</v>
      </c>
    </row>
    <row r="1472" spans="1:14" x14ac:dyDescent="0.35">
      <c r="A1472" s="24">
        <v>45191</v>
      </c>
      <c r="B1472">
        <f t="shared" si="132"/>
        <v>5</v>
      </c>
      <c r="C1472" t="str">
        <f t="shared" si="136"/>
        <v>VIERNES</v>
      </c>
      <c r="D1472">
        <f t="shared" si="133"/>
        <v>9</v>
      </c>
      <c r="E1472" t="str">
        <f t="shared" si="134"/>
        <v>SEPTIEMBRE</v>
      </c>
      <c r="F1472">
        <f t="shared" si="135"/>
        <v>2023</v>
      </c>
      <c r="G1472">
        <f t="shared" si="137"/>
        <v>38</v>
      </c>
      <c r="H1472" s="22" t="s">
        <v>1963</v>
      </c>
      <c r="I1472" s="33">
        <v>1000</v>
      </c>
      <c r="J1472" s="22" t="s">
        <v>1942</v>
      </c>
      <c r="K1472" s="22">
        <v>56</v>
      </c>
      <c r="L1472" s="22" t="s">
        <v>999</v>
      </c>
      <c r="M1472" s="22" t="s">
        <v>1324</v>
      </c>
      <c r="N1472" s="22" t="s">
        <v>1344</v>
      </c>
    </row>
    <row r="1473" spans="1:14" x14ac:dyDescent="0.35">
      <c r="A1473" s="24">
        <v>45192</v>
      </c>
      <c r="B1473">
        <f t="shared" si="132"/>
        <v>6</v>
      </c>
      <c r="C1473" t="str">
        <f t="shared" si="136"/>
        <v>SÁBADO</v>
      </c>
      <c r="D1473">
        <f t="shared" si="133"/>
        <v>9</v>
      </c>
      <c r="E1473" t="str">
        <f t="shared" si="134"/>
        <v>SEPTIEMBRE</v>
      </c>
      <c r="F1473">
        <f t="shared" si="135"/>
        <v>2023</v>
      </c>
      <c r="G1473">
        <f t="shared" si="137"/>
        <v>38</v>
      </c>
      <c r="H1473" s="22" t="s">
        <v>1964</v>
      </c>
      <c r="I1473" s="33">
        <v>400</v>
      </c>
      <c r="J1473" s="22" t="s">
        <v>1942</v>
      </c>
      <c r="K1473" s="22">
        <v>61</v>
      </c>
      <c r="L1473" s="22" t="s">
        <v>1002</v>
      </c>
      <c r="M1473" s="22" t="s">
        <v>1324</v>
      </c>
      <c r="N1473" s="22" t="s">
        <v>1335</v>
      </c>
    </row>
    <row r="1474" spans="1:14" x14ac:dyDescent="0.35">
      <c r="A1474" s="24">
        <v>45192</v>
      </c>
      <c r="B1474">
        <f t="shared" ref="B1474:B1494" si="138">WEEKDAY(A1474,2)</f>
        <v>6</v>
      </c>
      <c r="C1474" t="str">
        <f t="shared" si="136"/>
        <v>SÁBADO</v>
      </c>
      <c r="D1474">
        <f t="shared" ref="D1474:D1494" si="139">MONTH(A1474)</f>
        <v>9</v>
      </c>
      <c r="E1474" t="str">
        <f t="shared" ref="E1474:E1494" si="140">UPPER(TEXT(A1474,"MMMM"))</f>
        <v>SEPTIEMBRE</v>
      </c>
      <c r="F1474">
        <f t="shared" ref="F1474:F1494" si="141">YEAR(A1474)</f>
        <v>2023</v>
      </c>
      <c r="G1474">
        <f t="shared" si="137"/>
        <v>38</v>
      </c>
      <c r="H1474" s="22" t="s">
        <v>1965</v>
      </c>
      <c r="I1474" s="33">
        <v>400</v>
      </c>
      <c r="J1474" s="22" t="s">
        <v>1323</v>
      </c>
      <c r="K1474" s="22">
        <v>27</v>
      </c>
      <c r="L1474" s="22" t="s">
        <v>999</v>
      </c>
      <c r="M1474" s="22" t="s">
        <v>1324</v>
      </c>
      <c r="N1474" s="22" t="s">
        <v>1344</v>
      </c>
    </row>
    <row r="1475" spans="1:14" x14ac:dyDescent="0.35">
      <c r="A1475" s="24">
        <v>45192</v>
      </c>
      <c r="B1475">
        <f t="shared" si="138"/>
        <v>6</v>
      </c>
      <c r="C1475" t="str">
        <f t="shared" ref="C1475:C1494" si="142">UPPER(TEXT(A1475,"DDDD"))</f>
        <v>SÁBADO</v>
      </c>
      <c r="D1475">
        <f t="shared" si="139"/>
        <v>9</v>
      </c>
      <c r="E1475" t="str">
        <f t="shared" si="140"/>
        <v>SEPTIEMBRE</v>
      </c>
      <c r="F1475">
        <f t="shared" si="141"/>
        <v>2023</v>
      </c>
      <c r="G1475">
        <f t="shared" ref="G1475:G1494" si="143">WEEKNUM(A1475)</f>
        <v>38</v>
      </c>
      <c r="H1475" s="22" t="s">
        <v>1949</v>
      </c>
      <c r="I1475" s="33">
        <v>30</v>
      </c>
      <c r="J1475" s="22" t="s">
        <v>1966</v>
      </c>
      <c r="K1475" s="22">
        <v>58</v>
      </c>
      <c r="L1475" s="22" t="s">
        <v>999</v>
      </c>
      <c r="M1475" s="22" t="s">
        <v>1318</v>
      </c>
      <c r="N1475" s="22"/>
    </row>
    <row r="1476" spans="1:14" x14ac:dyDescent="0.35">
      <c r="A1476" s="24">
        <v>45194</v>
      </c>
      <c r="B1476">
        <f t="shared" si="138"/>
        <v>1</v>
      </c>
      <c r="C1476" t="str">
        <f t="shared" si="142"/>
        <v>LUNES</v>
      </c>
      <c r="D1476">
        <f t="shared" si="139"/>
        <v>9</v>
      </c>
      <c r="E1476" t="str">
        <f t="shared" si="140"/>
        <v>SEPTIEMBRE</v>
      </c>
      <c r="F1476">
        <f t="shared" si="141"/>
        <v>2023</v>
      </c>
      <c r="G1476">
        <f t="shared" si="143"/>
        <v>39</v>
      </c>
      <c r="H1476" s="22" t="s">
        <v>1967</v>
      </c>
      <c r="I1476" s="33">
        <v>500</v>
      </c>
      <c r="J1476" s="22" t="s">
        <v>1968</v>
      </c>
      <c r="K1476" s="22">
        <v>47</v>
      </c>
      <c r="L1476" s="22" t="s">
        <v>1002</v>
      </c>
      <c r="M1476" s="22" t="s">
        <v>1324</v>
      </c>
      <c r="N1476" s="22" t="s">
        <v>1344</v>
      </c>
    </row>
    <row r="1477" spans="1:14" x14ac:dyDescent="0.35">
      <c r="A1477" s="24">
        <v>45194</v>
      </c>
      <c r="B1477">
        <f t="shared" si="138"/>
        <v>1</v>
      </c>
      <c r="C1477" t="str">
        <f t="shared" si="142"/>
        <v>LUNES</v>
      </c>
      <c r="D1477">
        <f t="shared" si="139"/>
        <v>9</v>
      </c>
      <c r="E1477" t="str">
        <f t="shared" si="140"/>
        <v>SEPTIEMBRE</v>
      </c>
      <c r="F1477">
        <f t="shared" si="141"/>
        <v>2023</v>
      </c>
      <c r="G1477">
        <f t="shared" si="143"/>
        <v>39</v>
      </c>
      <c r="H1477" s="22" t="s">
        <v>1969</v>
      </c>
      <c r="I1477" s="33">
        <v>400</v>
      </c>
      <c r="J1477" s="22" t="s">
        <v>1323</v>
      </c>
      <c r="K1477" s="22">
        <v>23</v>
      </c>
      <c r="L1477" s="22" t="s">
        <v>999</v>
      </c>
      <c r="M1477" s="22" t="s">
        <v>1324</v>
      </c>
      <c r="N1477" s="22" t="s">
        <v>1321</v>
      </c>
    </row>
    <row r="1478" spans="1:14" x14ac:dyDescent="0.35">
      <c r="A1478" s="24">
        <v>45195</v>
      </c>
      <c r="B1478">
        <f t="shared" si="138"/>
        <v>2</v>
      </c>
      <c r="C1478" t="str">
        <f t="shared" si="142"/>
        <v>MARTES</v>
      </c>
      <c r="D1478">
        <f t="shared" si="139"/>
        <v>9</v>
      </c>
      <c r="E1478" t="str">
        <f t="shared" si="140"/>
        <v>SEPTIEMBRE</v>
      </c>
      <c r="F1478">
        <f t="shared" si="141"/>
        <v>2023</v>
      </c>
      <c r="G1478">
        <f t="shared" si="143"/>
        <v>39</v>
      </c>
      <c r="H1478" s="22" t="s">
        <v>1732</v>
      </c>
      <c r="I1478" s="33">
        <v>700</v>
      </c>
      <c r="J1478" s="22" t="s">
        <v>1535</v>
      </c>
      <c r="K1478" s="22">
        <v>50</v>
      </c>
      <c r="L1478" s="22" t="s">
        <v>1002</v>
      </c>
      <c r="M1478" s="22" t="s">
        <v>1318</v>
      </c>
      <c r="N1478" s="22"/>
    </row>
    <row r="1479" spans="1:14" x14ac:dyDescent="0.35">
      <c r="A1479" s="24">
        <v>45195</v>
      </c>
      <c r="B1479">
        <f t="shared" si="138"/>
        <v>2</v>
      </c>
      <c r="C1479" t="str">
        <f t="shared" si="142"/>
        <v>MARTES</v>
      </c>
      <c r="D1479">
        <f t="shared" si="139"/>
        <v>9</v>
      </c>
      <c r="E1479" t="str">
        <f t="shared" si="140"/>
        <v>SEPTIEMBRE</v>
      </c>
      <c r="F1479">
        <f t="shared" si="141"/>
        <v>2023</v>
      </c>
      <c r="G1479">
        <f t="shared" si="143"/>
        <v>39</v>
      </c>
      <c r="H1479" s="22" t="s">
        <v>153</v>
      </c>
      <c r="I1479" s="33">
        <v>300</v>
      </c>
      <c r="J1479" s="22" t="s">
        <v>1970</v>
      </c>
      <c r="K1479" s="22">
        <v>77</v>
      </c>
      <c r="L1479" s="22" t="s">
        <v>999</v>
      </c>
      <c r="M1479" s="22" t="s">
        <v>1318</v>
      </c>
      <c r="N1479" s="22"/>
    </row>
    <row r="1480" spans="1:14" x14ac:dyDescent="0.35">
      <c r="A1480" s="24">
        <v>45195</v>
      </c>
      <c r="B1480">
        <f t="shared" si="138"/>
        <v>2</v>
      </c>
      <c r="C1480" t="str">
        <f t="shared" si="142"/>
        <v>MARTES</v>
      </c>
      <c r="D1480">
        <f t="shared" si="139"/>
        <v>9</v>
      </c>
      <c r="E1480" t="str">
        <f t="shared" si="140"/>
        <v>SEPTIEMBRE</v>
      </c>
      <c r="F1480">
        <f t="shared" si="141"/>
        <v>2023</v>
      </c>
      <c r="G1480">
        <f t="shared" si="143"/>
        <v>39</v>
      </c>
      <c r="H1480" s="22" t="s">
        <v>1950</v>
      </c>
      <c r="I1480" s="33">
        <v>570</v>
      </c>
      <c r="J1480" s="22" t="s">
        <v>1686</v>
      </c>
      <c r="K1480" s="22">
        <v>24</v>
      </c>
      <c r="L1480" s="22" t="s">
        <v>1002</v>
      </c>
      <c r="M1480" s="22" t="s">
        <v>1318</v>
      </c>
      <c r="N1480" s="22"/>
    </row>
    <row r="1481" spans="1:14" x14ac:dyDescent="0.35">
      <c r="A1481" s="24">
        <v>45195</v>
      </c>
      <c r="B1481">
        <f t="shared" si="138"/>
        <v>2</v>
      </c>
      <c r="C1481" t="str">
        <f t="shared" si="142"/>
        <v>MARTES</v>
      </c>
      <c r="D1481">
        <f t="shared" si="139"/>
        <v>9</v>
      </c>
      <c r="E1481" t="str">
        <f t="shared" si="140"/>
        <v>SEPTIEMBRE</v>
      </c>
      <c r="F1481">
        <f t="shared" si="141"/>
        <v>2023</v>
      </c>
      <c r="G1481">
        <f t="shared" si="143"/>
        <v>39</v>
      </c>
      <c r="H1481" s="22" t="s">
        <v>1971</v>
      </c>
      <c r="I1481" s="33">
        <v>59</v>
      </c>
      <c r="J1481" s="22" t="s">
        <v>1360</v>
      </c>
      <c r="K1481" s="22">
        <v>29</v>
      </c>
      <c r="L1481" s="22" t="s">
        <v>999</v>
      </c>
      <c r="M1481" s="22" t="s">
        <v>1324</v>
      </c>
      <c r="N1481" s="22" t="s">
        <v>1321</v>
      </c>
    </row>
    <row r="1482" spans="1:14" x14ac:dyDescent="0.35">
      <c r="A1482" s="24">
        <v>45195</v>
      </c>
      <c r="B1482">
        <f t="shared" si="138"/>
        <v>2</v>
      </c>
      <c r="C1482" t="str">
        <f t="shared" si="142"/>
        <v>MARTES</v>
      </c>
      <c r="D1482">
        <f t="shared" si="139"/>
        <v>9</v>
      </c>
      <c r="E1482" t="str">
        <f t="shared" si="140"/>
        <v>SEPTIEMBRE</v>
      </c>
      <c r="F1482">
        <f t="shared" si="141"/>
        <v>2023</v>
      </c>
      <c r="G1482">
        <f t="shared" si="143"/>
        <v>39</v>
      </c>
      <c r="H1482" s="22" t="s">
        <v>1972</v>
      </c>
      <c r="I1482" s="33">
        <v>400</v>
      </c>
      <c r="J1482" s="22" t="s">
        <v>1323</v>
      </c>
      <c r="K1482" s="22">
        <v>21</v>
      </c>
      <c r="L1482" s="22" t="s">
        <v>1002</v>
      </c>
      <c r="M1482" s="22" t="s">
        <v>1324</v>
      </c>
      <c r="N1482" s="22" t="s">
        <v>1321</v>
      </c>
    </row>
    <row r="1483" spans="1:14" x14ac:dyDescent="0.35">
      <c r="A1483" s="24">
        <v>45195</v>
      </c>
      <c r="B1483">
        <f t="shared" si="138"/>
        <v>2</v>
      </c>
      <c r="C1483" t="str">
        <f t="shared" si="142"/>
        <v>MARTES</v>
      </c>
      <c r="D1483">
        <f t="shared" si="139"/>
        <v>9</v>
      </c>
      <c r="E1483" t="str">
        <f t="shared" si="140"/>
        <v>SEPTIEMBRE</v>
      </c>
      <c r="F1483">
        <f t="shared" si="141"/>
        <v>2023</v>
      </c>
      <c r="G1483">
        <f t="shared" si="143"/>
        <v>39</v>
      </c>
      <c r="H1483" s="22" t="s">
        <v>1973</v>
      </c>
      <c r="I1483" s="33">
        <v>59</v>
      </c>
      <c r="J1483" s="22" t="s">
        <v>1974</v>
      </c>
      <c r="K1483" s="22">
        <v>42</v>
      </c>
      <c r="L1483" s="22" t="s">
        <v>999</v>
      </c>
      <c r="M1483" s="22" t="s">
        <v>1324</v>
      </c>
      <c r="N1483" s="22" t="s">
        <v>1321</v>
      </c>
    </row>
    <row r="1484" spans="1:14" x14ac:dyDescent="0.35">
      <c r="A1484" s="24">
        <v>45196</v>
      </c>
      <c r="B1484">
        <f t="shared" si="138"/>
        <v>3</v>
      </c>
      <c r="C1484" t="str">
        <f t="shared" si="142"/>
        <v>MIÉRCOLES</v>
      </c>
      <c r="D1484">
        <f t="shared" si="139"/>
        <v>9</v>
      </c>
      <c r="E1484" t="str">
        <f t="shared" si="140"/>
        <v>SEPTIEMBRE</v>
      </c>
      <c r="F1484">
        <f t="shared" si="141"/>
        <v>2023</v>
      </c>
      <c r="G1484">
        <f t="shared" si="143"/>
        <v>39</v>
      </c>
      <c r="H1484" s="22" t="s">
        <v>1975</v>
      </c>
      <c r="I1484" s="33">
        <v>400</v>
      </c>
      <c r="J1484" s="22" t="s">
        <v>1323</v>
      </c>
      <c r="K1484" s="22">
        <v>60</v>
      </c>
      <c r="L1484" s="22" t="s">
        <v>999</v>
      </c>
      <c r="M1484" s="22" t="s">
        <v>1324</v>
      </c>
      <c r="N1484" s="22" t="s">
        <v>1321</v>
      </c>
    </row>
    <row r="1485" spans="1:14" x14ac:dyDescent="0.35">
      <c r="A1485" s="24">
        <v>45196</v>
      </c>
      <c r="B1485">
        <f t="shared" si="138"/>
        <v>3</v>
      </c>
      <c r="C1485" t="str">
        <f t="shared" si="142"/>
        <v>MIÉRCOLES</v>
      </c>
      <c r="D1485">
        <f t="shared" si="139"/>
        <v>9</v>
      </c>
      <c r="E1485" t="str">
        <f t="shared" si="140"/>
        <v>SEPTIEMBRE</v>
      </c>
      <c r="F1485">
        <f t="shared" si="141"/>
        <v>2023</v>
      </c>
      <c r="G1485">
        <f t="shared" si="143"/>
        <v>39</v>
      </c>
      <c r="H1485" s="22" t="s">
        <v>1958</v>
      </c>
      <c r="I1485" s="33">
        <v>59</v>
      </c>
      <c r="J1485" s="22" t="s">
        <v>1976</v>
      </c>
      <c r="K1485" s="22">
        <v>33</v>
      </c>
      <c r="L1485" s="22" t="s">
        <v>999</v>
      </c>
      <c r="M1485" s="22" t="s">
        <v>1318</v>
      </c>
      <c r="N1485" s="22"/>
    </row>
    <row r="1486" spans="1:14" x14ac:dyDescent="0.35">
      <c r="A1486" s="24">
        <v>45196</v>
      </c>
      <c r="B1486">
        <f t="shared" si="138"/>
        <v>3</v>
      </c>
      <c r="C1486" t="str">
        <f t="shared" si="142"/>
        <v>MIÉRCOLES</v>
      </c>
      <c r="D1486">
        <f t="shared" si="139"/>
        <v>9</v>
      </c>
      <c r="E1486" t="str">
        <f t="shared" si="140"/>
        <v>SEPTIEMBRE</v>
      </c>
      <c r="F1486">
        <f t="shared" si="141"/>
        <v>2023</v>
      </c>
      <c r="G1486">
        <f t="shared" si="143"/>
        <v>39</v>
      </c>
      <c r="H1486" s="22" t="s">
        <v>1977</v>
      </c>
      <c r="I1486" s="33">
        <v>100</v>
      </c>
      <c r="J1486" s="22" t="s">
        <v>1978</v>
      </c>
      <c r="K1486" s="22">
        <v>44</v>
      </c>
      <c r="L1486" s="22" t="s">
        <v>999</v>
      </c>
      <c r="M1486" s="22" t="s">
        <v>1324</v>
      </c>
      <c r="N1486" s="22" t="s">
        <v>1344</v>
      </c>
    </row>
    <row r="1487" spans="1:14" x14ac:dyDescent="0.35">
      <c r="A1487" s="24">
        <v>45197</v>
      </c>
      <c r="B1487">
        <f t="shared" si="138"/>
        <v>4</v>
      </c>
      <c r="C1487" t="str">
        <f t="shared" si="142"/>
        <v>JUEVES</v>
      </c>
      <c r="D1487">
        <f t="shared" si="139"/>
        <v>9</v>
      </c>
      <c r="E1487" t="str">
        <f t="shared" si="140"/>
        <v>SEPTIEMBRE</v>
      </c>
      <c r="F1487">
        <f t="shared" si="141"/>
        <v>2023</v>
      </c>
      <c r="G1487">
        <f t="shared" si="143"/>
        <v>39</v>
      </c>
      <c r="H1487" s="22" t="s">
        <v>1732</v>
      </c>
      <c r="I1487" s="33">
        <v>700</v>
      </c>
      <c r="J1487" s="22" t="s">
        <v>1979</v>
      </c>
      <c r="K1487" s="22">
        <v>50</v>
      </c>
      <c r="L1487" s="22" t="s">
        <v>1002</v>
      </c>
      <c r="M1487" s="22" t="s">
        <v>1318</v>
      </c>
      <c r="N1487" s="22"/>
    </row>
    <row r="1488" spans="1:14" x14ac:dyDescent="0.35">
      <c r="A1488" s="24">
        <v>45197</v>
      </c>
      <c r="B1488">
        <f t="shared" si="138"/>
        <v>4</v>
      </c>
      <c r="C1488" t="str">
        <f t="shared" si="142"/>
        <v>JUEVES</v>
      </c>
      <c r="D1488">
        <f t="shared" si="139"/>
        <v>9</v>
      </c>
      <c r="E1488" t="str">
        <f t="shared" si="140"/>
        <v>SEPTIEMBRE</v>
      </c>
      <c r="F1488">
        <f t="shared" si="141"/>
        <v>2023</v>
      </c>
      <c r="G1488">
        <f t="shared" si="143"/>
        <v>39</v>
      </c>
      <c r="H1488" s="22" t="s">
        <v>1980</v>
      </c>
      <c r="I1488" s="33">
        <v>400</v>
      </c>
      <c r="J1488" s="22" t="s">
        <v>1323</v>
      </c>
      <c r="K1488" s="22">
        <v>32</v>
      </c>
      <c r="L1488" s="22" t="s">
        <v>1002</v>
      </c>
      <c r="M1488" s="22" t="s">
        <v>1324</v>
      </c>
      <c r="N1488" s="22" t="s">
        <v>1321</v>
      </c>
    </row>
    <row r="1489" spans="1:14" x14ac:dyDescent="0.35">
      <c r="A1489" s="24">
        <v>45197</v>
      </c>
      <c r="B1489">
        <f t="shared" si="138"/>
        <v>4</v>
      </c>
      <c r="C1489" t="str">
        <f t="shared" si="142"/>
        <v>JUEVES</v>
      </c>
      <c r="D1489">
        <f t="shared" si="139"/>
        <v>9</v>
      </c>
      <c r="E1489" t="str">
        <f t="shared" si="140"/>
        <v>SEPTIEMBRE</v>
      </c>
      <c r="F1489">
        <f t="shared" si="141"/>
        <v>2023</v>
      </c>
      <c r="G1489">
        <f t="shared" si="143"/>
        <v>39</v>
      </c>
      <c r="H1489" s="22" t="s">
        <v>1981</v>
      </c>
      <c r="I1489" s="33">
        <v>59</v>
      </c>
      <c r="J1489" s="22" t="s">
        <v>1982</v>
      </c>
      <c r="K1489" s="22">
        <v>45</v>
      </c>
      <c r="L1489" s="22" t="s">
        <v>999</v>
      </c>
      <c r="M1489" s="22" t="s">
        <v>1324</v>
      </c>
      <c r="N1489" s="22" t="s">
        <v>1344</v>
      </c>
    </row>
    <row r="1490" spans="1:14" x14ac:dyDescent="0.35">
      <c r="A1490" s="24">
        <v>45198</v>
      </c>
      <c r="B1490">
        <f t="shared" si="138"/>
        <v>5</v>
      </c>
      <c r="C1490" t="str">
        <f t="shared" si="142"/>
        <v>VIERNES</v>
      </c>
      <c r="D1490">
        <f t="shared" si="139"/>
        <v>9</v>
      </c>
      <c r="E1490" t="str">
        <f t="shared" si="140"/>
        <v>SEPTIEMBRE</v>
      </c>
      <c r="F1490">
        <f t="shared" si="141"/>
        <v>2023</v>
      </c>
      <c r="G1490">
        <f t="shared" si="143"/>
        <v>39</v>
      </c>
      <c r="H1490" s="22" t="s">
        <v>1963</v>
      </c>
      <c r="I1490" s="33">
        <v>700</v>
      </c>
      <c r="J1490" s="22" t="s">
        <v>1526</v>
      </c>
      <c r="K1490" s="22">
        <v>56</v>
      </c>
      <c r="L1490" s="22" t="s">
        <v>999</v>
      </c>
      <c r="M1490" s="22" t="s">
        <v>1318</v>
      </c>
      <c r="N1490" s="22"/>
    </row>
    <row r="1491" spans="1:14" x14ac:dyDescent="0.35">
      <c r="A1491" s="24">
        <v>45198</v>
      </c>
      <c r="B1491">
        <f t="shared" si="138"/>
        <v>5</v>
      </c>
      <c r="C1491" t="str">
        <f t="shared" si="142"/>
        <v>VIERNES</v>
      </c>
      <c r="D1491">
        <f t="shared" si="139"/>
        <v>9</v>
      </c>
      <c r="E1491" t="str">
        <f t="shared" si="140"/>
        <v>SEPTIEMBRE</v>
      </c>
      <c r="F1491">
        <f t="shared" si="141"/>
        <v>2023</v>
      </c>
      <c r="G1491">
        <f t="shared" si="143"/>
        <v>39</v>
      </c>
      <c r="H1491" s="22" t="s">
        <v>1983</v>
      </c>
      <c r="I1491" s="33">
        <v>59</v>
      </c>
      <c r="J1491" s="22" t="s">
        <v>1360</v>
      </c>
      <c r="K1491" s="22">
        <v>51</v>
      </c>
      <c r="L1491" s="22" t="s">
        <v>999</v>
      </c>
      <c r="M1491" s="22" t="s">
        <v>1324</v>
      </c>
      <c r="N1491" s="22" t="s">
        <v>1335</v>
      </c>
    </row>
    <row r="1492" spans="1:14" x14ac:dyDescent="0.35">
      <c r="A1492" s="24">
        <v>45198</v>
      </c>
      <c r="B1492">
        <f t="shared" si="138"/>
        <v>5</v>
      </c>
      <c r="C1492" t="str">
        <f t="shared" si="142"/>
        <v>VIERNES</v>
      </c>
      <c r="D1492">
        <f t="shared" si="139"/>
        <v>9</v>
      </c>
      <c r="E1492" t="str">
        <f t="shared" si="140"/>
        <v>SEPTIEMBRE</v>
      </c>
      <c r="F1492">
        <f t="shared" si="141"/>
        <v>2023</v>
      </c>
      <c r="G1492">
        <f t="shared" si="143"/>
        <v>39</v>
      </c>
      <c r="H1492" s="22" t="s">
        <v>1984</v>
      </c>
      <c r="I1492" s="33">
        <v>400</v>
      </c>
      <c r="J1492" s="22" t="s">
        <v>1323</v>
      </c>
      <c r="K1492" s="22">
        <v>20</v>
      </c>
      <c r="L1492" s="22" t="s">
        <v>999</v>
      </c>
      <c r="M1492" s="22" t="s">
        <v>1324</v>
      </c>
      <c r="N1492" s="22" t="s">
        <v>1335</v>
      </c>
    </row>
    <row r="1493" spans="1:14" x14ac:dyDescent="0.35">
      <c r="A1493" s="24">
        <v>45198</v>
      </c>
      <c r="B1493">
        <f t="shared" si="138"/>
        <v>5</v>
      </c>
      <c r="C1493" t="str">
        <f t="shared" si="142"/>
        <v>VIERNES</v>
      </c>
      <c r="D1493">
        <f t="shared" si="139"/>
        <v>9</v>
      </c>
      <c r="E1493" t="str">
        <f t="shared" si="140"/>
        <v>SEPTIEMBRE</v>
      </c>
      <c r="F1493">
        <f t="shared" si="141"/>
        <v>2023</v>
      </c>
      <c r="G1493">
        <f t="shared" si="143"/>
        <v>39</v>
      </c>
      <c r="H1493" s="22" t="s">
        <v>1973</v>
      </c>
      <c r="I1493" s="33">
        <v>700</v>
      </c>
      <c r="J1493" s="22" t="s">
        <v>1985</v>
      </c>
      <c r="K1493" s="22">
        <v>42</v>
      </c>
      <c r="L1493" s="22" t="s">
        <v>999</v>
      </c>
      <c r="M1493" s="22" t="s">
        <v>1318</v>
      </c>
      <c r="N1493" s="22"/>
    </row>
    <row r="1494" spans="1:14" x14ac:dyDescent="0.35">
      <c r="A1494" s="24">
        <v>45199</v>
      </c>
      <c r="B1494">
        <f t="shared" si="138"/>
        <v>6</v>
      </c>
      <c r="C1494" t="str">
        <f t="shared" si="142"/>
        <v>SÁBADO</v>
      </c>
      <c r="D1494">
        <f t="shared" si="139"/>
        <v>9</v>
      </c>
      <c r="E1494" t="str">
        <f t="shared" si="140"/>
        <v>SEPTIEMBRE</v>
      </c>
      <c r="F1494">
        <f t="shared" si="141"/>
        <v>2023</v>
      </c>
      <c r="G1494">
        <f t="shared" si="143"/>
        <v>39</v>
      </c>
      <c r="H1494" s="22" t="s">
        <v>1981</v>
      </c>
      <c r="I1494" s="33">
        <v>400</v>
      </c>
      <c r="J1494" s="22" t="s">
        <v>1323</v>
      </c>
      <c r="K1494" s="22">
        <v>45</v>
      </c>
      <c r="L1494" s="22" t="s">
        <v>999</v>
      </c>
      <c r="M1494" s="22" t="s">
        <v>1318</v>
      </c>
      <c r="N1494" s="22"/>
    </row>
  </sheetData>
  <dataValidations disablePrompts="1" count="1">
    <dataValidation type="list" allowBlank="1" showInputMessage="1" showErrorMessage="1" sqref="N855:N857" xr:uid="{6022D1A7-1EBD-468F-B3F3-B8E5798DD5B9}">
      <formula1>$A$2:$A$5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B33C-0031-4A15-8616-D8A72674581C}">
  <dimension ref="A1:N9"/>
  <sheetViews>
    <sheetView workbookViewId="0">
      <selection activeCell="D8" sqref="D8"/>
    </sheetView>
  </sheetViews>
  <sheetFormatPr defaultRowHeight="14.5" x14ac:dyDescent="0.35"/>
  <cols>
    <col min="1" max="1" width="12.6328125" bestFit="1" customWidth="1"/>
    <col min="2" max="2" width="17.453125" bestFit="1" customWidth="1"/>
    <col min="4" max="5" width="12.6328125" bestFit="1" customWidth="1"/>
    <col min="6" max="6" width="17.453125" bestFit="1" customWidth="1"/>
    <col min="7" max="7" width="18.36328125" bestFit="1" customWidth="1"/>
    <col min="8" max="8" width="20.453125" bestFit="1" customWidth="1"/>
    <col min="11" max="11" width="12.6328125" bestFit="1" customWidth="1"/>
    <col min="12" max="12" width="12.36328125" bestFit="1" customWidth="1"/>
    <col min="13" max="14" width="21.81640625" bestFit="1" customWidth="1"/>
  </cols>
  <sheetData>
    <row r="1" spans="1:14" x14ac:dyDescent="0.35">
      <c r="A1" s="27" t="s">
        <v>5</v>
      </c>
      <c r="B1" s="26">
        <v>2023</v>
      </c>
      <c r="E1" s="27" t="s">
        <v>5</v>
      </c>
      <c r="F1" s="26">
        <v>2023</v>
      </c>
      <c r="H1" s="26"/>
      <c r="N1" s="26"/>
    </row>
    <row r="2" spans="1:14" x14ac:dyDescent="0.35">
      <c r="A2" s="27" t="s">
        <v>4</v>
      </c>
      <c r="B2" t="s">
        <v>178</v>
      </c>
      <c r="E2" s="27" t="s">
        <v>4</v>
      </c>
      <c r="F2" t="s">
        <v>178</v>
      </c>
      <c r="K2" s="27" t="s">
        <v>5</v>
      </c>
      <c r="L2" s="26">
        <v>2023</v>
      </c>
    </row>
    <row r="3" spans="1:14" x14ac:dyDescent="0.35">
      <c r="A3" s="27" t="s">
        <v>185</v>
      </c>
      <c r="B3" t="s">
        <v>36</v>
      </c>
      <c r="E3" s="27" t="s">
        <v>185</v>
      </c>
      <c r="F3" t="s">
        <v>36</v>
      </c>
      <c r="K3" s="27" t="s">
        <v>185</v>
      </c>
      <c r="L3" t="s">
        <v>36</v>
      </c>
    </row>
    <row r="5" spans="1:14" x14ac:dyDescent="0.35">
      <c r="A5" s="27" t="s">
        <v>176</v>
      </c>
      <c r="B5" t="s">
        <v>1986</v>
      </c>
      <c r="E5" s="27" t="s">
        <v>176</v>
      </c>
      <c r="F5" t="s">
        <v>1986</v>
      </c>
      <c r="G5" s="34" t="s">
        <v>1987</v>
      </c>
      <c r="H5" s="34" t="s">
        <v>1988</v>
      </c>
      <c r="K5" s="27" t="s">
        <v>176</v>
      </c>
      <c r="L5" t="s">
        <v>1991</v>
      </c>
    </row>
    <row r="6" spans="1:14" x14ac:dyDescent="0.35">
      <c r="A6" s="26">
        <v>35</v>
      </c>
      <c r="B6">
        <v>1</v>
      </c>
      <c r="E6" s="26">
        <v>35</v>
      </c>
      <c r="F6" s="35">
        <v>1</v>
      </c>
      <c r="G6" s="34">
        <v>500</v>
      </c>
      <c r="H6" s="34">
        <v>500</v>
      </c>
      <c r="K6" s="26" t="s">
        <v>999</v>
      </c>
      <c r="L6" s="34">
        <v>73</v>
      </c>
    </row>
    <row r="7" spans="1:14" x14ac:dyDescent="0.35">
      <c r="A7" s="26">
        <v>38</v>
      </c>
      <c r="B7">
        <v>1</v>
      </c>
      <c r="E7" s="26">
        <v>38</v>
      </c>
      <c r="F7" s="35">
        <v>1</v>
      </c>
      <c r="G7" s="34">
        <v>400</v>
      </c>
      <c r="H7" s="34">
        <v>400</v>
      </c>
      <c r="K7" s="26" t="s">
        <v>1002</v>
      </c>
      <c r="L7" s="34">
        <v>75</v>
      </c>
    </row>
    <row r="8" spans="1:14" x14ac:dyDescent="0.35">
      <c r="A8" s="26">
        <v>39</v>
      </c>
      <c r="B8">
        <v>6</v>
      </c>
      <c r="E8" s="26">
        <v>39</v>
      </c>
      <c r="F8" s="35">
        <v>6</v>
      </c>
      <c r="G8" s="34">
        <v>1718</v>
      </c>
      <c r="H8" s="34">
        <v>286.33333333333331</v>
      </c>
      <c r="K8" s="26" t="s">
        <v>177</v>
      </c>
      <c r="L8" s="34">
        <v>75</v>
      </c>
    </row>
    <row r="9" spans="1:14" x14ac:dyDescent="0.35">
      <c r="A9" s="26" t="s">
        <v>177</v>
      </c>
      <c r="B9">
        <v>8</v>
      </c>
      <c r="E9" s="26" t="s">
        <v>177</v>
      </c>
      <c r="F9" s="35">
        <v>8</v>
      </c>
      <c r="G9" s="34">
        <v>2618</v>
      </c>
      <c r="H9" s="34">
        <v>327.25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80DB-C01E-4BFB-86F8-679BC77E9FEE}">
  <dimension ref="A2:C5"/>
  <sheetViews>
    <sheetView workbookViewId="0">
      <selection activeCell="C3" sqref="C3"/>
    </sheetView>
  </sheetViews>
  <sheetFormatPr defaultRowHeight="14.5" x14ac:dyDescent="0.35"/>
  <cols>
    <col min="2" max="2" width="15.453125" bestFit="1" customWidth="1"/>
  </cols>
  <sheetData>
    <row r="2" spans="1:3" x14ac:dyDescent="0.35">
      <c r="A2" s="1" t="s">
        <v>1994</v>
      </c>
    </row>
    <row r="3" spans="1:3" x14ac:dyDescent="0.35">
      <c r="B3" t="s">
        <v>1993</v>
      </c>
      <c r="C3" t="s">
        <v>1992</v>
      </c>
    </row>
    <row r="4" spans="1:3" x14ac:dyDescent="0.35">
      <c r="A4" t="s">
        <v>1989</v>
      </c>
      <c r="B4" s="36">
        <v>38.829268292682926</v>
      </c>
      <c r="C4">
        <v>73</v>
      </c>
    </row>
    <row r="5" spans="1:3" x14ac:dyDescent="0.35">
      <c r="A5" t="s">
        <v>1990</v>
      </c>
      <c r="B5" s="36">
        <v>34.885714285714286</v>
      </c>
      <c r="C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 Guzman</dc:creator>
  <cp:lastModifiedBy>Shanti Guzman</cp:lastModifiedBy>
  <dcterms:created xsi:type="dcterms:W3CDTF">2023-10-03T01:53:57Z</dcterms:created>
  <dcterms:modified xsi:type="dcterms:W3CDTF">2023-10-04T03:22:06Z</dcterms:modified>
</cp:coreProperties>
</file>