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\\192.168.1.11\All Share File (Abdullah)\All-New Share Folder-2023\Pepsi-2023\Service File Bill-2023\07. July-2023\for pad\"/>
    </mc:Choice>
  </mc:AlternateContent>
  <xr:revisionPtr revIDLastSave="0" documentId="13_ncr:1_{0A49D110-C290-4456-AE77-3EFCA9D80389}" xr6:coauthVersionLast="43" xr6:coauthVersionMax="43" xr10:uidLastSave="{00000000-0000-0000-0000-000000000000}"/>
  <bookViews>
    <workbookView xWindow="-110" yWindow="-110" windowWidth="19420" windowHeight="10300" activeTab="2" xr2:uid="{00000000-000D-0000-FFFF-FFFF00000000}"/>
  </bookViews>
  <sheets>
    <sheet name="Rate" sheetId="15" r:id="rId1"/>
    <sheet name="Top_Service-1" sheetId="20" r:id="rId2"/>
    <sheet name="Type Sheet" sheetId="17" r:id="rId3"/>
    <sheet name="Data" sheetId="2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2" hidden="1">'Type Sheet'!$A$2:$AA$1574</definedName>
    <definedName name="ok" localSheetId="1">OFFSET('[1]Jan-23'!#REF!,,,COUNTIF('[1]Jan-23'!#REF!,"?*"))</definedName>
    <definedName name="ok">OFFSET([2]January!#REF!,,,COUNTIF([2]January!#REF!,"?*"))</definedName>
    <definedName name="_xlnm.Print_Area" localSheetId="1">'Top_Service-1'!$A$1:$I$51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20" l="1"/>
  <c r="I14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H24" i="20"/>
  <c r="I24" i="20" l="1"/>
  <c r="B35" i="20"/>
  <c r="A1510" i="17"/>
  <c r="A1506" i="17"/>
  <c r="A1352" i="17"/>
  <c r="A1357" i="17"/>
  <c r="A1370" i="17"/>
  <c r="A1372" i="17"/>
  <c r="A1282" i="17"/>
  <c r="A1280" i="17"/>
  <c r="A1206" i="17"/>
  <c r="A1145" i="17"/>
  <c r="A1066" i="17"/>
  <c r="A994" i="17"/>
  <c r="A914" i="17"/>
  <c r="A824" i="17"/>
  <c r="A672" i="17"/>
  <c r="A598" i="17"/>
  <c r="A594" i="17"/>
  <c r="A458" i="17"/>
  <c r="A287" i="17"/>
  <c r="A129" i="17"/>
  <c r="A131" i="17"/>
  <c r="A156" i="17"/>
  <c r="A66" i="17"/>
  <c r="A80" i="17"/>
  <c r="A64" i="17"/>
  <c r="C829" i="17"/>
  <c r="C1361" i="17"/>
  <c r="C145" i="17"/>
  <c r="C1285" i="17"/>
  <c r="C69" i="17"/>
  <c r="C1057" i="17"/>
  <c r="C1513" i="17"/>
  <c r="C981" i="17"/>
  <c r="C1209" i="17"/>
  <c r="C221" i="17"/>
  <c r="C753" i="17"/>
  <c r="C601" i="17"/>
  <c r="C677" i="17"/>
  <c r="C1133" i="17"/>
  <c r="C449" i="17"/>
  <c r="C373" i="17"/>
  <c r="C525" i="17"/>
  <c r="C1437" i="17"/>
  <c r="C297" i="17"/>
  <c r="C905" i="17"/>
  <c r="C1568" i="17"/>
  <c r="I25" i="20" l="1"/>
  <c r="I26" i="20" s="1"/>
  <c r="A61" i="17"/>
  <c r="A58" i="17"/>
  <c r="A1562" i="17"/>
  <c r="A1559" i="17"/>
  <c r="A203" i="17"/>
  <c r="A127" i="17"/>
  <c r="A201" i="17"/>
  <c r="A199" i="17"/>
  <c r="A1554" i="17"/>
  <c r="A285" i="17"/>
  <c r="A283" i="17"/>
  <c r="A281" i="17"/>
  <c r="A1376" i="17"/>
  <c r="A591" i="17"/>
  <c r="A369" i="17"/>
  <c r="A367" i="17"/>
  <c r="A365" i="17"/>
  <c r="A363" i="17"/>
  <c r="A362" i="17"/>
  <c r="A588" i="17"/>
  <c r="A446" i="17"/>
  <c r="A444" i="17"/>
  <c r="A442" i="17"/>
  <c r="A440" i="17"/>
  <c r="A586" i="17"/>
  <c r="A584" i="17"/>
  <c r="A582" i="17"/>
  <c r="A747" i="17"/>
  <c r="A762" i="17"/>
  <c r="A744" i="17"/>
  <c r="A742" i="17"/>
  <c r="A740" i="17"/>
  <c r="A738" i="17"/>
  <c r="A902" i="17"/>
  <c r="A822" i="17"/>
  <c r="A820" i="17"/>
  <c r="A818" i="17"/>
  <c r="A899" i="17"/>
  <c r="A897" i="17"/>
  <c r="A895" i="17"/>
  <c r="A1278" i="17"/>
  <c r="A1203" i="17"/>
  <c r="A1200" i="17"/>
  <c r="A992" i="17"/>
  <c r="A990" i="17"/>
  <c r="A978" i="17"/>
  <c r="A976" i="17"/>
  <c r="A974" i="17"/>
  <c r="A1054" i="17"/>
  <c r="A1052" i="17"/>
  <c r="A1050" i="17"/>
  <c r="A1048" i="17"/>
  <c r="A1197" i="17"/>
  <c r="A1195" i="17"/>
  <c r="A1276" i="17"/>
  <c r="A1274" i="17"/>
  <c r="A1272" i="17"/>
  <c r="A1270" i="17"/>
  <c r="A1142" i="17"/>
  <c r="A1129" i="17"/>
  <c r="A1127" i="17"/>
  <c r="A1125" i="17"/>
  <c r="A1547" i="17"/>
  <c r="A670" i="17"/>
  <c r="A668" i="17"/>
  <c r="A1501" i="17"/>
  <c r="A1498" i="17"/>
  <c r="A1536" i="17"/>
  <c r="A1504" i="17"/>
  <c r="A1522" i="17"/>
  <c r="A1508" i="17"/>
  <c r="A1496" i="17"/>
  <c r="A1494" i="17"/>
  <c r="A1492" i="17"/>
  <c r="A1489" i="17"/>
  <c r="A1486" i="17"/>
  <c r="A1482" i="17"/>
  <c r="A1479" i="17"/>
  <c r="A1476" i="17"/>
  <c r="A1474" i="17"/>
  <c r="A1471" i="17"/>
  <c r="A1463" i="17"/>
  <c r="A1455" i="17"/>
  <c r="A1452" i="17"/>
  <c r="A1449" i="17"/>
  <c r="A1446" i="17"/>
  <c r="A1431" i="17"/>
  <c r="A1427" i="17"/>
  <c r="A1425" i="17"/>
  <c r="A1417" i="17"/>
  <c r="A1414" i="17"/>
  <c r="A1412" i="17"/>
  <c r="A1409" i="17"/>
  <c r="A1407" i="17"/>
  <c r="A1354" i="17"/>
  <c r="A1404" i="17"/>
  <c r="A1402" i="17"/>
  <c r="A1395" i="17"/>
  <c r="A1381" i="17"/>
  <c r="A1346" i="17"/>
  <c r="A1344" i="17"/>
  <c r="A1339" i="17"/>
  <c r="A1335" i="17"/>
  <c r="A1331" i="17"/>
  <c r="A1327" i="17"/>
  <c r="A1324" i="17"/>
  <c r="A1321" i="17"/>
  <c r="A1318" i="17"/>
  <c r="A1310" i="17"/>
  <c r="A1306" i="17"/>
  <c r="A1302" i="17"/>
  <c r="A1298" i="17"/>
  <c r="A1294" i="17"/>
  <c r="A1263" i="17"/>
  <c r="A1259" i="17"/>
  <c r="A1255" i="17"/>
  <c r="A1251" i="17"/>
  <c r="A1247" i="17"/>
  <c r="A1239" i="17"/>
  <c r="A1235" i="17"/>
  <c r="A1232" i="17"/>
  <c r="A1229" i="17"/>
  <c r="A1218" i="17"/>
  <c r="A1192" i="17"/>
  <c r="A1189" i="17"/>
  <c r="A1186" i="17"/>
  <c r="A1182" i="17"/>
  <c r="A1178" i="17"/>
  <c r="A1174" i="17"/>
  <c r="A1171" i="17"/>
  <c r="A1167" i="17"/>
  <c r="A1164" i="17"/>
  <c r="A1160" i="17"/>
  <c r="A1157" i="17"/>
  <c r="A1153" i="17"/>
  <c r="A1150" i="17"/>
  <c r="A1147" i="17"/>
  <c r="A1118" i="17"/>
  <c r="A1112" i="17"/>
  <c r="A1108" i="17"/>
  <c r="A1105" i="17"/>
  <c r="A1102" i="17"/>
  <c r="A1100" i="17"/>
  <c r="A1097" i="17"/>
  <c r="A1095" i="17"/>
  <c r="A1079" i="17"/>
  <c r="A1077" i="17"/>
  <c r="A1075" i="17"/>
  <c r="A1073" i="17"/>
  <c r="A1068" i="17"/>
  <c r="A1046" i="17"/>
  <c r="A1044" i="17"/>
  <c r="A1042" i="17"/>
  <c r="A1038" i="17"/>
  <c r="A1027" i="17"/>
  <c r="A1025" i="17"/>
  <c r="A1023" i="17"/>
  <c r="A1017" i="17"/>
  <c r="A1006" i="17"/>
  <c r="A1004" i="17"/>
  <c r="A998" i="17"/>
  <c r="A996" i="17"/>
  <c r="A972" i="17"/>
  <c r="A970" i="17"/>
  <c r="A961" i="17"/>
  <c r="A958" i="17"/>
  <c r="A954" i="17"/>
  <c r="A951" i="17"/>
  <c r="A948" i="17"/>
  <c r="A945" i="17"/>
  <c r="A941" i="17"/>
  <c r="A936" i="17"/>
  <c r="A932" i="17"/>
  <c r="A928" i="17"/>
  <c r="A924" i="17"/>
  <c r="A920" i="17"/>
  <c r="A916" i="17"/>
  <c r="A892" i="17"/>
  <c r="A888" i="17"/>
  <c r="A883" i="17"/>
  <c r="A876" i="17"/>
  <c r="A872" i="17"/>
  <c r="A866" i="17"/>
  <c r="A860" i="17"/>
  <c r="A858" i="17"/>
  <c r="A856" i="17"/>
  <c r="A853" i="17"/>
  <c r="A851" i="17"/>
  <c r="A848" i="17"/>
  <c r="A845" i="17"/>
  <c r="A842" i="17"/>
  <c r="A838" i="17"/>
  <c r="A826" i="17"/>
  <c r="A815" i="17"/>
  <c r="A811" i="17"/>
  <c r="A807" i="17"/>
  <c r="A800" i="17"/>
  <c r="A796" i="17"/>
  <c r="A793" i="17"/>
  <c r="A790" i="17"/>
  <c r="A786" i="17"/>
  <c r="A782" i="17"/>
  <c r="A778" i="17"/>
  <c r="A771" i="17"/>
  <c r="A767" i="17"/>
  <c r="A764" i="17"/>
  <c r="A735" i="17"/>
  <c r="A731" i="17"/>
  <c r="A728" i="17"/>
  <c r="A725" i="17"/>
  <c r="A715" i="17"/>
  <c r="A712" i="17"/>
  <c r="A709" i="17"/>
  <c r="A701" i="17"/>
  <c r="A697" i="17"/>
  <c r="A693" i="17"/>
  <c r="A686" i="17"/>
  <c r="A674" i="17"/>
  <c r="A664" i="17"/>
  <c r="A661" i="17"/>
  <c r="A653" i="17"/>
  <c r="A650" i="17"/>
  <c r="A646" i="17"/>
  <c r="A642" i="17"/>
  <c r="A640" i="17"/>
  <c r="A637" i="17"/>
  <c r="A634" i="17"/>
  <c r="A627" i="17"/>
  <c r="A623" i="17"/>
  <c r="A620" i="17"/>
  <c r="A596" i="17"/>
  <c r="A610" i="17"/>
  <c r="A579" i="17"/>
  <c r="A576" i="17"/>
  <c r="A574" i="17"/>
  <c r="A571" i="17"/>
  <c r="A568" i="17"/>
  <c r="A565" i="17"/>
  <c r="A562" i="17"/>
  <c r="A559" i="17"/>
  <c r="A556" i="17"/>
  <c r="A553" i="17"/>
  <c r="A543" i="17"/>
  <c r="A540" i="17"/>
  <c r="A537" i="17"/>
  <c r="A534" i="17"/>
  <c r="A521" i="17"/>
  <c r="A511" i="17"/>
  <c r="A509" i="17"/>
  <c r="A506" i="17"/>
  <c r="A497" i="17"/>
  <c r="A494" i="17"/>
  <c r="A484" i="17"/>
  <c r="A481" i="17"/>
  <c r="A478" i="17"/>
  <c r="A475" i="17"/>
  <c r="A472" i="17"/>
  <c r="A469" i="17"/>
  <c r="A466" i="17"/>
  <c r="A463" i="17"/>
  <c r="A460" i="17"/>
  <c r="A431" i="17"/>
  <c r="A428" i="17"/>
  <c r="A419" i="17"/>
  <c r="A416" i="17"/>
  <c r="A403" i="17"/>
  <c r="A400" i="17"/>
  <c r="A396" i="17"/>
  <c r="A393" i="17"/>
  <c r="A387" i="17"/>
  <c r="A385" i="17"/>
  <c r="A382" i="17"/>
  <c r="A359" i="17"/>
  <c r="A352" i="17"/>
  <c r="A349" i="17"/>
  <c r="A346" i="17"/>
  <c r="A343" i="17"/>
  <c r="A339" i="17"/>
  <c r="A336" i="17"/>
  <c r="A334" i="17"/>
  <c r="A330" i="17"/>
  <c r="A324" i="17"/>
  <c r="A321" i="17"/>
  <c r="A318" i="17"/>
  <c r="A315" i="17"/>
  <c r="A293" i="17"/>
  <c r="A312" i="17"/>
  <c r="A306" i="17"/>
  <c r="A289" i="17"/>
  <c r="A279" i="17"/>
  <c r="A276" i="17"/>
  <c r="A273" i="17"/>
  <c r="A270" i="17"/>
  <c r="A267" i="17"/>
  <c r="A264" i="17"/>
  <c r="A261" i="17"/>
  <c r="A255" i="17"/>
  <c r="A253" i="17"/>
  <c r="A250" i="17"/>
  <c r="A247" i="17"/>
  <c r="A244" i="17"/>
  <c r="A241" i="17"/>
  <c r="A238" i="17"/>
  <c r="A235" i="17"/>
  <c r="A233" i="17"/>
  <c r="A230" i="17"/>
  <c r="A216" i="17"/>
  <c r="A209" i="17"/>
  <c r="A206" i="17"/>
  <c r="A197" i="17"/>
  <c r="A194" i="17"/>
  <c r="A189" i="17"/>
  <c r="A186" i="17"/>
  <c r="A183" i="17"/>
  <c r="A173" i="17"/>
  <c r="A170" i="17"/>
  <c r="A162" i="17"/>
  <c r="A160" i="17"/>
  <c r="A158" i="17"/>
  <c r="A154" i="17"/>
  <c r="A133" i="17"/>
  <c r="A125" i="17"/>
  <c r="A122" i="17"/>
  <c r="A119" i="17"/>
  <c r="A116" i="17"/>
  <c r="A113" i="17"/>
  <c r="A111" i="17"/>
  <c r="A105" i="17"/>
  <c r="A93" i="17"/>
  <c r="A91" i="17"/>
  <c r="A89" i="17"/>
  <c r="A87" i="17"/>
  <c r="A85" i="17"/>
  <c r="A78" i="17"/>
  <c r="A82" i="17"/>
  <c r="A55" i="17"/>
  <c r="A53" i="17"/>
  <c r="A50" i="17"/>
  <c r="A44" i="17"/>
  <c r="A42" i="17"/>
  <c r="A39" i="17"/>
  <c r="A33" i="17"/>
  <c r="A31" i="17"/>
  <c r="A29" i="17"/>
  <c r="A27" i="17"/>
  <c r="A25" i="17"/>
  <c r="A23" i="17"/>
  <c r="A21" i="17"/>
  <c r="A13" i="17"/>
  <c r="A11" i="17"/>
  <c r="A9" i="17"/>
  <c r="A7" i="17"/>
  <c r="A5" i="17"/>
  <c r="A4" i="17"/>
  <c r="A3" i="17"/>
  <c r="N664" i="17" l="1"/>
  <c r="O664" i="17" s="1"/>
  <c r="N1540" i="17" l="1"/>
  <c r="O1540" i="17" s="1"/>
  <c r="N1528" i="17" l="1"/>
  <c r="O1528" i="17" s="1"/>
  <c r="N1151" i="17"/>
  <c r="O1151" i="17" s="1"/>
  <c r="N1004" i="17"/>
  <c r="O1004" i="17" s="1"/>
  <c r="N928" i="17"/>
  <c r="O928" i="17" s="1"/>
  <c r="N1108" i="17"/>
  <c r="O1108" i="17" s="1"/>
  <c r="N598" i="17"/>
  <c r="O598" i="17" s="1"/>
  <c r="N592" i="17" l="1"/>
  <c r="O592" i="17" s="1"/>
  <c r="N1130" i="17"/>
  <c r="O1130" i="17" s="1"/>
  <c r="N1502" i="17"/>
  <c r="O1502" i="17" s="1"/>
  <c r="O1040" i="17" l="1"/>
  <c r="N644" i="17"/>
  <c r="O644" i="17" s="1"/>
  <c r="N1549" i="17" l="1"/>
  <c r="O1549" i="17" s="1"/>
  <c r="N65" i="17" l="1"/>
  <c r="O65" i="17" s="1"/>
  <c r="N64" i="17"/>
  <c r="O64" i="17" s="1"/>
  <c r="N63" i="17"/>
  <c r="O63" i="17" s="1"/>
  <c r="N62" i="17"/>
  <c r="O62" i="17" s="1"/>
  <c r="N61" i="17"/>
  <c r="O61" i="17" s="1"/>
  <c r="N60" i="17"/>
  <c r="O60" i="17" s="1"/>
  <c r="N59" i="17"/>
  <c r="O59" i="17" s="1"/>
  <c r="N58" i="17"/>
  <c r="O58" i="17" s="1"/>
  <c r="N1566" i="17"/>
  <c r="O1566" i="17" s="1"/>
  <c r="O1565" i="17"/>
  <c r="N1564" i="17"/>
  <c r="O1564" i="17" s="1"/>
  <c r="N1563" i="17"/>
  <c r="O1563" i="17" s="1"/>
  <c r="N1562" i="17"/>
  <c r="O1562" i="17" s="1"/>
  <c r="N157" i="17"/>
  <c r="O157" i="17" s="1"/>
  <c r="O156" i="17"/>
  <c r="N132" i="17"/>
  <c r="O132" i="17" s="1"/>
  <c r="N131" i="17"/>
  <c r="O131" i="17" s="1"/>
  <c r="N1561" i="17"/>
  <c r="O1561" i="17" s="1"/>
  <c r="N1560" i="17"/>
  <c r="O1560" i="17" s="1"/>
  <c r="N1559" i="17"/>
  <c r="O1559" i="17" s="1"/>
  <c r="N130" i="17"/>
  <c r="O130" i="17" s="1"/>
  <c r="N129" i="17"/>
  <c r="O129" i="17" s="1"/>
  <c r="N205" i="17"/>
  <c r="O205" i="17" s="1"/>
  <c r="N204" i="17"/>
  <c r="O204" i="17" s="1"/>
  <c r="N203" i="17"/>
  <c r="O203" i="17" s="1"/>
  <c r="N128" i="17"/>
  <c r="O128" i="17" s="1"/>
  <c r="N127" i="17"/>
  <c r="O127" i="17" s="1"/>
  <c r="N202" i="17"/>
  <c r="O202" i="17" s="1"/>
  <c r="O201" i="17"/>
  <c r="N200" i="17"/>
  <c r="O200" i="17" s="1"/>
  <c r="N199" i="17"/>
  <c r="O199" i="17" s="1"/>
  <c r="N1558" i="17"/>
  <c r="O1558" i="17" s="1"/>
  <c r="O1557" i="17"/>
  <c r="N1556" i="17"/>
  <c r="O1556" i="17" s="1"/>
  <c r="N1555" i="17"/>
  <c r="O1555" i="17" s="1"/>
  <c r="N1554" i="17"/>
  <c r="O1554" i="17" s="1"/>
  <c r="N288" i="17"/>
  <c r="O288" i="17" s="1"/>
  <c r="N287" i="17"/>
  <c r="O287" i="17" s="1"/>
  <c r="N286" i="17"/>
  <c r="O286" i="17" s="1"/>
  <c r="O285" i="17"/>
  <c r="N284" i="17"/>
  <c r="O284" i="17" s="1"/>
  <c r="N283" i="17"/>
  <c r="O283" i="17" s="1"/>
  <c r="N282" i="17"/>
  <c r="O282" i="17" s="1"/>
  <c r="N281" i="17"/>
  <c r="O281" i="17" s="1"/>
  <c r="N1380" i="17"/>
  <c r="O1380" i="17" s="1"/>
  <c r="O1379" i="17"/>
  <c r="N1378" i="17"/>
  <c r="O1378" i="17" s="1"/>
  <c r="N1377" i="17"/>
  <c r="O1377" i="17" s="1"/>
  <c r="N1376" i="17"/>
  <c r="O1376" i="17" s="1"/>
  <c r="N595" i="17"/>
  <c r="O595" i="17" s="1"/>
  <c r="N594" i="17"/>
  <c r="O594" i="17" s="1"/>
  <c r="N593" i="17"/>
  <c r="O593" i="17" s="1"/>
  <c r="O591" i="17"/>
  <c r="N370" i="17"/>
  <c r="O370" i="17" s="1"/>
  <c r="N369" i="17"/>
  <c r="O369" i="17" s="1"/>
  <c r="P285" i="17" l="1"/>
  <c r="P64" i="17"/>
  <c r="P287" i="17"/>
  <c r="P131" i="17"/>
  <c r="P281" i="17"/>
  <c r="P1554" i="17"/>
  <c r="P199" i="17"/>
  <c r="P203" i="17"/>
  <c r="P156" i="17"/>
  <c r="P61" i="17"/>
  <c r="P591" i="17"/>
  <c r="P127" i="17"/>
  <c r="P58" i="17"/>
  <c r="P1376" i="17"/>
  <c r="P201" i="17"/>
  <c r="P369" i="17"/>
  <c r="P1559" i="17"/>
  <c r="P594" i="17"/>
  <c r="P283" i="17"/>
  <c r="P129" i="17"/>
  <c r="P1562" i="17"/>
  <c r="N368" i="17" l="1"/>
  <c r="O368" i="17" s="1"/>
  <c r="N367" i="17"/>
  <c r="O367" i="17" s="1"/>
  <c r="N366" i="17"/>
  <c r="O366" i="17" s="1"/>
  <c r="N365" i="17"/>
  <c r="O365" i="17" s="1"/>
  <c r="N364" i="17"/>
  <c r="O364" i="17" s="1"/>
  <c r="N363" i="17"/>
  <c r="O363" i="17" s="1"/>
  <c r="N362" i="17"/>
  <c r="O362" i="17" s="1"/>
  <c r="N590" i="17"/>
  <c r="O590" i="17" s="1"/>
  <c r="N589" i="17"/>
  <c r="O589" i="17" s="1"/>
  <c r="N588" i="17"/>
  <c r="O588" i="17" s="1"/>
  <c r="N459" i="17"/>
  <c r="O459" i="17" s="1"/>
  <c r="N458" i="17"/>
  <c r="O458" i="17" s="1"/>
  <c r="N447" i="17"/>
  <c r="O447" i="17" s="1"/>
  <c r="N446" i="17"/>
  <c r="O446" i="17" s="1"/>
  <c r="N445" i="17"/>
  <c r="O445" i="17" s="1"/>
  <c r="N444" i="17"/>
  <c r="O444" i="17" s="1"/>
  <c r="N443" i="17"/>
  <c r="O443" i="17" s="1"/>
  <c r="N442" i="17"/>
  <c r="O442" i="17" s="1"/>
  <c r="N441" i="17"/>
  <c r="O441" i="17" s="1"/>
  <c r="N440" i="17"/>
  <c r="O440" i="17" s="1"/>
  <c r="N587" i="17"/>
  <c r="O587" i="17" s="1"/>
  <c r="N586" i="17"/>
  <c r="O586" i="17" s="1"/>
  <c r="N585" i="17"/>
  <c r="O585" i="17" s="1"/>
  <c r="N584" i="17"/>
  <c r="O584" i="17" s="1"/>
  <c r="N583" i="17"/>
  <c r="O583" i="17" s="1"/>
  <c r="N582" i="17"/>
  <c r="O582" i="17" s="1"/>
  <c r="N751" i="17"/>
  <c r="O751" i="17" s="1"/>
  <c r="N750" i="17"/>
  <c r="O750" i="17" s="1"/>
  <c r="N749" i="17"/>
  <c r="O749" i="17" s="1"/>
  <c r="O748" i="17"/>
  <c r="N747" i="17"/>
  <c r="O747" i="17" s="1"/>
  <c r="N763" i="17"/>
  <c r="O763" i="17" s="1"/>
  <c r="N762" i="17"/>
  <c r="O762" i="17" s="1"/>
  <c r="N746" i="17"/>
  <c r="O746" i="17" s="1"/>
  <c r="N745" i="17"/>
  <c r="O745" i="17" s="1"/>
  <c r="N744" i="17"/>
  <c r="O744" i="17" s="1"/>
  <c r="N743" i="17"/>
  <c r="O743" i="17" s="1"/>
  <c r="N742" i="17"/>
  <c r="O742" i="17" s="1"/>
  <c r="N741" i="17"/>
  <c r="O741" i="17" s="1"/>
  <c r="N740" i="17"/>
  <c r="O740" i="17" s="1"/>
  <c r="N1375" i="17"/>
  <c r="O1375" i="17" s="1"/>
  <c r="O1374" i="17"/>
  <c r="N1373" i="17"/>
  <c r="O1373" i="17" s="1"/>
  <c r="N1372" i="17"/>
  <c r="O1372" i="17" s="1"/>
  <c r="N739" i="17"/>
  <c r="O739" i="17" s="1"/>
  <c r="N738" i="17"/>
  <c r="O738" i="17" s="1"/>
  <c r="N915" i="17"/>
  <c r="O915" i="17" s="1"/>
  <c r="N914" i="17"/>
  <c r="O914" i="17" s="1"/>
  <c r="N903" i="17"/>
  <c r="O903" i="17" s="1"/>
  <c r="N902" i="17"/>
  <c r="O902" i="17" s="1"/>
  <c r="N825" i="17"/>
  <c r="O825" i="17" s="1"/>
  <c r="N824" i="17"/>
  <c r="O824" i="17" s="1"/>
  <c r="N823" i="17"/>
  <c r="O823" i="17" s="1"/>
  <c r="N822" i="17"/>
  <c r="O822" i="17" s="1"/>
  <c r="N821" i="17"/>
  <c r="O821" i="17" s="1"/>
  <c r="N820" i="17"/>
  <c r="O820" i="17" s="1"/>
  <c r="N819" i="17"/>
  <c r="O819" i="17" s="1"/>
  <c r="N818" i="17"/>
  <c r="O818" i="17" s="1"/>
  <c r="N901" i="17"/>
  <c r="O901" i="17" s="1"/>
  <c r="N900" i="17"/>
  <c r="O900" i="17" s="1"/>
  <c r="N899" i="17"/>
  <c r="O899" i="17" s="1"/>
  <c r="N898" i="17"/>
  <c r="O898" i="17" s="1"/>
  <c r="N897" i="17"/>
  <c r="O897" i="17" s="1"/>
  <c r="N896" i="17"/>
  <c r="O896" i="17" s="1"/>
  <c r="N895" i="17"/>
  <c r="O895" i="17" s="1"/>
  <c r="N1371" i="17"/>
  <c r="O1371" i="17" s="1"/>
  <c r="N1370" i="17"/>
  <c r="O1370" i="17" s="1"/>
  <c r="N1353" i="17"/>
  <c r="O1353" i="17" s="1"/>
  <c r="N1352" i="17"/>
  <c r="O1352" i="17" s="1"/>
  <c r="N1279" i="17"/>
  <c r="O1279" i="17" s="1"/>
  <c r="N1278" i="17"/>
  <c r="O1278" i="17" s="1"/>
  <c r="N1205" i="17"/>
  <c r="O1205" i="17" s="1"/>
  <c r="N1204" i="17"/>
  <c r="O1204" i="17" s="1"/>
  <c r="O1203" i="17"/>
  <c r="N1202" i="17"/>
  <c r="O1202" i="17" s="1"/>
  <c r="N1201" i="17"/>
  <c r="O1201" i="17" s="1"/>
  <c r="N1200" i="17"/>
  <c r="O1200" i="17" s="1"/>
  <c r="N995" i="17"/>
  <c r="O995" i="17" s="1"/>
  <c r="N994" i="17"/>
  <c r="O994" i="17" s="1"/>
  <c r="N993" i="17"/>
  <c r="O993" i="17" s="1"/>
  <c r="N992" i="17"/>
  <c r="O992" i="17" s="1"/>
  <c r="N991" i="17"/>
  <c r="O991" i="17" s="1"/>
  <c r="N990" i="17"/>
  <c r="O990" i="17" s="1"/>
  <c r="N979" i="17"/>
  <c r="O979" i="17" s="1"/>
  <c r="N978" i="17"/>
  <c r="O978" i="17" s="1"/>
  <c r="N977" i="17"/>
  <c r="O977" i="17" s="1"/>
  <c r="N976" i="17"/>
  <c r="O976" i="17" s="1"/>
  <c r="N975" i="17"/>
  <c r="O975" i="17" s="1"/>
  <c r="N974" i="17"/>
  <c r="O974" i="17" s="1"/>
  <c r="N1067" i="17"/>
  <c r="O1067" i="17" s="1"/>
  <c r="N1066" i="17"/>
  <c r="O1066" i="17" s="1"/>
  <c r="N1055" i="17"/>
  <c r="O1055" i="17" s="1"/>
  <c r="N1054" i="17"/>
  <c r="O1054" i="17" s="1"/>
  <c r="N1053" i="17"/>
  <c r="O1053" i="17" s="1"/>
  <c r="N1052" i="17"/>
  <c r="O1052" i="17" s="1"/>
  <c r="N1051" i="17"/>
  <c r="O1051" i="17" s="1"/>
  <c r="N1050" i="17"/>
  <c r="O1050" i="17" s="1"/>
  <c r="N1049" i="17"/>
  <c r="O1049" i="17" s="1"/>
  <c r="N1048" i="17"/>
  <c r="O1048" i="17" s="1"/>
  <c r="N1199" i="17"/>
  <c r="O1199" i="17" s="1"/>
  <c r="N1197" i="17"/>
  <c r="O1197" i="17" s="1"/>
  <c r="N1196" i="17"/>
  <c r="O1196" i="17" s="1"/>
  <c r="N1195" i="17"/>
  <c r="O1195" i="17" s="1"/>
  <c r="N1277" i="17"/>
  <c r="O1277" i="17" s="1"/>
  <c r="N1276" i="17"/>
  <c r="O1276" i="17" s="1"/>
  <c r="N1275" i="17"/>
  <c r="O1275" i="17" s="1"/>
  <c r="N1274" i="17"/>
  <c r="O1274" i="17" s="1"/>
  <c r="N1273" i="17"/>
  <c r="O1273" i="17" s="1"/>
  <c r="N1272" i="17"/>
  <c r="O1272" i="17" s="1"/>
  <c r="N1271" i="17"/>
  <c r="O1271" i="17" s="1"/>
  <c r="N1270" i="17"/>
  <c r="O1270" i="17" s="1"/>
  <c r="N1146" i="17"/>
  <c r="O1146" i="17" s="1"/>
  <c r="N1145" i="17"/>
  <c r="O1145" i="17" s="1"/>
  <c r="N1144" i="17"/>
  <c r="O1144" i="17" s="1"/>
  <c r="N1143" i="17"/>
  <c r="O1143" i="17" s="1"/>
  <c r="N1142" i="17"/>
  <c r="O1142" i="17" s="1"/>
  <c r="N1131" i="17"/>
  <c r="O1131" i="17" s="1"/>
  <c r="O1129" i="17"/>
  <c r="N1128" i="17"/>
  <c r="O1128" i="17" s="1"/>
  <c r="N1127" i="17"/>
  <c r="O1127" i="17" s="1"/>
  <c r="N1126" i="17"/>
  <c r="O1126" i="17" s="1"/>
  <c r="N1125" i="17"/>
  <c r="O1125" i="17" s="1"/>
  <c r="N1553" i="17"/>
  <c r="O1553" i="17" s="1"/>
  <c r="O1552" i="17"/>
  <c r="N1551" i="17"/>
  <c r="O1551" i="17" s="1"/>
  <c r="N1550" i="17"/>
  <c r="O1550" i="17" s="1"/>
  <c r="N1548" i="17"/>
  <c r="O1548" i="17" s="1"/>
  <c r="N1547" i="17"/>
  <c r="O1547" i="17" s="1"/>
  <c r="N673" i="17"/>
  <c r="O673" i="17" s="1"/>
  <c r="N672" i="17"/>
  <c r="O672" i="17" s="1"/>
  <c r="N671" i="17"/>
  <c r="O671" i="17" s="1"/>
  <c r="N670" i="17"/>
  <c r="O670" i="17" s="1"/>
  <c r="N669" i="17"/>
  <c r="O669" i="17" s="1"/>
  <c r="N668" i="17"/>
  <c r="O668" i="17" s="1"/>
  <c r="N1503" i="17"/>
  <c r="O1503" i="17" s="1"/>
  <c r="N1501" i="17"/>
  <c r="O1501" i="17" s="1"/>
  <c r="N1500" i="17"/>
  <c r="O1500" i="17" s="1"/>
  <c r="N1499" i="17"/>
  <c r="O1499" i="17" s="1"/>
  <c r="N1498" i="17"/>
  <c r="O1498" i="17" s="1"/>
  <c r="P1272" i="17" l="1"/>
  <c r="P1145" i="17"/>
  <c r="P582" i="17"/>
  <c r="P442" i="17"/>
  <c r="P440" i="17"/>
  <c r="P1197" i="17"/>
  <c r="P976" i="17"/>
  <c r="P994" i="17"/>
  <c r="P586" i="17"/>
  <c r="P1274" i="17"/>
  <c r="P363" i="17"/>
  <c r="P672" i="17"/>
  <c r="P1052" i="17"/>
  <c r="P1054" i="17"/>
  <c r="P740" i="17"/>
  <c r="P822" i="17"/>
  <c r="P1270" i="17"/>
  <c r="P895" i="17"/>
  <c r="P762" i="17"/>
  <c r="P992" i="17"/>
  <c r="P1203" i="17"/>
  <c r="P902" i="17"/>
  <c r="P458" i="17"/>
  <c r="P1372" i="17"/>
  <c r="P1547" i="17"/>
  <c r="P914" i="17"/>
  <c r="P444" i="17"/>
  <c r="P588" i="17"/>
  <c r="P974" i="17"/>
  <c r="P362" i="17"/>
  <c r="P818" i="17"/>
  <c r="P1125" i="17"/>
  <c r="P1142" i="17"/>
  <c r="P1129" i="17"/>
  <c r="P1501" i="17"/>
  <c r="P668" i="17"/>
  <c r="P1278" i="17"/>
  <c r="P897" i="17"/>
  <c r="P824" i="17"/>
  <c r="P742" i="17"/>
  <c r="P584" i="17"/>
  <c r="P365" i="17"/>
  <c r="P1498" i="17"/>
  <c r="P670" i="17"/>
  <c r="P1048" i="17"/>
  <c r="P978" i="17"/>
  <c r="P1370" i="17"/>
  <c r="P899" i="17"/>
  <c r="P820" i="17"/>
  <c r="P738" i="17"/>
  <c r="P744" i="17"/>
  <c r="P747" i="17"/>
  <c r="P446" i="17"/>
  <c r="P1127" i="17"/>
  <c r="P1276" i="17"/>
  <c r="P1195" i="17"/>
  <c r="P1066" i="17"/>
  <c r="P1200" i="17"/>
  <c r="P1050" i="17"/>
  <c r="P990" i="17"/>
  <c r="P1352" i="17"/>
  <c r="P367" i="17"/>
  <c r="N655" i="17" l="1"/>
  <c r="O655" i="17" s="1"/>
  <c r="O500" i="17"/>
  <c r="N16" i="17"/>
  <c r="O16" i="17" s="1"/>
  <c r="N548" i="17"/>
  <c r="O548" i="17" s="1"/>
  <c r="N545" i="17"/>
  <c r="O545" i="17" s="1"/>
  <c r="N546" i="17"/>
  <c r="O546" i="17" s="1"/>
  <c r="N547" i="17"/>
  <c r="O547" i="17" s="1"/>
  <c r="N136" i="17"/>
  <c r="O136" i="17" s="1"/>
  <c r="N1530" i="17" l="1"/>
  <c r="O1530" i="17" s="1"/>
  <c r="N1529" i="17"/>
  <c r="O1529" i="17" s="1"/>
  <c r="N1533" i="17"/>
  <c r="O1533" i="17" s="1"/>
  <c r="N1403" i="17"/>
  <c r="O1403" i="17" s="1"/>
  <c r="O1152" i="17"/>
  <c r="N1150" i="17"/>
  <c r="O1150" i="17" s="1"/>
  <c r="N1120" i="17"/>
  <c r="O1120" i="17" s="1"/>
  <c r="N1121" i="17"/>
  <c r="O1121" i="17" s="1"/>
  <c r="N1122" i="17"/>
  <c r="O1122" i="17" s="1"/>
  <c r="O1123" i="17"/>
  <c r="N1124" i="17"/>
  <c r="O1124" i="17" s="1"/>
  <c r="N1114" i="17"/>
  <c r="O1114" i="17" s="1"/>
  <c r="N1088" i="17"/>
  <c r="O1088" i="17" s="1"/>
  <c r="N1089" i="17"/>
  <c r="O1089" i="17" s="1"/>
  <c r="N1090" i="17"/>
  <c r="O1090" i="17" s="1"/>
  <c r="N1091" i="17"/>
  <c r="O1091" i="17" s="1"/>
  <c r="N1092" i="17"/>
  <c r="O1092" i="17" s="1"/>
  <c r="N1038" i="17"/>
  <c r="O1038" i="17" s="1"/>
  <c r="N1039" i="17"/>
  <c r="O1039" i="17" s="1"/>
  <c r="N1041" i="17"/>
  <c r="O1041" i="17" s="1"/>
  <c r="N1035" i="17"/>
  <c r="O1035" i="17" s="1"/>
  <c r="O1012" i="17"/>
  <c r="N973" i="17"/>
  <c r="O973" i="17" s="1"/>
  <c r="N972" i="17"/>
  <c r="O972" i="17" s="1"/>
  <c r="P1150" i="17" l="1"/>
  <c r="P972" i="17"/>
  <c r="N1466" i="17"/>
  <c r="O1466" i="17" s="1"/>
  <c r="O1467" i="17"/>
  <c r="O1468" i="17"/>
  <c r="O1469" i="17"/>
  <c r="N1470" i="17"/>
  <c r="O1470" i="17" s="1"/>
  <c r="N1458" i="17"/>
  <c r="O1458" i="17" s="1"/>
  <c r="O1459" i="17"/>
  <c r="N1460" i="17"/>
  <c r="O1460" i="17" s="1"/>
  <c r="O1461" i="17"/>
  <c r="N1462" i="17"/>
  <c r="O1462" i="17" s="1"/>
  <c r="N1542" i="17" l="1"/>
  <c r="O1542" i="17" s="1"/>
  <c r="O1539" i="17"/>
  <c r="O1541" i="17"/>
  <c r="N1543" i="17"/>
  <c r="O1543" i="17" s="1"/>
  <c r="N1544" i="17"/>
  <c r="O1544" i="17" s="1"/>
  <c r="O1545" i="17"/>
  <c r="N1546" i="17"/>
  <c r="O1546" i="17" s="1"/>
  <c r="N1525" i="17"/>
  <c r="O1525" i="17" s="1"/>
  <c r="N1526" i="17"/>
  <c r="O1526" i="17" s="1"/>
  <c r="N1527" i="17"/>
  <c r="O1527" i="17" s="1"/>
  <c r="O1531" i="17"/>
  <c r="O1532" i="17"/>
  <c r="O1534" i="17"/>
  <c r="N1535" i="17"/>
  <c r="O1535" i="17" s="1"/>
  <c r="O1434" i="17"/>
  <c r="N1435" i="17"/>
  <c r="O1435" i="17" s="1"/>
  <c r="N1420" i="17"/>
  <c r="O1420" i="17" s="1"/>
  <c r="N1421" i="17"/>
  <c r="O1421" i="17" s="1"/>
  <c r="N1422" i="17"/>
  <c r="O1422" i="17" s="1"/>
  <c r="O1423" i="17"/>
  <c r="N1424" i="17"/>
  <c r="O1424" i="17" s="1"/>
  <c r="O1155" i="17" l="1"/>
  <c r="N1156" i="17"/>
  <c r="O1156" i="17" s="1"/>
  <c r="O1154" i="17"/>
  <c r="N1153" i="17"/>
  <c r="O1153" i="17" s="1"/>
  <c r="N1159" i="17"/>
  <c r="O1159" i="17" s="1"/>
  <c r="N1158" i="17"/>
  <c r="O1158" i="17" s="1"/>
  <c r="N1157" i="17"/>
  <c r="O1157" i="17" s="1"/>
  <c r="N1115" i="17"/>
  <c r="O1115" i="17" s="1"/>
  <c r="O1116" i="17"/>
  <c r="N1117" i="17"/>
  <c r="O1117" i="17" s="1"/>
  <c r="O1110" i="17"/>
  <c r="N1111" i="17"/>
  <c r="O1111" i="17" s="1"/>
  <c r="N1107" i="17"/>
  <c r="O1107" i="17" s="1"/>
  <c r="N1106" i="17"/>
  <c r="O1106" i="17" s="1"/>
  <c r="O1105" i="17"/>
  <c r="N1103" i="17"/>
  <c r="O1103" i="17" s="1"/>
  <c r="N1104" i="17"/>
  <c r="O1104" i="17" s="1"/>
  <c r="N1102" i="17"/>
  <c r="O1102" i="17" s="1"/>
  <c r="N1080" i="17"/>
  <c r="O1080" i="17" s="1"/>
  <c r="N1081" i="17"/>
  <c r="O1081" i="17" s="1"/>
  <c r="O1082" i="17"/>
  <c r="N1083" i="17"/>
  <c r="O1083" i="17" s="1"/>
  <c r="N1084" i="17"/>
  <c r="O1084" i="17" s="1"/>
  <c r="N1085" i="17"/>
  <c r="O1085" i="17" s="1"/>
  <c r="N1086" i="17"/>
  <c r="O1086" i="17" s="1"/>
  <c r="N1087" i="17"/>
  <c r="O1087" i="17" s="1"/>
  <c r="O1093" i="17"/>
  <c r="N1094" i="17"/>
  <c r="O1094" i="17" s="1"/>
  <c r="N1078" i="17"/>
  <c r="O1078" i="17" s="1"/>
  <c r="N1070" i="17"/>
  <c r="O1070" i="17" s="1"/>
  <c r="O1071" i="17"/>
  <c r="N1072" i="17"/>
  <c r="O1072" i="17" s="1"/>
  <c r="N1043" i="17"/>
  <c r="O1043" i="17" s="1"/>
  <c r="N1042" i="17"/>
  <c r="O1042" i="17" s="1"/>
  <c r="N1045" i="17"/>
  <c r="O1045" i="17" s="1"/>
  <c r="N1044" i="17"/>
  <c r="O1044" i="17" s="1"/>
  <c r="N1047" i="17"/>
  <c r="O1047" i="17" s="1"/>
  <c r="N1046" i="17"/>
  <c r="O1046" i="17" s="1"/>
  <c r="N1069" i="17"/>
  <c r="O1069" i="17" s="1"/>
  <c r="N1068" i="17"/>
  <c r="O1068" i="17" s="1"/>
  <c r="N1074" i="17"/>
  <c r="O1074" i="17" s="1"/>
  <c r="N1073" i="17"/>
  <c r="O1073" i="17" s="1"/>
  <c r="N1076" i="17"/>
  <c r="O1076" i="17" s="1"/>
  <c r="N1075" i="17"/>
  <c r="O1075" i="17" s="1"/>
  <c r="N1077" i="17"/>
  <c r="O1077" i="17" s="1"/>
  <c r="N1079" i="17"/>
  <c r="O1079" i="17" s="1"/>
  <c r="N1096" i="17"/>
  <c r="O1096" i="17" s="1"/>
  <c r="N1095" i="17"/>
  <c r="O1095" i="17" s="1"/>
  <c r="N1099" i="17"/>
  <c r="O1099" i="17" s="1"/>
  <c r="N1098" i="17"/>
  <c r="O1098" i="17" s="1"/>
  <c r="N1097" i="17"/>
  <c r="O1097" i="17" s="1"/>
  <c r="N1101" i="17"/>
  <c r="O1101" i="17" s="1"/>
  <c r="N1100" i="17"/>
  <c r="O1100" i="17" s="1"/>
  <c r="N1109" i="17"/>
  <c r="O1109" i="17" s="1"/>
  <c r="N1113" i="17"/>
  <c r="O1113" i="17" s="1"/>
  <c r="N1112" i="17"/>
  <c r="O1112" i="17" s="1"/>
  <c r="N1119" i="17"/>
  <c r="O1119" i="17" s="1"/>
  <c r="N1118" i="17"/>
  <c r="O1118" i="17" s="1"/>
  <c r="N1149" i="17"/>
  <c r="O1149" i="17" s="1"/>
  <c r="N1148" i="17"/>
  <c r="O1148" i="17" s="1"/>
  <c r="N1147" i="17"/>
  <c r="O1147" i="17" s="1"/>
  <c r="N1029" i="17"/>
  <c r="O1029" i="17" s="1"/>
  <c r="O1030" i="17"/>
  <c r="O1031" i="17"/>
  <c r="N1032" i="17"/>
  <c r="O1032" i="17" s="1"/>
  <c r="N1033" i="17"/>
  <c r="O1033" i="17" s="1"/>
  <c r="N1034" i="17"/>
  <c r="O1034" i="17" s="1"/>
  <c r="O1036" i="17"/>
  <c r="N1037" i="17"/>
  <c r="O1037" i="17" s="1"/>
  <c r="N1024" i="17"/>
  <c r="O1024" i="17" s="1"/>
  <c r="N1023" i="17"/>
  <c r="O1023" i="17" s="1"/>
  <c r="N1018" i="17"/>
  <c r="O1018" i="17" s="1"/>
  <c r="N1019" i="17"/>
  <c r="O1019" i="17" s="1"/>
  <c r="N1020" i="17"/>
  <c r="O1020" i="17" s="1"/>
  <c r="O1021" i="17"/>
  <c r="N1022" i="17"/>
  <c r="O1022" i="17" s="1"/>
  <c r="N1027" i="17"/>
  <c r="O1027" i="17" s="1"/>
  <c r="N1025" i="17"/>
  <c r="O1025" i="17" s="1"/>
  <c r="N1017" i="17"/>
  <c r="O1017" i="17" s="1"/>
  <c r="N1007" i="17"/>
  <c r="O1007" i="17" s="1"/>
  <c r="N1006" i="17"/>
  <c r="O1006" i="17" s="1"/>
  <c r="N961" i="17"/>
  <c r="O961" i="17" s="1"/>
  <c r="N970" i="17"/>
  <c r="O970" i="17" s="1"/>
  <c r="N996" i="17"/>
  <c r="O996" i="17" s="1"/>
  <c r="N998" i="17"/>
  <c r="O998" i="17" s="1"/>
  <c r="N1008" i="17"/>
  <c r="O1008" i="17" s="1"/>
  <c r="N1009" i="17"/>
  <c r="O1009" i="17" s="1"/>
  <c r="N1010" i="17"/>
  <c r="O1010" i="17" s="1"/>
  <c r="N1011" i="17"/>
  <c r="O1011" i="17" s="1"/>
  <c r="O1013" i="17"/>
  <c r="N1014" i="17"/>
  <c r="O1014" i="17" s="1"/>
  <c r="O1015" i="17"/>
  <c r="N1016" i="17"/>
  <c r="O1016" i="17" s="1"/>
  <c r="N1005" i="17"/>
  <c r="O1005" i="17" s="1"/>
  <c r="N1026" i="17"/>
  <c r="O1026" i="17" s="1"/>
  <c r="N1028" i="17"/>
  <c r="O1028" i="17" s="1"/>
  <c r="N957" i="17"/>
  <c r="O957" i="17" s="1"/>
  <c r="N956" i="17"/>
  <c r="O956" i="17" s="1"/>
  <c r="N955" i="17"/>
  <c r="O955" i="17" s="1"/>
  <c r="O954" i="17"/>
  <c r="N1001" i="17"/>
  <c r="O1001" i="17" s="1"/>
  <c r="O1002" i="17"/>
  <c r="N1003" i="17"/>
  <c r="O1003" i="17" s="1"/>
  <c r="N964" i="17"/>
  <c r="O964" i="17" s="1"/>
  <c r="O965" i="17"/>
  <c r="O966" i="17"/>
  <c r="N967" i="17"/>
  <c r="O967" i="17" s="1"/>
  <c r="O968" i="17"/>
  <c r="N969" i="17"/>
  <c r="O969" i="17" s="1"/>
  <c r="N960" i="17"/>
  <c r="O960" i="17" s="1"/>
  <c r="N959" i="17"/>
  <c r="O959" i="17" s="1"/>
  <c r="O958" i="17"/>
  <c r="N963" i="17"/>
  <c r="O963" i="17" s="1"/>
  <c r="N962" i="17"/>
  <c r="O962" i="17" s="1"/>
  <c r="N971" i="17"/>
  <c r="O971" i="17" s="1"/>
  <c r="N997" i="17"/>
  <c r="O997" i="17" s="1"/>
  <c r="P1153" i="17" l="1"/>
  <c r="P1157" i="17"/>
  <c r="P1105" i="17"/>
  <c r="P1102" i="17"/>
  <c r="P1042" i="17"/>
  <c r="P1044" i="17"/>
  <c r="P1046" i="17"/>
  <c r="P1068" i="17"/>
  <c r="P1073" i="17"/>
  <c r="P1075" i="17"/>
  <c r="P1077" i="17"/>
  <c r="P1079" i="17"/>
  <c r="P1095" i="17"/>
  <c r="P1097" i="17"/>
  <c r="P1100" i="17"/>
  <c r="P1108" i="17"/>
  <c r="P1112" i="17"/>
  <c r="P1118" i="17"/>
  <c r="P1147" i="17"/>
  <c r="P1023" i="17"/>
  <c r="P1004" i="17"/>
  <c r="P1006" i="17"/>
  <c r="P1017" i="17"/>
  <c r="P1025" i="17"/>
  <c r="P1027" i="17"/>
  <c r="P1038" i="17"/>
  <c r="P958" i="17"/>
  <c r="P954" i="17"/>
  <c r="P970" i="17"/>
  <c r="P961" i="17"/>
  <c r="P996" i="17"/>
  <c r="O1245" i="17"/>
  <c r="O1242" i="17"/>
  <c r="N1243" i="17"/>
  <c r="O1243" i="17" s="1"/>
  <c r="N1244" i="17"/>
  <c r="O1244" i="17" s="1"/>
  <c r="N1221" i="17"/>
  <c r="O1221" i="17" s="1"/>
  <c r="N1173" i="17"/>
  <c r="O1173" i="17" s="1"/>
  <c r="N1172" i="17"/>
  <c r="O1172" i="17" s="1"/>
  <c r="N1171" i="17"/>
  <c r="O1171" i="17" s="1"/>
  <c r="N950" i="17"/>
  <c r="O950" i="17" s="1"/>
  <c r="N949" i="17"/>
  <c r="O949" i="17" s="1"/>
  <c r="N948" i="17"/>
  <c r="O948" i="17" s="1"/>
  <c r="N947" i="17"/>
  <c r="O947" i="17" s="1"/>
  <c r="N946" i="17"/>
  <c r="O946" i="17" s="1"/>
  <c r="N945" i="17"/>
  <c r="O945" i="17" s="1"/>
  <c r="N931" i="17"/>
  <c r="O931" i="17" s="1"/>
  <c r="N930" i="17"/>
  <c r="O930" i="17" s="1"/>
  <c r="N929" i="17"/>
  <c r="O929" i="17" s="1"/>
  <c r="N891" i="17"/>
  <c r="O891" i="17" s="1"/>
  <c r="N890" i="17"/>
  <c r="O890" i="17" s="1"/>
  <c r="N889" i="17"/>
  <c r="O889" i="17" s="1"/>
  <c r="N888" i="17"/>
  <c r="O888" i="17" s="1"/>
  <c r="N875" i="17"/>
  <c r="O875" i="17" s="1"/>
  <c r="N874" i="17"/>
  <c r="O874" i="17" s="1"/>
  <c r="N873" i="17"/>
  <c r="O873" i="17" s="1"/>
  <c r="N872" i="17"/>
  <c r="O872" i="17" s="1"/>
  <c r="N859" i="17"/>
  <c r="O859" i="17" s="1"/>
  <c r="N858" i="17"/>
  <c r="O858" i="17" s="1"/>
  <c r="N857" i="17"/>
  <c r="O857" i="17" s="1"/>
  <c r="N856" i="17"/>
  <c r="O856" i="17" s="1"/>
  <c r="N855" i="17"/>
  <c r="O855" i="17" s="1"/>
  <c r="N854" i="17"/>
  <c r="O854" i="17" s="1"/>
  <c r="O853" i="17"/>
  <c r="N852" i="17"/>
  <c r="O852" i="17" s="1"/>
  <c r="N851" i="17"/>
  <c r="O851" i="17" s="1"/>
  <c r="N847" i="17"/>
  <c r="O847" i="17" s="1"/>
  <c r="O846" i="17"/>
  <c r="N845" i="17"/>
  <c r="O845" i="17" s="1"/>
  <c r="N841" i="17"/>
  <c r="O841" i="17" s="1"/>
  <c r="N840" i="17"/>
  <c r="O840" i="17" s="1"/>
  <c r="N839" i="17"/>
  <c r="O839" i="17" s="1"/>
  <c r="N838" i="17"/>
  <c r="O838" i="17" s="1"/>
  <c r="N827" i="17"/>
  <c r="O827" i="17" s="1"/>
  <c r="N816" i="17"/>
  <c r="O816" i="17" s="1"/>
  <c r="O826" i="17"/>
  <c r="N817" i="17"/>
  <c r="O817" i="17" s="1"/>
  <c r="O815" i="17"/>
  <c r="N795" i="17"/>
  <c r="O795" i="17" s="1"/>
  <c r="N794" i="17"/>
  <c r="O794" i="17" s="1"/>
  <c r="O793" i="17"/>
  <c r="N725" i="17"/>
  <c r="O725" i="17" s="1"/>
  <c r="N726" i="17"/>
  <c r="O726" i="17" s="1"/>
  <c r="N727" i="17"/>
  <c r="O727" i="17" s="1"/>
  <c r="N703" i="17"/>
  <c r="O703" i="17" s="1"/>
  <c r="N667" i="17"/>
  <c r="O667" i="17" s="1"/>
  <c r="N666" i="17"/>
  <c r="O666" i="17" s="1"/>
  <c r="N599" i="17"/>
  <c r="O599" i="17" s="1"/>
  <c r="N657" i="17"/>
  <c r="O657" i="17" s="1"/>
  <c r="N658" i="17"/>
  <c r="O658" i="17" s="1"/>
  <c r="O659" i="17"/>
  <c r="N654" i="17"/>
  <c r="O654" i="17" s="1"/>
  <c r="N656" i="17"/>
  <c r="O656" i="17" s="1"/>
  <c r="N660" i="17"/>
  <c r="O660" i="17" s="1"/>
  <c r="N653" i="17"/>
  <c r="O653" i="17" s="1"/>
  <c r="N616" i="17"/>
  <c r="O616" i="17" s="1"/>
  <c r="O550" i="17"/>
  <c r="O551" i="17"/>
  <c r="N552" i="17"/>
  <c r="O552" i="17" s="1"/>
  <c r="P1132" i="17" l="1"/>
  <c r="C28" i="20" s="1"/>
  <c r="P1171" i="17"/>
  <c r="P948" i="17"/>
  <c r="P945" i="17"/>
  <c r="P928" i="17"/>
  <c r="P888" i="17"/>
  <c r="P872" i="17"/>
  <c r="P858" i="17"/>
  <c r="P856" i="17"/>
  <c r="P853" i="17"/>
  <c r="P851" i="17"/>
  <c r="P845" i="17"/>
  <c r="P838" i="17"/>
  <c r="P826" i="17"/>
  <c r="P815" i="17"/>
  <c r="P793" i="17"/>
  <c r="P725" i="17"/>
  <c r="P598" i="17"/>
  <c r="P653" i="17"/>
  <c r="N513" i="17" l="1"/>
  <c r="O513" i="17" s="1"/>
  <c r="N485" i="17"/>
  <c r="O485" i="17" s="1"/>
  <c r="N431" i="17" l="1"/>
  <c r="O431" i="17" s="1"/>
  <c r="N432" i="17"/>
  <c r="O432" i="17" s="1"/>
  <c r="N433" i="17"/>
  <c r="O433" i="17" s="1"/>
  <c r="N434" i="17"/>
  <c r="O434" i="17" s="1"/>
  <c r="O435" i="17"/>
  <c r="N436" i="17"/>
  <c r="O436" i="17" s="1"/>
  <c r="N437" i="17"/>
  <c r="O437" i="17" s="1"/>
  <c r="O438" i="17"/>
  <c r="N439" i="17"/>
  <c r="O439" i="17" s="1"/>
  <c r="N407" i="17"/>
  <c r="O407" i="17" s="1"/>
  <c r="O331" i="17"/>
  <c r="O332" i="17"/>
  <c r="P431" i="17" l="1"/>
  <c r="N137" i="17"/>
  <c r="O137" i="17" s="1"/>
  <c r="N141" i="17" l="1"/>
  <c r="O141" i="17" s="1"/>
  <c r="O142" i="17"/>
  <c r="N143" i="17"/>
  <c r="O143" i="17" s="1"/>
  <c r="N138" i="17"/>
  <c r="O138" i="17" s="1"/>
  <c r="O139" i="17"/>
  <c r="O140" i="17"/>
  <c r="N133" i="17"/>
  <c r="O133" i="17" s="1"/>
  <c r="N134" i="17"/>
  <c r="O134" i="17" s="1"/>
  <c r="N135" i="17"/>
  <c r="O135" i="17" s="1"/>
  <c r="O109" i="17"/>
  <c r="N105" i="17"/>
  <c r="O105" i="17" s="1"/>
  <c r="N106" i="17"/>
  <c r="O106" i="17" s="1"/>
  <c r="N107" i="17"/>
  <c r="O107" i="17" s="1"/>
  <c r="N108" i="17"/>
  <c r="O108" i="17" s="1"/>
  <c r="N110" i="17"/>
  <c r="O110" i="17" s="1"/>
  <c r="O100" i="17"/>
  <c r="N102" i="17"/>
  <c r="O102" i="17" s="1"/>
  <c r="P133" i="17" l="1"/>
  <c r="P105" i="17"/>
  <c r="N1398" i="17"/>
  <c r="O1398" i="17" s="1"/>
  <c r="O1399" i="17"/>
  <c r="O1400" i="17"/>
  <c r="N1401" i="17"/>
  <c r="O1401" i="17" s="1"/>
  <c r="N1384" i="17"/>
  <c r="O1384" i="17" s="1"/>
  <c r="O1385" i="17"/>
  <c r="O1386" i="17"/>
  <c r="N1387" i="17"/>
  <c r="O1387" i="17" s="1"/>
  <c r="N1388" i="17"/>
  <c r="O1388" i="17" s="1"/>
  <c r="N1389" i="17"/>
  <c r="O1389" i="17" s="1"/>
  <c r="N1390" i="17"/>
  <c r="O1390" i="17" s="1"/>
  <c r="O1391" i="17"/>
  <c r="N1392" i="17"/>
  <c r="O1392" i="17" s="1"/>
  <c r="O1393" i="17"/>
  <c r="N1394" i="17"/>
  <c r="O1394" i="17" s="1"/>
  <c r="N1349" i="17"/>
  <c r="O1349" i="17" s="1"/>
  <c r="O1350" i="17"/>
  <c r="N1351" i="17"/>
  <c r="O1351" i="17" s="1"/>
  <c r="O1342" i="17"/>
  <c r="N1343" i="17"/>
  <c r="O1343" i="17" s="1"/>
  <c r="N1313" i="17"/>
  <c r="O1313" i="17" s="1"/>
  <c r="N1314" i="17"/>
  <c r="O1314" i="17" s="1"/>
  <c r="N1315" i="17"/>
  <c r="O1315" i="17" s="1"/>
  <c r="O1316" i="17"/>
  <c r="N1317" i="17"/>
  <c r="O1317" i="17" s="1"/>
  <c r="N1266" i="17"/>
  <c r="O1266" i="17" s="1"/>
  <c r="O1267" i="17"/>
  <c r="O1268" i="17"/>
  <c r="N1269" i="17"/>
  <c r="O1269" i="17" s="1"/>
  <c r="N1222" i="17"/>
  <c r="O1222" i="17" s="1"/>
  <c r="O1223" i="17"/>
  <c r="O1224" i="17"/>
  <c r="O1225" i="17"/>
  <c r="N1226" i="17"/>
  <c r="O1226" i="17" s="1"/>
  <c r="O1227" i="17"/>
  <c r="N1228" i="17"/>
  <c r="O1228" i="17" s="1"/>
  <c r="O939" i="17" l="1"/>
  <c r="N940" i="17"/>
  <c r="O940" i="17" s="1"/>
  <c r="O886" i="17"/>
  <c r="N887" i="17"/>
  <c r="O887" i="17" s="1"/>
  <c r="N879" i="17"/>
  <c r="O879" i="17" s="1"/>
  <c r="O880" i="17"/>
  <c r="O881" i="17"/>
  <c r="N882" i="17"/>
  <c r="O882" i="17" s="1"/>
  <c r="N869" i="17"/>
  <c r="O869" i="17" s="1"/>
  <c r="O870" i="17"/>
  <c r="N871" i="17"/>
  <c r="O871" i="17" s="1"/>
  <c r="N863" i="17"/>
  <c r="O863" i="17" s="1"/>
  <c r="O864" i="17"/>
  <c r="N865" i="17"/>
  <c r="O865" i="17" s="1"/>
  <c r="N803" i="17"/>
  <c r="O803" i="17" s="1"/>
  <c r="N804" i="17"/>
  <c r="O804" i="17" s="1"/>
  <c r="O805" i="17"/>
  <c r="N806" i="17"/>
  <c r="O806" i="17" s="1"/>
  <c r="O774" i="17" l="1"/>
  <c r="N775" i="17"/>
  <c r="O775" i="17" s="1"/>
  <c r="O776" i="17"/>
  <c r="N777" i="17"/>
  <c r="O777" i="17" s="1"/>
  <c r="N718" i="17"/>
  <c r="O718" i="17" s="1"/>
  <c r="N719" i="17"/>
  <c r="O719" i="17" s="1"/>
  <c r="O720" i="17"/>
  <c r="N721" i="17"/>
  <c r="O721" i="17" s="1"/>
  <c r="N722" i="17"/>
  <c r="O722" i="17" s="1"/>
  <c r="O723" i="17"/>
  <c r="N724" i="17"/>
  <c r="O724" i="17" s="1"/>
  <c r="N705" i="17"/>
  <c r="O705" i="17" s="1"/>
  <c r="O706" i="17"/>
  <c r="O707" i="17"/>
  <c r="N708" i="17"/>
  <c r="O708" i="17" s="1"/>
  <c r="N689" i="17"/>
  <c r="O689" i="17" s="1"/>
  <c r="N690" i="17"/>
  <c r="O690" i="17" s="1"/>
  <c r="O691" i="17"/>
  <c r="N692" i="17"/>
  <c r="O692" i="17" s="1"/>
  <c r="O630" i="17"/>
  <c r="N631" i="17"/>
  <c r="O631" i="17" s="1"/>
  <c r="O632" i="17"/>
  <c r="N633" i="17"/>
  <c r="O633" i="17" s="1"/>
  <c r="O613" i="17"/>
  <c r="N614" i="17"/>
  <c r="O614" i="17" s="1"/>
  <c r="N615" i="17"/>
  <c r="O615" i="17" s="1"/>
  <c r="N617" i="17"/>
  <c r="O617" i="17" s="1"/>
  <c r="O618" i="17"/>
  <c r="N619" i="17"/>
  <c r="O619" i="17" s="1"/>
  <c r="N578" i="17" l="1"/>
  <c r="O578" i="17" s="1"/>
  <c r="N577" i="17"/>
  <c r="O577" i="17" s="1"/>
  <c r="N576" i="17"/>
  <c r="O576" i="17" s="1"/>
  <c r="P576" i="17" l="1"/>
  <c r="N512" i="17"/>
  <c r="O512" i="17" s="1"/>
  <c r="N514" i="17"/>
  <c r="O514" i="17" s="1"/>
  <c r="N515" i="17"/>
  <c r="O515" i="17" s="1"/>
  <c r="N516" i="17"/>
  <c r="O516" i="17" s="1"/>
  <c r="N517" i="17"/>
  <c r="O517" i="17" s="1"/>
  <c r="N518" i="17"/>
  <c r="O518" i="17" s="1"/>
  <c r="O519" i="17"/>
  <c r="N520" i="17"/>
  <c r="O520" i="17" s="1"/>
  <c r="N501" i="17"/>
  <c r="O501" i="17" s="1"/>
  <c r="N502" i="17"/>
  <c r="O502" i="17" s="1"/>
  <c r="N503" i="17"/>
  <c r="O503" i="17" s="1"/>
  <c r="O504" i="17"/>
  <c r="N505" i="17"/>
  <c r="O505" i="17" s="1"/>
  <c r="O488" i="17"/>
  <c r="N489" i="17"/>
  <c r="O489" i="17" s="1"/>
  <c r="N490" i="17"/>
  <c r="O490" i="17" s="1"/>
  <c r="N491" i="17"/>
  <c r="O491" i="17" s="1"/>
  <c r="O492" i="17"/>
  <c r="N493" i="17"/>
  <c r="O493" i="17" s="1"/>
  <c r="N422" i="17"/>
  <c r="O422" i="17" s="1"/>
  <c r="N423" i="17"/>
  <c r="O423" i="17" s="1"/>
  <c r="N424" i="17"/>
  <c r="O424" i="17" s="1"/>
  <c r="N425" i="17"/>
  <c r="O425" i="17" s="1"/>
  <c r="O426" i="17"/>
  <c r="O411" i="17"/>
  <c r="O412" i="17"/>
  <c r="N413" i="17"/>
  <c r="O413" i="17" s="1"/>
  <c r="O414" i="17"/>
  <c r="N415" i="17"/>
  <c r="O415" i="17" s="1"/>
  <c r="N406" i="17"/>
  <c r="O406" i="17" s="1"/>
  <c r="N408" i="17"/>
  <c r="O408" i="17" s="1"/>
  <c r="O409" i="17"/>
  <c r="N410" i="17"/>
  <c r="O410" i="17" s="1"/>
  <c r="N390" i="17"/>
  <c r="O390" i="17" s="1"/>
  <c r="O391" i="17"/>
  <c r="N392" i="17"/>
  <c r="O392" i="17" s="1"/>
  <c r="N355" i="17" l="1"/>
  <c r="O355" i="17" s="1"/>
  <c r="N356" i="17"/>
  <c r="O356" i="17" s="1"/>
  <c r="O357" i="17"/>
  <c r="N358" i="17"/>
  <c r="O358" i="17" s="1"/>
  <c r="N333" i="17"/>
  <c r="O333" i="17" s="1"/>
  <c r="N327" i="17"/>
  <c r="O327" i="17" s="1"/>
  <c r="O328" i="17"/>
  <c r="N329" i="17"/>
  <c r="O329" i="17" s="1"/>
  <c r="N309" i="17"/>
  <c r="O309" i="17" s="1"/>
  <c r="O310" i="17"/>
  <c r="N311" i="17"/>
  <c r="O311" i="17" s="1"/>
  <c r="N258" i="17"/>
  <c r="O258" i="17" s="1"/>
  <c r="O259" i="17"/>
  <c r="N260" i="17"/>
  <c r="O260" i="17" s="1"/>
  <c r="N212" i="17"/>
  <c r="O212" i="17" s="1"/>
  <c r="N213" i="17"/>
  <c r="O213" i="17" s="1"/>
  <c r="O214" i="17"/>
  <c r="N215" i="17"/>
  <c r="O215" i="17" s="1"/>
  <c r="O192" i="17"/>
  <c r="N193" i="17"/>
  <c r="O193" i="17" s="1"/>
  <c r="N176" i="17"/>
  <c r="O176" i="17" s="1"/>
  <c r="N177" i="17"/>
  <c r="O177" i="17" s="1"/>
  <c r="N178" i="17"/>
  <c r="O178" i="17" s="1"/>
  <c r="N179" i="17"/>
  <c r="O179" i="17" s="1"/>
  <c r="N180" i="17"/>
  <c r="O180" i="17" s="1"/>
  <c r="O181" i="17"/>
  <c r="N182" i="17"/>
  <c r="O182" i="17" s="1"/>
  <c r="N165" i="17"/>
  <c r="O165" i="17" s="1"/>
  <c r="N166" i="17"/>
  <c r="O166" i="17" s="1"/>
  <c r="N167" i="17"/>
  <c r="O167" i="17" s="1"/>
  <c r="O168" i="17"/>
  <c r="N169" i="17"/>
  <c r="O169" i="17" s="1"/>
  <c r="N96" i="17"/>
  <c r="O96" i="17" s="1"/>
  <c r="N97" i="17"/>
  <c r="O97" i="17" s="1"/>
  <c r="N98" i="17"/>
  <c r="O98" i="17" s="1"/>
  <c r="N99" i="17"/>
  <c r="O99" i="17" s="1"/>
  <c r="N101" i="17"/>
  <c r="O101" i="17" s="1"/>
  <c r="O103" i="17"/>
  <c r="N104" i="17"/>
  <c r="O104" i="17" s="1"/>
  <c r="N47" i="17"/>
  <c r="O47" i="17" s="1"/>
  <c r="O48" i="17"/>
  <c r="N49" i="17"/>
  <c r="O49" i="17" s="1"/>
  <c r="N36" i="17"/>
  <c r="O36" i="17" s="1"/>
  <c r="O37" i="17"/>
  <c r="N38" i="17"/>
  <c r="O38" i="17" s="1"/>
  <c r="N17" i="17" l="1"/>
  <c r="O17" i="17" s="1"/>
  <c r="N18" i="17"/>
  <c r="O18" i="17" s="1"/>
  <c r="O19" i="17"/>
  <c r="N20" i="17"/>
  <c r="O20" i="17" s="1"/>
  <c r="N7" i="17" l="1"/>
  <c r="O7" i="17" s="1"/>
  <c r="N8" i="17"/>
  <c r="O8" i="17" s="1"/>
  <c r="N9" i="17"/>
  <c r="O9" i="17" s="1"/>
  <c r="N10" i="17"/>
  <c r="O10" i="17" s="1"/>
  <c r="N11" i="17"/>
  <c r="O11" i="17" s="1"/>
  <c r="N12" i="17"/>
  <c r="O12" i="17" s="1"/>
  <c r="N5" i="17"/>
  <c r="O5" i="17" s="1"/>
  <c r="N6" i="17"/>
  <c r="O6" i="17" s="1"/>
  <c r="N13" i="17"/>
  <c r="O13" i="17" s="1"/>
  <c r="N14" i="17"/>
  <c r="O14" i="17" s="1"/>
  <c r="N15" i="17"/>
  <c r="O15" i="17" s="1"/>
  <c r="N21" i="17"/>
  <c r="O21" i="17" s="1"/>
  <c r="N22" i="17"/>
  <c r="O22" i="17" s="1"/>
  <c r="N23" i="17"/>
  <c r="O23" i="17" s="1"/>
  <c r="N24" i="17"/>
  <c r="O24" i="17" s="1"/>
  <c r="N25" i="17"/>
  <c r="O25" i="17" s="1"/>
  <c r="N26" i="17"/>
  <c r="O26" i="17" s="1"/>
  <c r="N27" i="17"/>
  <c r="O27" i="17" s="1"/>
  <c r="N28" i="17"/>
  <c r="O28" i="17" s="1"/>
  <c r="N29" i="17"/>
  <c r="O29" i="17" s="1"/>
  <c r="N30" i="17"/>
  <c r="O30" i="17" s="1"/>
  <c r="N31" i="17"/>
  <c r="O31" i="17" s="1"/>
  <c r="N32" i="17"/>
  <c r="O32" i="17" s="1"/>
  <c r="N33" i="17"/>
  <c r="O33" i="17" s="1"/>
  <c r="N34" i="17"/>
  <c r="O34" i="17" s="1"/>
  <c r="N35" i="17"/>
  <c r="O35" i="17" s="1"/>
  <c r="N39" i="17"/>
  <c r="O39" i="17" s="1"/>
  <c r="N40" i="17"/>
  <c r="O40" i="17" s="1"/>
  <c r="N41" i="17"/>
  <c r="O41" i="17" s="1"/>
  <c r="N44" i="17"/>
  <c r="O44" i="17" s="1"/>
  <c r="N45" i="17"/>
  <c r="O45" i="17" s="1"/>
  <c r="N46" i="17"/>
  <c r="O46" i="17" s="1"/>
  <c r="N50" i="17"/>
  <c r="O50" i="17" s="1"/>
  <c r="N51" i="17"/>
  <c r="O51" i="17" s="1"/>
  <c r="N52" i="17"/>
  <c r="O52" i="17" s="1"/>
  <c r="N42" i="17"/>
  <c r="O42" i="17" s="1"/>
  <c r="N43" i="17"/>
  <c r="O43" i="17" s="1"/>
  <c r="N53" i="17"/>
  <c r="O53" i="17" s="1"/>
  <c r="N54" i="17"/>
  <c r="O54" i="17" s="1"/>
  <c r="N55" i="17"/>
  <c r="O55" i="17" s="1"/>
  <c r="N56" i="17"/>
  <c r="O56" i="17" s="1"/>
  <c r="N57" i="17"/>
  <c r="O57" i="17" s="1"/>
  <c r="N66" i="17"/>
  <c r="O66" i="17" s="1"/>
  <c r="N67" i="17"/>
  <c r="O67" i="17" s="1"/>
  <c r="N82" i="17"/>
  <c r="O82" i="17" s="1"/>
  <c r="N83" i="17"/>
  <c r="O83" i="17" s="1"/>
  <c r="N84" i="17"/>
  <c r="O84" i="17" s="1"/>
  <c r="N78" i="17"/>
  <c r="O78" i="17" s="1"/>
  <c r="N79" i="17"/>
  <c r="O79" i="17" s="1"/>
  <c r="N80" i="17"/>
  <c r="O80" i="17" s="1"/>
  <c r="N81" i="17"/>
  <c r="O81" i="17" s="1"/>
  <c r="N87" i="17"/>
  <c r="O87" i="17" s="1"/>
  <c r="N88" i="17"/>
  <c r="O88" i="17" s="1"/>
  <c r="N85" i="17"/>
  <c r="O85" i="17" s="1"/>
  <c r="N86" i="17"/>
  <c r="O86" i="17" s="1"/>
  <c r="N89" i="17"/>
  <c r="O89" i="17" s="1"/>
  <c r="N90" i="17"/>
  <c r="O90" i="17" s="1"/>
  <c r="N91" i="17"/>
  <c r="O91" i="17" s="1"/>
  <c r="N92" i="17"/>
  <c r="O92" i="17" s="1"/>
  <c r="N93" i="17"/>
  <c r="O93" i="17" s="1"/>
  <c r="N94" i="17"/>
  <c r="O94" i="17" s="1"/>
  <c r="N95" i="17"/>
  <c r="O95" i="17" s="1"/>
  <c r="N186" i="17"/>
  <c r="O186" i="17" s="1"/>
  <c r="N187" i="17"/>
  <c r="O187" i="17" s="1"/>
  <c r="N188" i="17"/>
  <c r="O188" i="17" s="1"/>
  <c r="N189" i="17"/>
  <c r="O189" i="17" s="1"/>
  <c r="N190" i="17"/>
  <c r="O190" i="17" s="1"/>
  <c r="N191" i="17"/>
  <c r="O191" i="17" s="1"/>
  <c r="N111" i="17"/>
  <c r="O111" i="17" s="1"/>
  <c r="N112" i="17"/>
  <c r="O112" i="17" s="1"/>
  <c r="N113" i="17"/>
  <c r="O113" i="17" s="1"/>
  <c r="N114" i="17"/>
  <c r="O114" i="17" s="1"/>
  <c r="N115" i="17"/>
  <c r="O115" i="17" s="1"/>
  <c r="N116" i="17"/>
  <c r="O116" i="17" s="1"/>
  <c r="N117" i="17"/>
  <c r="O117" i="17" s="1"/>
  <c r="N118" i="17"/>
  <c r="O118" i="17" s="1"/>
  <c r="N119" i="17"/>
  <c r="O119" i="17" s="1"/>
  <c r="N120" i="17"/>
  <c r="O120" i="17" s="1"/>
  <c r="N121" i="17"/>
  <c r="O121" i="17" s="1"/>
  <c r="O122" i="17"/>
  <c r="O123" i="17"/>
  <c r="N124" i="17"/>
  <c r="O124" i="17" s="1"/>
  <c r="N125" i="17"/>
  <c r="O125" i="17" s="1"/>
  <c r="N126" i="17"/>
  <c r="O126" i="17" s="1"/>
  <c r="O154" i="17"/>
  <c r="N155" i="17"/>
  <c r="O155" i="17" s="1"/>
  <c r="N158" i="17"/>
  <c r="O158" i="17" s="1"/>
  <c r="N159" i="17"/>
  <c r="O159" i="17" s="1"/>
  <c r="N160" i="17"/>
  <c r="O160" i="17" s="1"/>
  <c r="N161" i="17"/>
  <c r="O161" i="17" s="1"/>
  <c r="N162" i="17"/>
  <c r="O162" i="17" s="1"/>
  <c r="N163" i="17"/>
  <c r="O163" i="17" s="1"/>
  <c r="N164" i="17"/>
  <c r="O164" i="17" s="1"/>
  <c r="O170" i="17"/>
  <c r="N171" i="17"/>
  <c r="O171" i="17" s="1"/>
  <c r="N172" i="17"/>
  <c r="O172" i="17" s="1"/>
  <c r="N173" i="17"/>
  <c r="O173" i="17" s="1"/>
  <c r="N174" i="17"/>
  <c r="O174" i="17" s="1"/>
  <c r="N175" i="17"/>
  <c r="O175" i="17" s="1"/>
  <c r="N183" i="17"/>
  <c r="O183" i="17" s="1"/>
  <c r="N184" i="17"/>
  <c r="O184" i="17" s="1"/>
  <c r="N185" i="17"/>
  <c r="O185" i="17" s="1"/>
  <c r="N194" i="17"/>
  <c r="O194" i="17" s="1"/>
  <c r="N195" i="17"/>
  <c r="O195" i="17" s="1"/>
  <c r="N196" i="17"/>
  <c r="O196" i="17" s="1"/>
  <c r="N197" i="17"/>
  <c r="O197" i="17" s="1"/>
  <c r="N198" i="17"/>
  <c r="O198" i="17" s="1"/>
  <c r="N206" i="17"/>
  <c r="O206" i="17" s="1"/>
  <c r="N207" i="17"/>
  <c r="O207" i="17" s="1"/>
  <c r="N208" i="17"/>
  <c r="O208" i="17" s="1"/>
  <c r="N209" i="17"/>
  <c r="O209" i="17" s="1"/>
  <c r="N210" i="17"/>
  <c r="O210" i="17" s="1"/>
  <c r="N211" i="17"/>
  <c r="O211" i="17" s="1"/>
  <c r="N216" i="17"/>
  <c r="O216" i="17" s="1"/>
  <c r="N217" i="17"/>
  <c r="O217" i="17" s="1"/>
  <c r="N218" i="17"/>
  <c r="O218" i="17" s="1"/>
  <c r="N219" i="17"/>
  <c r="O219" i="17" s="1"/>
  <c r="N230" i="17"/>
  <c r="O230" i="17" s="1"/>
  <c r="N231" i="17"/>
  <c r="O231" i="17" s="1"/>
  <c r="N232" i="17"/>
  <c r="O232" i="17" s="1"/>
  <c r="N233" i="17"/>
  <c r="O233" i="17" s="1"/>
  <c r="N234" i="17"/>
  <c r="O234" i="17" s="1"/>
  <c r="N235" i="17"/>
  <c r="O235" i="17" s="1"/>
  <c r="N236" i="17"/>
  <c r="O236" i="17" s="1"/>
  <c r="N237" i="17"/>
  <c r="O237" i="17" s="1"/>
  <c r="N238" i="17"/>
  <c r="O238" i="17" s="1"/>
  <c r="N239" i="17"/>
  <c r="O239" i="17" s="1"/>
  <c r="N240" i="17"/>
  <c r="O240" i="17" s="1"/>
  <c r="N241" i="17"/>
  <c r="O241" i="17" s="1"/>
  <c r="N242" i="17"/>
  <c r="O242" i="17" s="1"/>
  <c r="N243" i="17"/>
  <c r="O243" i="17" s="1"/>
  <c r="N244" i="17"/>
  <c r="O244" i="17" s="1"/>
  <c r="N245" i="17"/>
  <c r="O245" i="17" s="1"/>
  <c r="N246" i="17"/>
  <c r="O246" i="17" s="1"/>
  <c r="N247" i="17"/>
  <c r="O247" i="17" s="1"/>
  <c r="N248" i="17"/>
  <c r="O248" i="17" s="1"/>
  <c r="N249" i="17"/>
  <c r="O249" i="17" s="1"/>
  <c r="N250" i="17"/>
  <c r="O250" i="17" s="1"/>
  <c r="N251" i="17"/>
  <c r="O251" i="17" s="1"/>
  <c r="N252" i="17"/>
  <c r="O252" i="17" s="1"/>
  <c r="N253" i="17"/>
  <c r="O253" i="17" s="1"/>
  <c r="N254" i="17"/>
  <c r="O254" i="17" s="1"/>
  <c r="N255" i="17"/>
  <c r="O255" i="17" s="1"/>
  <c r="N256" i="17"/>
  <c r="O256" i="17" s="1"/>
  <c r="N257" i="17"/>
  <c r="O257" i="17" s="1"/>
  <c r="N261" i="17"/>
  <c r="O261" i="17" s="1"/>
  <c r="N262" i="17"/>
  <c r="O262" i="17" s="1"/>
  <c r="N263" i="17"/>
  <c r="O263" i="17" s="1"/>
  <c r="N264" i="17"/>
  <c r="O264" i="17" s="1"/>
  <c r="N265" i="17"/>
  <c r="O265" i="17" s="1"/>
  <c r="N266" i="17"/>
  <c r="O266" i="17" s="1"/>
  <c r="N267" i="17"/>
  <c r="O267" i="17" s="1"/>
  <c r="N268" i="17"/>
  <c r="O268" i="17" s="1"/>
  <c r="N269" i="17"/>
  <c r="O269" i="17" s="1"/>
  <c r="N270" i="17"/>
  <c r="O270" i="17" s="1"/>
  <c r="N271" i="17"/>
  <c r="O271" i="17" s="1"/>
  <c r="N272" i="17"/>
  <c r="O272" i="17" s="1"/>
  <c r="N273" i="17"/>
  <c r="O273" i="17" s="1"/>
  <c r="N274" i="17"/>
  <c r="O274" i="17" s="1"/>
  <c r="N275" i="17"/>
  <c r="O275" i="17" s="1"/>
  <c r="N276" i="17"/>
  <c r="O276" i="17" s="1"/>
  <c r="N277" i="17"/>
  <c r="O277" i="17" s="1"/>
  <c r="N278" i="17"/>
  <c r="O278" i="17" s="1"/>
  <c r="N279" i="17"/>
  <c r="O279" i="17" s="1"/>
  <c r="N280" i="17"/>
  <c r="O280" i="17" s="1"/>
  <c r="O289" i="17"/>
  <c r="O290" i="17"/>
  <c r="N291" i="17"/>
  <c r="O291" i="17" s="1"/>
  <c r="N292" i="17"/>
  <c r="O292" i="17" s="1"/>
  <c r="N306" i="17"/>
  <c r="O306" i="17" s="1"/>
  <c r="N307" i="17"/>
  <c r="O307" i="17" s="1"/>
  <c r="N308" i="17"/>
  <c r="O308" i="17" s="1"/>
  <c r="N312" i="17"/>
  <c r="O312" i="17" s="1"/>
  <c r="N313" i="17"/>
  <c r="O313" i="17" s="1"/>
  <c r="N314" i="17"/>
  <c r="O314" i="17" s="1"/>
  <c r="N293" i="17"/>
  <c r="O293" i="17" s="1"/>
  <c r="N294" i="17"/>
  <c r="O294" i="17" s="1"/>
  <c r="N295" i="17"/>
  <c r="O295" i="17" s="1"/>
  <c r="N315" i="17"/>
  <c r="O315" i="17" s="1"/>
  <c r="N316" i="17"/>
  <c r="O316" i="17" s="1"/>
  <c r="N317" i="17"/>
  <c r="O317" i="17" s="1"/>
  <c r="O318" i="17"/>
  <c r="O319" i="17"/>
  <c r="N320" i="17"/>
  <c r="O320" i="17" s="1"/>
  <c r="N321" i="17"/>
  <c r="O321" i="17" s="1"/>
  <c r="N322" i="17"/>
  <c r="O322" i="17" s="1"/>
  <c r="N323" i="17"/>
  <c r="O323" i="17" s="1"/>
  <c r="N324" i="17"/>
  <c r="O324" i="17" s="1"/>
  <c r="N325" i="17"/>
  <c r="O325" i="17" s="1"/>
  <c r="N326" i="17"/>
  <c r="O326" i="17" s="1"/>
  <c r="N330" i="17"/>
  <c r="O330" i="17" s="1"/>
  <c r="N334" i="17"/>
  <c r="O334" i="17" s="1"/>
  <c r="N335" i="17"/>
  <c r="O335" i="17" s="1"/>
  <c r="N336" i="17"/>
  <c r="O336" i="17" s="1"/>
  <c r="N337" i="17"/>
  <c r="O337" i="17" s="1"/>
  <c r="N338" i="17"/>
  <c r="O338" i="17" s="1"/>
  <c r="N339" i="17"/>
  <c r="O339" i="17" s="1"/>
  <c r="N340" i="17"/>
  <c r="O340" i="17" s="1"/>
  <c r="N341" i="17"/>
  <c r="O341" i="17" s="1"/>
  <c r="N342" i="17"/>
  <c r="O342" i="17" s="1"/>
  <c r="N343" i="17"/>
  <c r="O343" i="17" s="1"/>
  <c r="N344" i="17"/>
  <c r="O344" i="17" s="1"/>
  <c r="N345" i="17"/>
  <c r="O345" i="17" s="1"/>
  <c r="N346" i="17"/>
  <c r="O346" i="17" s="1"/>
  <c r="N347" i="17"/>
  <c r="O347" i="17" s="1"/>
  <c r="N348" i="17"/>
  <c r="O348" i="17" s="1"/>
  <c r="N349" i="17"/>
  <c r="O349" i="17" s="1"/>
  <c r="N350" i="17"/>
  <c r="O350" i="17" s="1"/>
  <c r="N351" i="17"/>
  <c r="O351" i="17" s="1"/>
  <c r="N352" i="17"/>
  <c r="O352" i="17" s="1"/>
  <c r="N353" i="17"/>
  <c r="O353" i="17" s="1"/>
  <c r="N354" i="17"/>
  <c r="O354" i="17" s="1"/>
  <c r="N359" i="17"/>
  <c r="O359" i="17" s="1"/>
  <c r="N360" i="17"/>
  <c r="O360" i="17" s="1"/>
  <c r="N361" i="17"/>
  <c r="O361" i="17" s="1"/>
  <c r="N382" i="17"/>
  <c r="O382" i="17" s="1"/>
  <c r="N383" i="17"/>
  <c r="O383" i="17" s="1"/>
  <c r="N384" i="17"/>
  <c r="O384" i="17" s="1"/>
  <c r="N385" i="17"/>
  <c r="O385" i="17" s="1"/>
  <c r="N386" i="17"/>
  <c r="O386" i="17" s="1"/>
  <c r="N387" i="17"/>
  <c r="O387" i="17" s="1"/>
  <c r="N388" i="17"/>
  <c r="O388" i="17" s="1"/>
  <c r="O389" i="17"/>
  <c r="N393" i="17"/>
  <c r="O393" i="17" s="1"/>
  <c r="N394" i="17"/>
  <c r="O394" i="17" s="1"/>
  <c r="N395" i="17"/>
  <c r="O395" i="17" s="1"/>
  <c r="N396" i="17"/>
  <c r="O396" i="17" s="1"/>
  <c r="N397" i="17"/>
  <c r="O397" i="17" s="1"/>
  <c r="N398" i="17"/>
  <c r="O398" i="17" s="1"/>
  <c r="N399" i="17"/>
  <c r="O399" i="17" s="1"/>
  <c r="O400" i="17"/>
  <c r="N401" i="17"/>
  <c r="O401" i="17" s="1"/>
  <c r="N402" i="17"/>
  <c r="O402" i="17" s="1"/>
  <c r="N403" i="17"/>
  <c r="O403" i="17" s="1"/>
  <c r="N404" i="17"/>
  <c r="O404" i="17" s="1"/>
  <c r="N405" i="17"/>
  <c r="O405" i="17" s="1"/>
  <c r="N416" i="17"/>
  <c r="O416" i="17" s="1"/>
  <c r="N417" i="17"/>
  <c r="O417" i="17" s="1"/>
  <c r="N418" i="17"/>
  <c r="O418" i="17" s="1"/>
  <c r="N419" i="17"/>
  <c r="O419" i="17" s="1"/>
  <c r="N420" i="17"/>
  <c r="O420" i="17" s="1"/>
  <c r="N421" i="17"/>
  <c r="O421" i="17" s="1"/>
  <c r="N427" i="17"/>
  <c r="O427" i="17" s="1"/>
  <c r="N428" i="17"/>
  <c r="O428" i="17" s="1"/>
  <c r="N429" i="17"/>
  <c r="O429" i="17" s="1"/>
  <c r="N430" i="17"/>
  <c r="O430" i="17" s="1"/>
  <c r="N460" i="17"/>
  <c r="O460" i="17" s="1"/>
  <c r="N461" i="17"/>
  <c r="O461" i="17" s="1"/>
  <c r="N462" i="17"/>
  <c r="O462" i="17" s="1"/>
  <c r="N463" i="17"/>
  <c r="O463" i="17" s="1"/>
  <c r="N464" i="17"/>
  <c r="O464" i="17" s="1"/>
  <c r="N465" i="17"/>
  <c r="O465" i="17" s="1"/>
  <c r="N466" i="17"/>
  <c r="O466" i="17" s="1"/>
  <c r="N467" i="17"/>
  <c r="O467" i="17" s="1"/>
  <c r="N468" i="17"/>
  <c r="O468" i="17" s="1"/>
  <c r="O469" i="17"/>
  <c r="N470" i="17"/>
  <c r="O470" i="17" s="1"/>
  <c r="N471" i="17"/>
  <c r="O471" i="17" s="1"/>
  <c r="N472" i="17"/>
  <c r="O472" i="17" s="1"/>
  <c r="N473" i="17"/>
  <c r="O473" i="17" s="1"/>
  <c r="N474" i="17"/>
  <c r="O474" i="17" s="1"/>
  <c r="N475" i="17"/>
  <c r="O475" i="17" s="1"/>
  <c r="N476" i="17"/>
  <c r="O476" i="17" s="1"/>
  <c r="N477" i="17"/>
  <c r="O477" i="17" s="1"/>
  <c r="N478" i="17"/>
  <c r="O478" i="17" s="1"/>
  <c r="N479" i="17"/>
  <c r="O479" i="17" s="1"/>
  <c r="N480" i="17"/>
  <c r="O480" i="17" s="1"/>
  <c r="N481" i="17"/>
  <c r="O481" i="17" s="1"/>
  <c r="N482" i="17"/>
  <c r="O482" i="17" s="1"/>
  <c r="N483" i="17"/>
  <c r="O483" i="17" s="1"/>
  <c r="N484" i="17"/>
  <c r="O484" i="17" s="1"/>
  <c r="N486" i="17"/>
  <c r="O486" i="17" s="1"/>
  <c r="N487" i="17"/>
  <c r="O487" i="17" s="1"/>
  <c r="N494" i="17"/>
  <c r="O494" i="17" s="1"/>
  <c r="N495" i="17"/>
  <c r="O495" i="17" s="1"/>
  <c r="N496" i="17"/>
  <c r="O496" i="17" s="1"/>
  <c r="N497" i="17"/>
  <c r="O497" i="17" s="1"/>
  <c r="N498" i="17"/>
  <c r="O498" i="17" s="1"/>
  <c r="N499" i="17"/>
  <c r="O499" i="17" s="1"/>
  <c r="N506" i="17"/>
  <c r="O506" i="17" s="1"/>
  <c r="N507" i="17"/>
  <c r="O507" i="17" s="1"/>
  <c r="N508" i="17"/>
  <c r="O508" i="17" s="1"/>
  <c r="N509" i="17"/>
  <c r="O509" i="17" s="1"/>
  <c r="N510" i="17"/>
  <c r="O510" i="17" s="1"/>
  <c r="N511" i="17"/>
  <c r="O511" i="17" s="1"/>
  <c r="N521" i="17"/>
  <c r="O521" i="17" s="1"/>
  <c r="N522" i="17"/>
  <c r="O522" i="17" s="1"/>
  <c r="N523" i="17"/>
  <c r="O523" i="17" s="1"/>
  <c r="N534" i="17"/>
  <c r="O534" i="17" s="1"/>
  <c r="N535" i="17"/>
  <c r="O535" i="17" s="1"/>
  <c r="N536" i="17"/>
  <c r="O536" i="17" s="1"/>
  <c r="N537" i="17"/>
  <c r="O537" i="17" s="1"/>
  <c r="N538" i="17"/>
  <c r="O538" i="17" s="1"/>
  <c r="N539" i="17"/>
  <c r="O539" i="17" s="1"/>
  <c r="N540" i="17"/>
  <c r="O540" i="17" s="1"/>
  <c r="N541" i="17"/>
  <c r="O541" i="17" s="1"/>
  <c r="N542" i="17"/>
  <c r="O542" i="17" s="1"/>
  <c r="N543" i="17"/>
  <c r="O543" i="17" s="1"/>
  <c r="N544" i="17"/>
  <c r="O544" i="17" s="1"/>
  <c r="N549" i="17"/>
  <c r="O549" i="17" s="1"/>
  <c r="N553" i="17"/>
  <c r="O553" i="17" s="1"/>
  <c r="N554" i="17"/>
  <c r="O554" i="17" s="1"/>
  <c r="N555" i="17"/>
  <c r="O555" i="17" s="1"/>
  <c r="O556" i="17"/>
  <c r="N557" i="17"/>
  <c r="O557" i="17" s="1"/>
  <c r="N558" i="17"/>
  <c r="O558" i="17" s="1"/>
  <c r="N559" i="17"/>
  <c r="O559" i="17" s="1"/>
  <c r="N560" i="17"/>
  <c r="O560" i="17" s="1"/>
  <c r="N561" i="17"/>
  <c r="O561" i="17" s="1"/>
  <c r="N562" i="17"/>
  <c r="O562" i="17" s="1"/>
  <c r="N563" i="17"/>
  <c r="O563" i="17" s="1"/>
  <c r="N564" i="17"/>
  <c r="O564" i="17" s="1"/>
  <c r="N565" i="17"/>
  <c r="O565" i="17" s="1"/>
  <c r="N566" i="17"/>
  <c r="O566" i="17" s="1"/>
  <c r="N567" i="17"/>
  <c r="O567" i="17" s="1"/>
  <c r="N568" i="17"/>
  <c r="O568" i="17" s="1"/>
  <c r="N569" i="17"/>
  <c r="O569" i="17" s="1"/>
  <c r="N570" i="17"/>
  <c r="O570" i="17" s="1"/>
  <c r="N571" i="17"/>
  <c r="O571" i="17" s="1"/>
  <c r="N572" i="17"/>
  <c r="O572" i="17" s="1"/>
  <c r="N573" i="17"/>
  <c r="O573" i="17" s="1"/>
  <c r="N574" i="17"/>
  <c r="O574" i="17" s="1"/>
  <c r="N575" i="17"/>
  <c r="O575" i="17" s="1"/>
  <c r="N579" i="17"/>
  <c r="O579" i="17" s="1"/>
  <c r="N580" i="17"/>
  <c r="O580" i="17" s="1"/>
  <c r="N581" i="17"/>
  <c r="O581" i="17" s="1"/>
  <c r="N610" i="17"/>
  <c r="O610" i="17" s="1"/>
  <c r="N611" i="17"/>
  <c r="O611" i="17" s="1"/>
  <c r="N612" i="17"/>
  <c r="O612" i="17" s="1"/>
  <c r="N596" i="17"/>
  <c r="O596" i="17" s="1"/>
  <c r="N597" i="17"/>
  <c r="O597" i="17" s="1"/>
  <c r="N620" i="17"/>
  <c r="O620" i="17" s="1"/>
  <c r="N621" i="17"/>
  <c r="O621" i="17" s="1"/>
  <c r="N622" i="17"/>
  <c r="O622" i="17" s="1"/>
  <c r="O623" i="17"/>
  <c r="N624" i="17"/>
  <c r="O624" i="17" s="1"/>
  <c r="N625" i="17"/>
  <c r="O625" i="17" s="1"/>
  <c r="N626" i="17"/>
  <c r="O626" i="17" s="1"/>
  <c r="N627" i="17"/>
  <c r="O627" i="17" s="1"/>
  <c r="N628" i="17"/>
  <c r="O628" i="17" s="1"/>
  <c r="N629" i="17"/>
  <c r="O629" i="17" s="1"/>
  <c r="N634" i="17"/>
  <c r="O634" i="17" s="1"/>
  <c r="N635" i="17"/>
  <c r="O635" i="17" s="1"/>
  <c r="N636" i="17"/>
  <c r="O636" i="17" s="1"/>
  <c r="N637" i="17"/>
  <c r="O637" i="17" s="1"/>
  <c r="N638" i="17"/>
  <c r="O638" i="17" s="1"/>
  <c r="N639" i="17"/>
  <c r="O639" i="17" s="1"/>
  <c r="N640" i="17"/>
  <c r="O640" i="17" s="1"/>
  <c r="N641" i="17"/>
  <c r="O641" i="17" s="1"/>
  <c r="N642" i="17"/>
  <c r="O642" i="17" s="1"/>
  <c r="O643" i="17"/>
  <c r="N645" i="17"/>
  <c r="O645" i="17" s="1"/>
  <c r="N646" i="17"/>
  <c r="O646" i="17" s="1"/>
  <c r="O647" i="17"/>
  <c r="N648" i="17"/>
  <c r="O648" i="17" s="1"/>
  <c r="N649" i="17"/>
  <c r="O649" i="17" s="1"/>
  <c r="N650" i="17"/>
  <c r="O650" i="17" s="1"/>
  <c r="N651" i="17"/>
  <c r="O651" i="17" s="1"/>
  <c r="N652" i="17"/>
  <c r="O652" i="17" s="1"/>
  <c r="N661" i="17"/>
  <c r="O661" i="17" s="1"/>
  <c r="N662" i="17"/>
  <c r="O662" i="17" s="1"/>
  <c r="N663" i="17"/>
  <c r="O663" i="17" s="1"/>
  <c r="N665" i="17"/>
  <c r="O665" i="17" s="1"/>
  <c r="N674" i="17"/>
  <c r="O674" i="17" s="1"/>
  <c r="N675" i="17"/>
  <c r="O675" i="17" s="1"/>
  <c r="N686" i="17"/>
  <c r="O686" i="17" s="1"/>
  <c r="N687" i="17"/>
  <c r="O687" i="17" s="1"/>
  <c r="N688" i="17"/>
  <c r="O688" i="17" s="1"/>
  <c r="O693" i="17"/>
  <c r="N694" i="17"/>
  <c r="O694" i="17" s="1"/>
  <c r="N695" i="17"/>
  <c r="O695" i="17" s="1"/>
  <c r="N696" i="17"/>
  <c r="O696" i="17" s="1"/>
  <c r="N697" i="17"/>
  <c r="O697" i="17" s="1"/>
  <c r="N698" i="17"/>
  <c r="O698" i="17" s="1"/>
  <c r="N699" i="17"/>
  <c r="O699" i="17" s="1"/>
  <c r="N700" i="17"/>
  <c r="O700" i="17" s="1"/>
  <c r="N701" i="17"/>
  <c r="O701" i="17" s="1"/>
  <c r="N702" i="17"/>
  <c r="O702" i="17" s="1"/>
  <c r="N704" i="17"/>
  <c r="O704" i="17" s="1"/>
  <c r="N709" i="17"/>
  <c r="O709" i="17" s="1"/>
  <c r="N710" i="17"/>
  <c r="O710" i="17" s="1"/>
  <c r="N711" i="17"/>
  <c r="O711" i="17" s="1"/>
  <c r="N712" i="17"/>
  <c r="O712" i="17" s="1"/>
  <c r="N713" i="17"/>
  <c r="O713" i="17" s="1"/>
  <c r="N714" i="17"/>
  <c r="O714" i="17" s="1"/>
  <c r="N715" i="17"/>
  <c r="O715" i="17" s="1"/>
  <c r="N716" i="17"/>
  <c r="O716" i="17" s="1"/>
  <c r="N717" i="17"/>
  <c r="O717" i="17" s="1"/>
  <c r="O728" i="17"/>
  <c r="N729" i="17"/>
  <c r="O729" i="17" s="1"/>
  <c r="N730" i="17"/>
  <c r="O730" i="17" s="1"/>
  <c r="N731" i="17"/>
  <c r="O731" i="17" s="1"/>
  <c r="N732" i="17"/>
  <c r="O732" i="17" s="1"/>
  <c r="N733" i="17"/>
  <c r="O733" i="17" s="1"/>
  <c r="N734" i="17"/>
  <c r="O734" i="17" s="1"/>
  <c r="N735" i="17"/>
  <c r="O735" i="17" s="1"/>
  <c r="N736" i="17"/>
  <c r="O736" i="17" s="1"/>
  <c r="N737" i="17"/>
  <c r="O737" i="17" s="1"/>
  <c r="N764" i="17"/>
  <c r="O764" i="17" s="1"/>
  <c r="N765" i="17"/>
  <c r="O765" i="17" s="1"/>
  <c r="N766" i="17"/>
  <c r="O766" i="17" s="1"/>
  <c r="N767" i="17"/>
  <c r="O767" i="17" s="1"/>
  <c r="N768" i="17"/>
  <c r="O768" i="17" s="1"/>
  <c r="N769" i="17"/>
  <c r="O769" i="17" s="1"/>
  <c r="N770" i="17"/>
  <c r="O770" i="17" s="1"/>
  <c r="N771" i="17"/>
  <c r="O771" i="17" s="1"/>
  <c r="N772" i="17"/>
  <c r="O772" i="17" s="1"/>
  <c r="N773" i="17"/>
  <c r="O773" i="17" s="1"/>
  <c r="N778" i="17"/>
  <c r="O778" i="17" s="1"/>
  <c r="N779" i="17"/>
  <c r="O779" i="17" s="1"/>
  <c r="N780" i="17"/>
  <c r="O780" i="17" s="1"/>
  <c r="N781" i="17"/>
  <c r="O781" i="17" s="1"/>
  <c r="N782" i="17"/>
  <c r="O782" i="17" s="1"/>
  <c r="N783" i="17"/>
  <c r="O783" i="17" s="1"/>
  <c r="N784" i="17"/>
  <c r="O784" i="17" s="1"/>
  <c r="N785" i="17"/>
  <c r="O785" i="17" s="1"/>
  <c r="N786" i="17"/>
  <c r="O786" i="17" s="1"/>
  <c r="N787" i="17"/>
  <c r="O787" i="17" s="1"/>
  <c r="N788" i="17"/>
  <c r="O788" i="17" s="1"/>
  <c r="N789" i="17"/>
  <c r="O789" i="17" s="1"/>
  <c r="N790" i="17"/>
  <c r="O790" i="17" s="1"/>
  <c r="N791" i="17"/>
  <c r="O791" i="17" s="1"/>
  <c r="N792" i="17"/>
  <c r="O792" i="17" s="1"/>
  <c r="O796" i="17"/>
  <c r="N797" i="17"/>
  <c r="O797" i="17" s="1"/>
  <c r="N798" i="17"/>
  <c r="O798" i="17" s="1"/>
  <c r="N799" i="17"/>
  <c r="O799" i="17" s="1"/>
  <c r="N800" i="17"/>
  <c r="O800" i="17" s="1"/>
  <c r="N801" i="17"/>
  <c r="O801" i="17" s="1"/>
  <c r="N802" i="17"/>
  <c r="O802" i="17" s="1"/>
  <c r="N807" i="17"/>
  <c r="O807" i="17" s="1"/>
  <c r="N808" i="17"/>
  <c r="O808" i="17" s="1"/>
  <c r="N809" i="17"/>
  <c r="O809" i="17" s="1"/>
  <c r="N810" i="17"/>
  <c r="O810" i="17" s="1"/>
  <c r="N811" i="17"/>
  <c r="O811" i="17" s="1"/>
  <c r="N812" i="17"/>
  <c r="O812" i="17" s="1"/>
  <c r="N813" i="17"/>
  <c r="O813" i="17" s="1"/>
  <c r="N814" i="17"/>
  <c r="O814" i="17" s="1"/>
  <c r="N842" i="17"/>
  <c r="O842" i="17" s="1"/>
  <c r="N843" i="17"/>
  <c r="O843" i="17" s="1"/>
  <c r="N844" i="17"/>
  <c r="O844" i="17" s="1"/>
  <c r="O848" i="17"/>
  <c r="N849" i="17"/>
  <c r="O849" i="17" s="1"/>
  <c r="N850" i="17"/>
  <c r="O850" i="17" s="1"/>
  <c r="N860" i="17"/>
  <c r="O860" i="17" s="1"/>
  <c r="N861" i="17"/>
  <c r="O861" i="17" s="1"/>
  <c r="N862" i="17"/>
  <c r="O862" i="17" s="1"/>
  <c r="N866" i="17"/>
  <c r="O866" i="17" s="1"/>
  <c r="N867" i="17"/>
  <c r="O867" i="17" s="1"/>
  <c r="N868" i="17"/>
  <c r="O868" i="17" s="1"/>
  <c r="N876" i="17"/>
  <c r="O876" i="17" s="1"/>
  <c r="N877" i="17"/>
  <c r="O877" i="17" s="1"/>
  <c r="N878" i="17"/>
  <c r="O878" i="17" s="1"/>
  <c r="N883" i="17"/>
  <c r="O883" i="17" s="1"/>
  <c r="N884" i="17"/>
  <c r="O884" i="17" s="1"/>
  <c r="N885" i="17"/>
  <c r="O885" i="17" s="1"/>
  <c r="N892" i="17"/>
  <c r="O892" i="17" s="1"/>
  <c r="N893" i="17"/>
  <c r="O893" i="17" s="1"/>
  <c r="N894" i="17"/>
  <c r="O894" i="17" s="1"/>
  <c r="O916" i="17"/>
  <c r="O917" i="17"/>
  <c r="N918" i="17"/>
  <c r="O918" i="17" s="1"/>
  <c r="N919" i="17"/>
  <c r="O919" i="17" s="1"/>
  <c r="N920" i="17"/>
  <c r="O920" i="17" s="1"/>
  <c r="N921" i="17"/>
  <c r="O921" i="17" s="1"/>
  <c r="N922" i="17"/>
  <c r="O922" i="17" s="1"/>
  <c r="N923" i="17"/>
  <c r="O923" i="17" s="1"/>
  <c r="O924" i="17"/>
  <c r="N925" i="17"/>
  <c r="O925" i="17" s="1"/>
  <c r="N926" i="17"/>
  <c r="O926" i="17" s="1"/>
  <c r="N927" i="17"/>
  <c r="O927" i="17" s="1"/>
  <c r="N932" i="17"/>
  <c r="O932" i="17" s="1"/>
  <c r="N933" i="17"/>
  <c r="O933" i="17" s="1"/>
  <c r="N934" i="17"/>
  <c r="O934" i="17" s="1"/>
  <c r="N935" i="17"/>
  <c r="O935" i="17" s="1"/>
  <c r="N936" i="17"/>
  <c r="O936" i="17" s="1"/>
  <c r="N937" i="17"/>
  <c r="O937" i="17" s="1"/>
  <c r="N938" i="17"/>
  <c r="O938" i="17" s="1"/>
  <c r="N941" i="17"/>
  <c r="O941" i="17" s="1"/>
  <c r="N942" i="17"/>
  <c r="O942" i="17" s="1"/>
  <c r="N943" i="17"/>
  <c r="O943" i="17" s="1"/>
  <c r="N944" i="17"/>
  <c r="O944" i="17" s="1"/>
  <c r="N951" i="17"/>
  <c r="O951" i="17" s="1"/>
  <c r="N952" i="17"/>
  <c r="O952" i="17" s="1"/>
  <c r="N953" i="17"/>
  <c r="O953" i="17" s="1"/>
  <c r="N999" i="17"/>
  <c r="O999" i="17" s="1"/>
  <c r="N1000" i="17"/>
  <c r="O1000" i="17" s="1"/>
  <c r="N1160" i="17"/>
  <c r="O1160" i="17" s="1"/>
  <c r="N1161" i="17"/>
  <c r="O1161" i="17" s="1"/>
  <c r="N1162" i="17"/>
  <c r="O1162" i="17" s="1"/>
  <c r="N1163" i="17"/>
  <c r="O1163" i="17" s="1"/>
  <c r="N1164" i="17"/>
  <c r="O1164" i="17" s="1"/>
  <c r="N1165" i="17"/>
  <c r="O1165" i="17" s="1"/>
  <c r="N1166" i="17"/>
  <c r="O1166" i="17" s="1"/>
  <c r="O1167" i="17"/>
  <c r="N1168" i="17"/>
  <c r="O1168" i="17" s="1"/>
  <c r="N1169" i="17"/>
  <c r="O1169" i="17" s="1"/>
  <c r="N1170" i="17"/>
  <c r="O1170" i="17" s="1"/>
  <c r="N1174" i="17"/>
  <c r="O1174" i="17" s="1"/>
  <c r="N1175" i="17"/>
  <c r="O1175" i="17" s="1"/>
  <c r="N1176" i="17"/>
  <c r="O1176" i="17" s="1"/>
  <c r="N1177" i="17"/>
  <c r="O1177" i="17" s="1"/>
  <c r="O1178" i="17"/>
  <c r="N1179" i="17"/>
  <c r="O1179" i="17" s="1"/>
  <c r="N1180" i="17"/>
  <c r="O1180" i="17" s="1"/>
  <c r="N1181" i="17"/>
  <c r="O1181" i="17" s="1"/>
  <c r="N1182" i="17"/>
  <c r="O1182" i="17" s="1"/>
  <c r="N1183" i="17"/>
  <c r="O1183" i="17" s="1"/>
  <c r="N1184" i="17"/>
  <c r="O1184" i="17" s="1"/>
  <c r="N1185" i="17"/>
  <c r="O1185" i="17" s="1"/>
  <c r="N1186" i="17"/>
  <c r="O1186" i="17" s="1"/>
  <c r="N1187" i="17"/>
  <c r="O1187" i="17" s="1"/>
  <c r="N1188" i="17"/>
  <c r="O1188" i="17" s="1"/>
  <c r="N1189" i="17"/>
  <c r="O1189" i="17" s="1"/>
  <c r="N1190" i="17"/>
  <c r="O1190" i="17" s="1"/>
  <c r="N1191" i="17"/>
  <c r="O1191" i="17" s="1"/>
  <c r="O1192" i="17"/>
  <c r="N1193" i="17"/>
  <c r="O1193" i="17" s="1"/>
  <c r="N1194" i="17"/>
  <c r="O1194" i="17" s="1"/>
  <c r="N1218" i="17"/>
  <c r="O1218" i="17" s="1"/>
  <c r="N1219" i="17"/>
  <c r="O1219" i="17" s="1"/>
  <c r="N1220" i="17"/>
  <c r="O1220" i="17" s="1"/>
  <c r="N1229" i="17"/>
  <c r="O1229" i="17" s="1"/>
  <c r="N1230" i="17"/>
  <c r="O1230" i="17" s="1"/>
  <c r="N1231" i="17"/>
  <c r="O1231" i="17" s="1"/>
  <c r="N1232" i="17"/>
  <c r="O1232" i="17" s="1"/>
  <c r="N1233" i="17"/>
  <c r="O1233" i="17" s="1"/>
  <c r="N1234" i="17"/>
  <c r="O1234" i="17" s="1"/>
  <c r="N1235" i="17"/>
  <c r="O1235" i="17" s="1"/>
  <c r="N1236" i="17"/>
  <c r="O1236" i="17" s="1"/>
  <c r="N1237" i="17"/>
  <c r="O1237" i="17" s="1"/>
  <c r="N1238" i="17"/>
  <c r="O1238" i="17" s="1"/>
  <c r="N1239" i="17"/>
  <c r="O1239" i="17" s="1"/>
  <c r="N1240" i="17"/>
  <c r="O1240" i="17" s="1"/>
  <c r="N1241" i="17"/>
  <c r="O1241" i="17" s="1"/>
  <c r="N1246" i="17"/>
  <c r="O1246" i="17" s="1"/>
  <c r="O1247" i="17"/>
  <c r="N1248" i="17"/>
  <c r="O1248" i="17" s="1"/>
  <c r="N1249" i="17"/>
  <c r="O1249" i="17" s="1"/>
  <c r="N1250" i="17"/>
  <c r="O1250" i="17" s="1"/>
  <c r="N1251" i="17"/>
  <c r="O1251" i="17" s="1"/>
  <c r="N1252" i="17"/>
  <c r="O1252" i="17" s="1"/>
  <c r="N1253" i="17"/>
  <c r="O1253" i="17" s="1"/>
  <c r="N1254" i="17"/>
  <c r="O1254" i="17" s="1"/>
  <c r="N1255" i="17"/>
  <c r="O1255" i="17" s="1"/>
  <c r="N1256" i="17"/>
  <c r="O1256" i="17" s="1"/>
  <c r="N1257" i="17"/>
  <c r="O1257" i="17" s="1"/>
  <c r="N1258" i="17"/>
  <c r="O1258" i="17" s="1"/>
  <c r="N1259" i="17"/>
  <c r="O1259" i="17" s="1"/>
  <c r="O1260" i="17"/>
  <c r="N1261" i="17"/>
  <c r="O1261" i="17" s="1"/>
  <c r="N1262" i="17"/>
  <c r="O1262" i="17" s="1"/>
  <c r="N1263" i="17"/>
  <c r="O1263" i="17" s="1"/>
  <c r="N1264" i="17"/>
  <c r="O1264" i="17" s="1"/>
  <c r="N1265" i="17"/>
  <c r="O1265" i="17" s="1"/>
  <c r="N1206" i="17"/>
  <c r="O1206" i="17" s="1"/>
  <c r="N1207" i="17"/>
  <c r="O1207" i="17" s="1"/>
  <c r="N1294" i="17"/>
  <c r="O1294" i="17" s="1"/>
  <c r="O1295" i="17"/>
  <c r="O1296" i="17"/>
  <c r="N1297" i="17"/>
  <c r="O1297" i="17" s="1"/>
  <c r="N1298" i="17"/>
  <c r="O1298" i="17" s="1"/>
  <c r="N1299" i="17"/>
  <c r="O1299" i="17" s="1"/>
  <c r="N1300" i="17"/>
  <c r="O1300" i="17" s="1"/>
  <c r="N1301" i="17"/>
  <c r="O1301" i="17" s="1"/>
  <c r="O1302" i="17"/>
  <c r="N1303" i="17"/>
  <c r="O1303" i="17" s="1"/>
  <c r="N1304" i="17"/>
  <c r="O1304" i="17" s="1"/>
  <c r="N1305" i="17"/>
  <c r="O1305" i="17" s="1"/>
  <c r="O1306" i="17"/>
  <c r="N1307" i="17"/>
  <c r="O1307" i="17" s="1"/>
  <c r="N1308" i="17"/>
  <c r="O1308" i="17" s="1"/>
  <c r="N1309" i="17"/>
  <c r="O1309" i="17" s="1"/>
  <c r="N1310" i="17"/>
  <c r="O1310" i="17" s="1"/>
  <c r="N1311" i="17"/>
  <c r="O1311" i="17" s="1"/>
  <c r="N1312" i="17"/>
  <c r="O1312" i="17" s="1"/>
  <c r="N1318" i="17"/>
  <c r="O1318" i="17" s="1"/>
  <c r="N1319" i="17"/>
  <c r="O1319" i="17" s="1"/>
  <c r="N1320" i="17"/>
  <c r="O1320" i="17" s="1"/>
  <c r="N1321" i="17"/>
  <c r="O1321" i="17" s="1"/>
  <c r="N1322" i="17"/>
  <c r="O1322" i="17" s="1"/>
  <c r="N1323" i="17"/>
  <c r="O1323" i="17" s="1"/>
  <c r="N1282" i="17"/>
  <c r="O1282" i="17" s="1"/>
  <c r="N1283" i="17"/>
  <c r="O1283" i="17" s="1"/>
  <c r="N1324" i="17"/>
  <c r="O1324" i="17" s="1"/>
  <c r="N1325" i="17"/>
  <c r="O1325" i="17" s="1"/>
  <c r="N1326" i="17"/>
  <c r="O1326" i="17" s="1"/>
  <c r="O1327" i="17"/>
  <c r="N1328" i="17"/>
  <c r="O1328" i="17" s="1"/>
  <c r="N1329" i="17"/>
  <c r="O1329" i="17" s="1"/>
  <c r="N1330" i="17"/>
  <c r="O1330" i="17" s="1"/>
  <c r="N1331" i="17"/>
  <c r="O1331" i="17" s="1"/>
  <c r="N1332" i="17"/>
  <c r="O1332" i="17" s="1"/>
  <c r="N1333" i="17"/>
  <c r="O1333" i="17" s="1"/>
  <c r="N1334" i="17"/>
  <c r="O1334" i="17" s="1"/>
  <c r="O1280" i="17"/>
  <c r="N1281" i="17"/>
  <c r="O1281" i="17" s="1"/>
  <c r="N1335" i="17"/>
  <c r="O1335" i="17" s="1"/>
  <c r="N1336" i="17"/>
  <c r="O1336" i="17" s="1"/>
  <c r="N1337" i="17"/>
  <c r="O1337" i="17" s="1"/>
  <c r="N1338" i="17"/>
  <c r="O1338" i="17" s="1"/>
  <c r="N1339" i="17"/>
  <c r="O1339" i="17" s="1"/>
  <c r="N1340" i="17"/>
  <c r="O1340" i="17" s="1"/>
  <c r="N1341" i="17"/>
  <c r="O1341" i="17" s="1"/>
  <c r="N1344" i="17"/>
  <c r="O1344" i="17" s="1"/>
  <c r="N1345" i="17"/>
  <c r="O1345" i="17" s="1"/>
  <c r="N1346" i="17"/>
  <c r="O1346" i="17" s="1"/>
  <c r="N1347" i="17"/>
  <c r="O1347" i="17" s="1"/>
  <c r="N1348" i="17"/>
  <c r="O1348" i="17" s="1"/>
  <c r="N1381" i="17"/>
  <c r="O1381" i="17" s="1"/>
  <c r="N1382" i="17"/>
  <c r="O1382" i="17" s="1"/>
  <c r="N1383" i="17"/>
  <c r="O1383" i="17" s="1"/>
  <c r="N1395" i="17"/>
  <c r="O1395" i="17" s="1"/>
  <c r="N1396" i="17"/>
  <c r="O1396" i="17" s="1"/>
  <c r="N1397" i="17"/>
  <c r="O1397" i="17" s="1"/>
  <c r="N1402" i="17"/>
  <c r="O1402" i="17" s="1"/>
  <c r="N1404" i="17"/>
  <c r="O1404" i="17" s="1"/>
  <c r="N1405" i="17"/>
  <c r="O1405" i="17" s="1"/>
  <c r="N1406" i="17"/>
  <c r="O1406" i="17" s="1"/>
  <c r="N1354" i="17"/>
  <c r="O1354" i="17" s="1"/>
  <c r="N1355" i="17"/>
  <c r="O1355" i="17" s="1"/>
  <c r="N1356" i="17"/>
  <c r="O1356" i="17" s="1"/>
  <c r="N1357" i="17"/>
  <c r="O1357" i="17" s="1"/>
  <c r="N1359" i="17"/>
  <c r="O1359" i="17" s="1"/>
  <c r="N1407" i="17"/>
  <c r="O1407" i="17" s="1"/>
  <c r="N1408" i="17"/>
  <c r="O1408" i="17" s="1"/>
  <c r="O1409" i="17"/>
  <c r="N1410" i="17"/>
  <c r="O1410" i="17" s="1"/>
  <c r="N1411" i="17"/>
  <c r="O1411" i="17" s="1"/>
  <c r="N1412" i="17"/>
  <c r="O1412" i="17" s="1"/>
  <c r="N1413" i="17"/>
  <c r="O1413" i="17" s="1"/>
  <c r="O1414" i="17"/>
  <c r="N1415" i="17"/>
  <c r="O1415" i="17" s="1"/>
  <c r="N1416" i="17"/>
  <c r="O1416" i="17" s="1"/>
  <c r="N1417" i="17"/>
  <c r="O1417" i="17" s="1"/>
  <c r="N1418" i="17"/>
  <c r="O1418" i="17" s="1"/>
  <c r="N1419" i="17"/>
  <c r="O1419" i="17" s="1"/>
  <c r="N1425" i="17"/>
  <c r="O1425" i="17" s="1"/>
  <c r="N1426" i="17"/>
  <c r="O1426" i="17" s="1"/>
  <c r="N1427" i="17"/>
  <c r="O1427" i="17" s="1"/>
  <c r="N1428" i="17"/>
  <c r="O1428" i="17" s="1"/>
  <c r="O1429" i="17"/>
  <c r="N1430" i="17"/>
  <c r="O1430" i="17" s="1"/>
  <c r="N1431" i="17"/>
  <c r="O1431" i="17" s="1"/>
  <c r="N1432" i="17"/>
  <c r="O1432" i="17" s="1"/>
  <c r="N1433" i="17"/>
  <c r="O1433" i="17" s="1"/>
  <c r="N1446" i="17"/>
  <c r="O1446" i="17" s="1"/>
  <c r="N1447" i="17"/>
  <c r="O1447" i="17" s="1"/>
  <c r="N1448" i="17"/>
  <c r="O1448" i="17" s="1"/>
  <c r="N1449" i="17"/>
  <c r="O1449" i="17" s="1"/>
  <c r="N1450" i="17"/>
  <c r="O1450" i="17" s="1"/>
  <c r="N1451" i="17"/>
  <c r="O1451" i="17" s="1"/>
  <c r="N1452" i="17"/>
  <c r="O1452" i="17" s="1"/>
  <c r="N1453" i="17"/>
  <c r="O1453" i="17" s="1"/>
  <c r="N1454" i="17"/>
  <c r="O1454" i="17" s="1"/>
  <c r="N1455" i="17"/>
  <c r="O1455" i="17" s="1"/>
  <c r="N1456" i="17"/>
  <c r="O1456" i="17" s="1"/>
  <c r="N1457" i="17"/>
  <c r="O1457" i="17" s="1"/>
  <c r="N1463" i="17"/>
  <c r="O1463" i="17" s="1"/>
  <c r="N1464" i="17"/>
  <c r="O1464" i="17" s="1"/>
  <c r="N1465" i="17"/>
  <c r="O1465" i="17" s="1"/>
  <c r="N1471" i="17"/>
  <c r="O1471" i="17" s="1"/>
  <c r="N1472" i="17"/>
  <c r="O1472" i="17" s="1"/>
  <c r="N1473" i="17"/>
  <c r="O1473" i="17" s="1"/>
  <c r="N1474" i="17"/>
  <c r="O1474" i="17" s="1"/>
  <c r="N1476" i="17"/>
  <c r="O1476" i="17" s="1"/>
  <c r="N1477" i="17"/>
  <c r="O1477" i="17" s="1"/>
  <c r="N1478" i="17"/>
  <c r="O1478" i="17" s="1"/>
  <c r="N1479" i="17"/>
  <c r="O1479" i="17" s="1"/>
  <c r="N1480" i="17"/>
  <c r="O1480" i="17" s="1"/>
  <c r="N1481" i="17"/>
  <c r="O1481" i="17" s="1"/>
  <c r="O1482" i="17"/>
  <c r="N1483" i="17"/>
  <c r="O1483" i="17" s="1"/>
  <c r="N1484" i="17"/>
  <c r="O1484" i="17" s="1"/>
  <c r="N1485" i="17"/>
  <c r="O1485" i="17" s="1"/>
  <c r="N1486" i="17"/>
  <c r="O1486" i="17" s="1"/>
  <c r="N1487" i="17"/>
  <c r="O1487" i="17" s="1"/>
  <c r="N1488" i="17"/>
  <c r="O1488" i="17" s="1"/>
  <c r="N1489" i="17"/>
  <c r="O1489" i="17" s="1"/>
  <c r="N1490" i="17"/>
  <c r="O1490" i="17" s="1"/>
  <c r="N1491" i="17"/>
  <c r="O1491" i="17" s="1"/>
  <c r="N1492" i="17"/>
  <c r="O1492" i="17" s="1"/>
  <c r="N1493" i="17"/>
  <c r="O1493" i="17" s="1"/>
  <c r="N1494" i="17"/>
  <c r="O1494" i="17" s="1"/>
  <c r="N1495" i="17"/>
  <c r="O1495" i="17" s="1"/>
  <c r="N1496" i="17"/>
  <c r="O1496" i="17" s="1"/>
  <c r="N1497" i="17"/>
  <c r="O1497" i="17" s="1"/>
  <c r="N1508" i="17"/>
  <c r="O1508" i="17" s="1"/>
  <c r="N1509" i="17"/>
  <c r="O1509" i="17" s="1"/>
  <c r="N1522" i="17"/>
  <c r="O1522" i="17" s="1"/>
  <c r="N1523" i="17"/>
  <c r="O1523" i="17" s="1"/>
  <c r="N1524" i="17"/>
  <c r="O1524" i="17" s="1"/>
  <c r="N1504" i="17"/>
  <c r="O1504" i="17" s="1"/>
  <c r="N1505" i="17"/>
  <c r="O1505" i="17" s="1"/>
  <c r="N1506" i="17"/>
  <c r="O1506" i="17" s="1"/>
  <c r="N1507" i="17"/>
  <c r="O1507" i="17" s="1"/>
  <c r="N1536" i="17"/>
  <c r="O1536" i="17" s="1"/>
  <c r="N1537" i="17"/>
  <c r="O1537" i="17" s="1"/>
  <c r="N1538" i="17"/>
  <c r="O1538" i="17" s="1"/>
  <c r="N1510" i="17"/>
  <c r="O1510" i="17" s="1"/>
  <c r="N1511" i="17"/>
  <c r="O1511" i="17" s="1"/>
  <c r="N4" i="17"/>
  <c r="O4" i="17" s="1"/>
  <c r="N3" i="17"/>
  <c r="O3" i="17" s="1"/>
  <c r="P315" i="17" l="1"/>
  <c r="P3" i="17"/>
  <c r="P1178" i="17"/>
  <c r="P796" i="17"/>
  <c r="P579" i="17"/>
  <c r="P1189" i="17"/>
  <c r="P892" i="17"/>
  <c r="P634" i="17"/>
  <c r="P509" i="17"/>
  <c r="P497" i="17"/>
  <c r="P466" i="17"/>
  <c r="P463" i="17"/>
  <c r="P382" i="17"/>
  <c r="P244" i="17"/>
  <c r="P238" i="17"/>
  <c r="P197" i="17"/>
  <c r="P998" i="17"/>
  <c r="P1056" i="17" s="1"/>
  <c r="C27" i="20" s="1"/>
  <c r="P55" i="17"/>
  <c r="P540" i="17"/>
  <c r="P494" i="17"/>
  <c r="P460" i="17"/>
  <c r="P119" i="17"/>
  <c r="P1346" i="17"/>
  <c r="P1280" i="17"/>
  <c r="P1327" i="17"/>
  <c r="P1282" i="17"/>
  <c r="P1206" i="17"/>
  <c r="P1263" i="17"/>
  <c r="P924" i="17"/>
  <c r="P866" i="17"/>
  <c r="P790" i="17"/>
  <c r="P771" i="17"/>
  <c r="P664" i="17"/>
  <c r="P637" i="17"/>
  <c r="P620" i="17"/>
  <c r="P339" i="17"/>
  <c r="P289" i="17"/>
  <c r="P233" i="17"/>
  <c r="P183" i="17"/>
  <c r="P125" i="17"/>
  <c r="P80" i="17"/>
  <c r="P1335" i="17"/>
  <c r="P1239" i="17"/>
  <c r="P883" i="17"/>
  <c r="P876" i="17"/>
  <c r="P250" i="17"/>
  <c r="P209" i="17"/>
  <c r="P1339" i="17"/>
  <c r="P1259" i="17"/>
  <c r="P1247" i="17"/>
  <c r="P1232" i="17"/>
  <c r="P916" i="17"/>
  <c r="P800" i="17"/>
  <c r="P778" i="17"/>
  <c r="P686" i="17"/>
  <c r="P646" i="17"/>
  <c r="P571" i="17"/>
  <c r="P562" i="17"/>
  <c r="P556" i="17"/>
  <c r="P321" i="17"/>
  <c r="P264" i="17"/>
  <c r="P235" i="17"/>
  <c r="P173" i="17"/>
  <c r="P1192" i="17"/>
  <c r="P842" i="17"/>
  <c r="P807" i="17"/>
  <c r="P764" i="17"/>
  <c r="P728" i="17"/>
  <c r="P553" i="17"/>
  <c r="P511" i="17"/>
  <c r="P506" i="17"/>
  <c r="P484" i="17"/>
  <c r="P478" i="17"/>
  <c r="P428" i="17"/>
  <c r="P416" i="17"/>
  <c r="P393" i="17"/>
  <c r="P359" i="17"/>
  <c r="P276" i="17"/>
  <c r="P255" i="17"/>
  <c r="P247" i="17"/>
  <c r="P158" i="17"/>
  <c r="P122" i="17"/>
  <c r="P116" i="17"/>
  <c r="P189" i="17"/>
  <c r="P89" i="17"/>
  <c r="P87" i="17"/>
  <c r="P78" i="17"/>
  <c r="P66" i="17"/>
  <c r="P53" i="17"/>
  <c r="P42" i="17"/>
  <c r="P44" i="17"/>
  <c r="P31" i="17"/>
  <c r="P5" i="17"/>
  <c r="P1536" i="17"/>
  <c r="P1506" i="17"/>
  <c r="P1522" i="17"/>
  <c r="P1508" i="17"/>
  <c r="P1494" i="17"/>
  <c r="P1489" i="17"/>
  <c r="P1486" i="17"/>
  <c r="P1476" i="17"/>
  <c r="P1474" i="17"/>
  <c r="P1455" i="17"/>
  <c r="P1446" i="17"/>
  <c r="P1431" i="17"/>
  <c r="P1417" i="17"/>
  <c r="P1412" i="17"/>
  <c r="P1409" i="17"/>
  <c r="P1407" i="17"/>
  <c r="P1354" i="17"/>
  <c r="P1404" i="17"/>
  <c r="P1395" i="17"/>
  <c r="P1344" i="17"/>
  <c r="P1331" i="17"/>
  <c r="P1324" i="17"/>
  <c r="P1321" i="17"/>
  <c r="P1510" i="17"/>
  <c r="P1504" i="17"/>
  <c r="P1496" i="17"/>
  <c r="P1492" i="17"/>
  <c r="P1482" i="17"/>
  <c r="P1479" i="17"/>
  <c r="P1471" i="17"/>
  <c r="P1463" i="17"/>
  <c r="P1452" i="17"/>
  <c r="P1449" i="17"/>
  <c r="P1427" i="17"/>
  <c r="P1425" i="17"/>
  <c r="P1414" i="17"/>
  <c r="P1357" i="17"/>
  <c r="P1402" i="17"/>
  <c r="P1381" i="17"/>
  <c r="P1302" i="17"/>
  <c r="P1218" i="17"/>
  <c r="P1164" i="17"/>
  <c r="P1160" i="17"/>
  <c r="P941" i="17"/>
  <c r="P848" i="17"/>
  <c r="P767" i="17"/>
  <c r="P715" i="17"/>
  <c r="P642" i="17"/>
  <c r="P640" i="17"/>
  <c r="P596" i="17"/>
  <c r="P709" i="17"/>
  <c r="P701" i="17"/>
  <c r="P1298" i="17"/>
  <c r="P1294" i="17"/>
  <c r="P1251" i="17"/>
  <c r="P1186" i="17"/>
  <c r="P1182" i="17"/>
  <c r="P1174" i="17"/>
  <c r="P951" i="17"/>
  <c r="P920" i="17"/>
  <c r="P811" i="17"/>
  <c r="P782" i="17"/>
  <c r="P735" i="17"/>
  <c r="P731" i="17"/>
  <c r="P697" i="17"/>
  <c r="P627" i="17"/>
  <c r="P623" i="17"/>
  <c r="P574" i="17"/>
  <c r="P568" i="17"/>
  <c r="P565" i="17"/>
  <c r="P559" i="17"/>
  <c r="P1255" i="17"/>
  <c r="P1318" i="17"/>
  <c r="P1310" i="17"/>
  <c r="P1306" i="17"/>
  <c r="P1235" i="17"/>
  <c r="P1229" i="17"/>
  <c r="P1167" i="17"/>
  <c r="P936" i="17"/>
  <c r="P932" i="17"/>
  <c r="P860" i="17"/>
  <c r="P786" i="17"/>
  <c r="P712" i="17"/>
  <c r="P693" i="17"/>
  <c r="P674" i="17"/>
  <c r="P661" i="17"/>
  <c r="P650" i="17"/>
  <c r="P610" i="17"/>
  <c r="P481" i="17"/>
  <c r="P419" i="17"/>
  <c r="P352" i="17"/>
  <c r="P336" i="17"/>
  <c r="P324" i="17"/>
  <c r="P543" i="17"/>
  <c r="P475" i="17"/>
  <c r="P403" i="17"/>
  <c r="P400" i="17"/>
  <c r="P396" i="17"/>
  <c r="P349" i="17"/>
  <c r="P346" i="17"/>
  <c r="P343" i="17"/>
  <c r="P334" i="17"/>
  <c r="P318" i="17"/>
  <c r="P537" i="17"/>
  <c r="P534" i="17"/>
  <c r="P521" i="17"/>
  <c r="P472" i="17"/>
  <c r="P469" i="17"/>
  <c r="P387" i="17"/>
  <c r="P385" i="17"/>
  <c r="P330" i="17"/>
  <c r="P293" i="17"/>
  <c r="P279" i="17"/>
  <c r="P273" i="17"/>
  <c r="P162" i="17"/>
  <c r="P91" i="17"/>
  <c r="P312" i="17"/>
  <c r="P270" i="17"/>
  <c r="P267" i="17"/>
  <c r="P230" i="17"/>
  <c r="P306" i="17"/>
  <c r="P261" i="17"/>
  <c r="P253" i="17"/>
  <c r="P241" i="17"/>
  <c r="P206" i="17"/>
  <c r="P160" i="17"/>
  <c r="P111" i="17"/>
  <c r="P93" i="17"/>
  <c r="P50" i="17"/>
  <c r="P216" i="17"/>
  <c r="P154" i="17"/>
  <c r="P113" i="17"/>
  <c r="P85" i="17"/>
  <c r="P29" i="17"/>
  <c r="P23" i="17"/>
  <c r="P11" i="17"/>
  <c r="P194" i="17"/>
  <c r="P170" i="17"/>
  <c r="P186" i="17"/>
  <c r="P82" i="17"/>
  <c r="P39" i="17"/>
  <c r="P33" i="17"/>
  <c r="P27" i="17"/>
  <c r="P25" i="17"/>
  <c r="P21" i="17"/>
  <c r="P13" i="17"/>
  <c r="P9" i="17"/>
  <c r="P7" i="17"/>
  <c r="P1567" i="17" l="1"/>
  <c r="C34" i="20" s="1"/>
  <c r="P1512" i="17"/>
  <c r="C33" i="20" s="1"/>
  <c r="P1436" i="17"/>
  <c r="C32" i="20" s="1"/>
  <c r="P1360" i="17"/>
  <c r="C31" i="20" s="1"/>
  <c r="P1284" i="17"/>
  <c r="C30" i="20" s="1"/>
  <c r="P1208" i="17"/>
  <c r="C29" i="20" s="1"/>
  <c r="P980" i="17"/>
  <c r="C26" i="20" s="1"/>
  <c r="P904" i="17"/>
  <c r="C25" i="20" s="1"/>
  <c r="P828" i="17"/>
  <c r="C24" i="20" s="1"/>
  <c r="P752" i="17"/>
  <c r="C23" i="20" s="1"/>
  <c r="P676" i="17"/>
  <c r="C22" i="20" s="1"/>
  <c r="P600" i="17"/>
  <c r="C21" i="20" s="1"/>
  <c r="P524" i="17"/>
  <c r="C20" i="20" s="1"/>
  <c r="P448" i="17"/>
  <c r="C19" i="20" s="1"/>
  <c r="P372" i="17"/>
  <c r="C18" i="20" s="1"/>
  <c r="P296" i="17"/>
  <c r="C17" i="20" s="1"/>
  <c r="P220" i="17"/>
  <c r="C16" i="20" s="1"/>
  <c r="P144" i="17"/>
  <c r="C15" i="20" s="1"/>
  <c r="P68" i="17"/>
  <c r="C14" i="20" s="1"/>
  <c r="C35" i="20" l="1"/>
  <c r="C36" i="20" s="1"/>
  <c r="C37" i="20" s="1"/>
</calcChain>
</file>

<file path=xl/sharedStrings.xml><?xml version="1.0" encoding="utf-8"?>
<sst xmlns="http://schemas.openxmlformats.org/spreadsheetml/2006/main" count="5628" uniqueCount="1669">
  <si>
    <t>Outlet Code</t>
  </si>
  <si>
    <t>Outlet Name</t>
  </si>
  <si>
    <t>Rate</t>
  </si>
  <si>
    <t>NG Dismantle</t>
  </si>
  <si>
    <t>Remarks</t>
  </si>
  <si>
    <t>Pull-out</t>
  </si>
  <si>
    <t xml:space="preserve">NG Install </t>
  </si>
  <si>
    <t>Others</t>
  </si>
  <si>
    <t>Old NG Placement in new OL</t>
  </si>
  <si>
    <t>Brand Name</t>
  </si>
  <si>
    <t>Asset Model</t>
  </si>
  <si>
    <t>Asset ID</t>
  </si>
  <si>
    <t>Owner Phone</t>
  </si>
  <si>
    <t>Qty</t>
  </si>
  <si>
    <t>Proprietor Seal &amp; Sign.</t>
  </si>
  <si>
    <t>Checked By MED</t>
  </si>
  <si>
    <t>To</t>
  </si>
  <si>
    <t>Submission Date:</t>
  </si>
  <si>
    <t>Transcom Beverages Ltd.</t>
  </si>
  <si>
    <t>Telirchala, Mouchak, Gazipur</t>
  </si>
  <si>
    <t xml:space="preserve">Subject: </t>
  </si>
  <si>
    <t xml:space="preserve">Month: </t>
  </si>
  <si>
    <t>SN</t>
  </si>
  <si>
    <t>Page No</t>
  </si>
  <si>
    <t>01</t>
  </si>
  <si>
    <t>03</t>
  </si>
  <si>
    <t>04</t>
  </si>
  <si>
    <t>05</t>
  </si>
  <si>
    <t>06</t>
  </si>
  <si>
    <t>07</t>
  </si>
  <si>
    <t>08</t>
  </si>
  <si>
    <t>09</t>
  </si>
  <si>
    <t>02</t>
  </si>
  <si>
    <t>10</t>
  </si>
  <si>
    <t>Total</t>
  </si>
  <si>
    <t>Amount</t>
  </si>
  <si>
    <t>VAT (15%)</t>
  </si>
  <si>
    <t>Grand Total 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</si>
  <si>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</si>
  <si>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</si>
  <si>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</si>
  <si>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</si>
  <si>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</si>
  <si>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</si>
  <si>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</si>
  <si>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</si>
  <si>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</si>
  <si>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</si>
  <si>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</si>
  <si>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</si>
  <si>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7UP</t>
  </si>
  <si>
    <t>AQUAFINA</t>
  </si>
  <si>
    <t>M DEW</t>
  </si>
  <si>
    <t>PEPSI</t>
  </si>
  <si>
    <t xml:space="preserve"> 285 L</t>
  </si>
  <si>
    <t xml:space="preserve"> 400 L</t>
  </si>
  <si>
    <t xml:space="preserve"> 800 L DD</t>
  </si>
  <si>
    <t xml:space="preserve"> 1000 L DD</t>
  </si>
  <si>
    <t xml:space="preserve"> 1200 L DD</t>
  </si>
  <si>
    <t xml:space="preserve"> 240 L</t>
  </si>
  <si>
    <t xml:space="preserve"> 290 L</t>
  </si>
  <si>
    <t>Service Charge</t>
  </si>
  <si>
    <t>Transport</t>
  </si>
  <si>
    <t>Spares</t>
  </si>
  <si>
    <t>QTY</t>
  </si>
  <si>
    <t>Gas Charge</t>
  </si>
  <si>
    <t>SD_Bill No:</t>
  </si>
  <si>
    <t>TBL_Bill No</t>
  </si>
  <si>
    <t>Sealed System</t>
  </si>
  <si>
    <t>Compressor Replaced</t>
  </si>
  <si>
    <t>Denting/Penting</t>
  </si>
  <si>
    <t>Electric Items</t>
  </si>
  <si>
    <t>Lighting Issues</t>
  </si>
  <si>
    <t>Quantity</t>
  </si>
  <si>
    <t>Checked By MED (KB Plant)</t>
  </si>
  <si>
    <t>Signature of MEM (KB Plant)</t>
  </si>
  <si>
    <t xml:space="preserve"> 372 L</t>
  </si>
  <si>
    <t>Grand Total</t>
  </si>
  <si>
    <t>Spare Items</t>
  </si>
  <si>
    <t xml:space="preserve">   Signature of MEM (H/O)</t>
  </si>
  <si>
    <t>Call Date</t>
  </si>
  <si>
    <t>Work Details</t>
  </si>
  <si>
    <t>Taka</t>
  </si>
  <si>
    <t>Delivery Date</t>
  </si>
  <si>
    <t>Market Equipment Department</t>
  </si>
  <si>
    <t>Cooler Spares Name</t>
  </si>
  <si>
    <t>Unit</t>
  </si>
  <si>
    <t>Rate/TK</t>
  </si>
  <si>
    <t>1/4 Copper Pipe (Per Fit)</t>
  </si>
  <si>
    <t>Feet</t>
  </si>
  <si>
    <t>10 W Fan Motor</t>
  </si>
  <si>
    <t>Pcs</t>
  </si>
  <si>
    <t>16 W Fan Motor</t>
  </si>
  <si>
    <t>2 Pin Plug (Per Unit)</t>
  </si>
  <si>
    <t>3 Pin Plug</t>
  </si>
  <si>
    <t>5 W Fan Motor</t>
  </si>
  <si>
    <t>Aluminum Joint</t>
  </si>
  <si>
    <t>Joint</t>
  </si>
  <si>
    <t>Axial Fan motor</t>
  </si>
  <si>
    <t>Box Fan</t>
  </si>
  <si>
    <t>Capacitor (372 L)</t>
  </si>
  <si>
    <t>Best Quality</t>
  </si>
  <si>
    <t>Capacitor (400 L)</t>
  </si>
  <si>
    <t>Capillary Tube (Per Ft)</t>
  </si>
  <si>
    <t>Chamber (120 L-820 L)</t>
  </si>
  <si>
    <t>Chamber Receiver</t>
  </si>
  <si>
    <t xml:space="preserve">Chamber Repair </t>
  </si>
  <si>
    <t>Charging valve</t>
  </si>
  <si>
    <t>Combine Board</t>
  </si>
  <si>
    <t>Compressor Oil</t>
  </si>
  <si>
    <t>Compressor Plate</t>
  </si>
  <si>
    <t>Condenser</t>
  </si>
  <si>
    <t>Denting</t>
  </si>
  <si>
    <t>Door Clamps</t>
  </si>
  <si>
    <t>Door Spring (820 L)</t>
  </si>
  <si>
    <t>Door Switch</t>
  </si>
  <si>
    <t>Door Washer</t>
  </si>
  <si>
    <t>Door Wheel (820 L)</t>
  </si>
  <si>
    <t>Fan Blade</t>
  </si>
  <si>
    <t>Flexible Wire (Per Yard)</t>
  </si>
  <si>
    <t>Yard</t>
  </si>
  <si>
    <t>Flexible Pipe (per Ft)</t>
  </si>
  <si>
    <t>Foam Spray (Per Unit)</t>
  </si>
  <si>
    <t>Gasket</t>
  </si>
  <si>
    <t>Insulation</t>
  </si>
  <si>
    <t>Net 3/4</t>
  </si>
  <si>
    <t>Set</t>
  </si>
  <si>
    <t xml:space="preserve"> ( Rodent Protect) </t>
  </si>
  <si>
    <t>LED Light 1 Feet</t>
  </si>
  <si>
    <t>1 Year Warranty</t>
  </si>
  <si>
    <t>LED Light 4 Feet</t>
  </si>
  <si>
    <t>LED Power Supply</t>
  </si>
  <si>
    <t>Light Holder</t>
  </si>
  <si>
    <t>Gasket Magnet (Per Ft)</t>
  </si>
  <si>
    <t>Painting (Per Feet)</t>
  </si>
  <si>
    <t>Relay / Overload</t>
  </si>
  <si>
    <t>Silicon Glue</t>
  </si>
  <si>
    <t>Strainer</t>
  </si>
  <si>
    <t>Thermostat</t>
  </si>
  <si>
    <t xml:space="preserve">Best Quality </t>
  </si>
  <si>
    <t>Water Pipe/ Drain Pipe</t>
  </si>
  <si>
    <t>Wheel</t>
  </si>
  <si>
    <t>Trip</t>
  </si>
  <si>
    <t>Actual</t>
  </si>
  <si>
    <t>Trans. Charge</t>
  </si>
  <si>
    <t>Workshop repair</t>
  </si>
  <si>
    <t>Trans. Charge (From TBL)</t>
  </si>
  <si>
    <t>DB Name</t>
  </si>
  <si>
    <t>Axial Fan motor_Repair</t>
  </si>
  <si>
    <t>Pull-out with NG Dismantle</t>
  </si>
  <si>
    <t>Event</t>
  </si>
  <si>
    <t>Deploy New</t>
  </si>
  <si>
    <t>Deploy Refurbished</t>
  </si>
  <si>
    <t>Deploy New with NG</t>
  </si>
  <si>
    <t>Deploy Refurbished with NG</t>
  </si>
  <si>
    <t>Deploy with OLD NG placement</t>
  </si>
  <si>
    <t>ReDeploy</t>
  </si>
  <si>
    <t>Only For Winding/Coil Repair</t>
  </si>
  <si>
    <t xml:space="preserve">Power cable </t>
  </si>
  <si>
    <t>M/S K.M. ENTERPRISE</t>
  </si>
  <si>
    <t>TBL Door switch</t>
  </si>
  <si>
    <t>Mohiuddin Enterprise</t>
  </si>
  <si>
    <t>Drain line wash</t>
  </si>
  <si>
    <t>SNM Trading</t>
  </si>
  <si>
    <t>M/S Noman Enterprise</t>
  </si>
  <si>
    <t xml:space="preserve">Door switch repair </t>
  </si>
  <si>
    <t>Nabil General Store</t>
  </si>
  <si>
    <t xml:space="preserve">4 Ft LED light </t>
  </si>
  <si>
    <t xml:space="preserve">Fan repair </t>
  </si>
  <si>
    <t>Gazi Arshan Corporation</t>
  </si>
  <si>
    <t>Key Accounts</t>
  </si>
  <si>
    <t>SMART Enterprise</t>
  </si>
  <si>
    <t xml:space="preserve">16 W Fan </t>
  </si>
  <si>
    <t xml:space="preserve">TBL Door switch </t>
  </si>
  <si>
    <t>Body wash</t>
  </si>
  <si>
    <t>Manha Enterprise</t>
  </si>
  <si>
    <t xml:space="preserve">1 Ft LED light </t>
  </si>
  <si>
    <t>Hridoy Varieties Store</t>
  </si>
  <si>
    <t xml:space="preserve">Office converter </t>
  </si>
  <si>
    <t>Salma Distribution Park</t>
  </si>
  <si>
    <t xml:space="preserve">Wiring </t>
  </si>
  <si>
    <t>Eva Engineers</t>
  </si>
  <si>
    <t xml:space="preserve">Denting </t>
  </si>
  <si>
    <t>B.H. Traders</t>
  </si>
  <si>
    <t>M/S Tamanna Trading Corporation</t>
  </si>
  <si>
    <t>Ikra Enterprice [Tejgaon]</t>
  </si>
  <si>
    <t>Door washer-2pc</t>
  </si>
  <si>
    <t>Shamim Enterprise</t>
  </si>
  <si>
    <t>Eva Enterprise</t>
  </si>
  <si>
    <t>Shohag Enterprise, Kochukhet</t>
  </si>
  <si>
    <t xml:space="preserve">Gasket repair </t>
  </si>
  <si>
    <t>Titas Enterprise</t>
  </si>
  <si>
    <t xml:space="preserve">Gas charge </t>
  </si>
  <si>
    <t>Dulal Enterprise (Mirpur)</t>
  </si>
  <si>
    <t>Al Bakara Enterprise</t>
  </si>
  <si>
    <t xml:space="preserve">Faner coil changed </t>
  </si>
  <si>
    <t>Cooler ok</t>
  </si>
  <si>
    <t>Shariatpur Distribution-2 [Kalabagan]</t>
  </si>
  <si>
    <t>Thermostat adjust</t>
  </si>
  <si>
    <t xml:space="preserve">Cable repair </t>
  </si>
  <si>
    <t>Bhai Bhai Agency</t>
  </si>
  <si>
    <t>Condenser wash</t>
  </si>
  <si>
    <t>Ahamadi Corporation</t>
  </si>
  <si>
    <t xml:space="preserve">Old compressor </t>
  </si>
  <si>
    <t>Shariatpur Distributor</t>
  </si>
  <si>
    <t>Wifi Distribution Ltd</t>
  </si>
  <si>
    <t>Moniya Enterprise</t>
  </si>
  <si>
    <t>Mayer Doya Store [DEPZ]</t>
  </si>
  <si>
    <t>Shahida Enterprise</t>
  </si>
  <si>
    <t>TBL Door lock</t>
  </si>
  <si>
    <t>Ame Enterprise</t>
  </si>
  <si>
    <t>New Rakib Enterprise-2</t>
  </si>
  <si>
    <t>BNS Sales &amp; Distribution-2</t>
  </si>
  <si>
    <t>16 W Fan</t>
  </si>
  <si>
    <t>Niagra Enterprise</t>
  </si>
  <si>
    <t>BNS Sales &amp; Distribution</t>
  </si>
  <si>
    <t>Azmi Enterprise</t>
  </si>
  <si>
    <t>Office converter-2pc</t>
  </si>
  <si>
    <t>K T Enterprise</t>
  </si>
  <si>
    <t>Rakib Enterprise</t>
  </si>
  <si>
    <t>Saiful Enterprise [Bakshi Bazar]</t>
  </si>
  <si>
    <t>J B Trade International</t>
  </si>
  <si>
    <t>Lily Traders</t>
  </si>
  <si>
    <t>M/S Sayed General Store</t>
  </si>
  <si>
    <t>Iconic Sales &amp; Distribution</t>
  </si>
  <si>
    <t>Address: Banani</t>
  </si>
  <si>
    <t>N.S. Enterprise</t>
  </si>
  <si>
    <t>Dhali Distribution Co</t>
  </si>
  <si>
    <t>Office water tray</t>
  </si>
  <si>
    <t>Crescent Corporation</t>
  </si>
  <si>
    <t xml:space="preserve">3 pin plug </t>
  </si>
  <si>
    <t>Ayman Enterprise</t>
  </si>
  <si>
    <t>M/S Arif Traders</t>
  </si>
  <si>
    <t>Borobari main road  tongi.Gazipur</t>
  </si>
  <si>
    <t>Saver, Dhaka.</t>
  </si>
  <si>
    <t>Sharif Hotel &amp; Restaurant</t>
  </si>
  <si>
    <t xml:space="preserve">Old Gasket </t>
  </si>
  <si>
    <t>TIDBITS</t>
  </si>
  <si>
    <t>chaw resturent</t>
  </si>
  <si>
    <t>Saiful Store</t>
  </si>
  <si>
    <t xml:space="preserve"> আইয়ুব আলি কলনি নিউ মাকেট  Dhanmondi</t>
  </si>
  <si>
    <t>Gofur Store</t>
  </si>
  <si>
    <t xml:space="preserve">Pakha </t>
  </si>
  <si>
    <t>Ratul G Store</t>
  </si>
  <si>
    <t>TBL old Axial fan</t>
  </si>
  <si>
    <t xml:space="preserve">Add:Anddar manik rood, ahmmod,nogor chorasta Kaliakoir, Gazipur </t>
  </si>
  <si>
    <t>Rubel General Store</t>
  </si>
  <si>
    <t>Sadia Enterprise</t>
  </si>
  <si>
    <t xml:space="preserve">Door washer -2pc </t>
  </si>
  <si>
    <t>Targas main road  tongi.Gazipur</t>
  </si>
  <si>
    <t>Al amin Store</t>
  </si>
  <si>
    <t>Jahangir st</t>
  </si>
  <si>
    <t xml:space="preserve">ptc relay overload </t>
  </si>
  <si>
    <t>Tamjid Store</t>
  </si>
  <si>
    <t>PREMIUM Lounge</t>
  </si>
  <si>
    <t>Jannat Store</t>
  </si>
  <si>
    <t>Door washeer-3pc</t>
  </si>
  <si>
    <t>Ma varaitise Store</t>
  </si>
  <si>
    <t xml:space="preserve"> Chayer Adda</t>
  </si>
  <si>
    <t>Hideout Store</t>
  </si>
  <si>
    <t>Taltola, Agargaon panir tengkki</t>
  </si>
  <si>
    <t>Raising Food</t>
  </si>
  <si>
    <t xml:space="preserve">Address:- Airport </t>
  </si>
  <si>
    <t xml:space="preserve">Aziz Enterprise / Airport cargo-2pc </t>
  </si>
  <si>
    <t xml:space="preserve">TBL light switch </t>
  </si>
  <si>
    <t>New Royal tehari</t>
  </si>
  <si>
    <t>lepi store</t>
  </si>
  <si>
    <t>18,heed Bangla school er pase,nannu market,pallabi,mirpur</t>
  </si>
  <si>
    <t>Spicy and subway</t>
  </si>
  <si>
    <t>ECB chattar, cantonment</t>
  </si>
  <si>
    <t>Pankouri Restaurant</t>
  </si>
  <si>
    <t>Lal Bag Biriyani-2pc</t>
  </si>
  <si>
    <t>my choice</t>
  </si>
  <si>
    <t>Sajib Store</t>
  </si>
  <si>
    <t>Rahim G Store</t>
  </si>
  <si>
    <t>Sagor Store</t>
  </si>
  <si>
    <t xml:space="preserve">3 Ft LED light </t>
  </si>
  <si>
    <t>Amigos pizza &amp; restaurant-2pc</t>
  </si>
  <si>
    <t>গাজীপুর ২৭ মেনরোট  tongi.Gazipur</t>
  </si>
  <si>
    <t>Add- R 17-c adabor.  Mohammadpur</t>
  </si>
  <si>
    <t>Nargis g store/ Eamin tea st</t>
  </si>
  <si>
    <t>Address :যাদুরচর হেমায়েতপুর</t>
  </si>
  <si>
    <t>Alif Store</t>
  </si>
  <si>
    <t>Outlet Address=Taltola, Agargaon</t>
  </si>
  <si>
    <t>Tapon ge</t>
  </si>
  <si>
    <t xml:space="preserve">Address- khorar chor  Dhamrai </t>
  </si>
  <si>
    <t>Keya Store</t>
  </si>
  <si>
    <t>ma Baber dhow general</t>
  </si>
  <si>
    <t>OL Address: Fulbariya,sector 10,road-1,uttara</t>
  </si>
  <si>
    <t>Madina Hotel</t>
  </si>
  <si>
    <t>Address:Gudaraghat, PS: Shaali, Mirpur-1, Dhaka.</t>
  </si>
  <si>
    <t>YousufStore</t>
  </si>
  <si>
    <t>Address:C Block, PS: Shaali, Mirpur-1, Dhaka.</t>
  </si>
  <si>
    <t xml:space="preserve">Al mahdiStore/ Mun mun store </t>
  </si>
  <si>
    <t>Brothers Enterprise [Tongi]</t>
  </si>
  <si>
    <t xml:space="preserve">Address :- Mirer Bazar,Pubail road  Gazipur Sadar#Gazipur </t>
  </si>
  <si>
    <t>Amir Store</t>
  </si>
  <si>
    <t xml:space="preserve">Socket </t>
  </si>
  <si>
    <t>Address :    be bangla  Ashulia.</t>
  </si>
  <si>
    <t>Gm cosmetics</t>
  </si>
  <si>
    <t>Adress- sec-9, H12, R 6  Uttara</t>
  </si>
  <si>
    <t>shoriotpur restaurant</t>
  </si>
  <si>
    <t>Address :  681 uttar kafrul nahar bekary   Kafrul</t>
  </si>
  <si>
    <t>jannat store</t>
  </si>
  <si>
    <t>Outlet Address - Gawsia market Dhaka south new market dhaka 1205</t>
  </si>
  <si>
    <t xml:space="preserve">Mohshin Store-3pc </t>
  </si>
  <si>
    <t>Hemayetpur bus Tarminal.</t>
  </si>
  <si>
    <t>Sajid Super Shop</t>
  </si>
  <si>
    <t xml:space="preserve">TBL old Gasket </t>
  </si>
  <si>
    <t>Address :South Brgunbari,Tejgaun,Dhaka</t>
  </si>
  <si>
    <t>Suveccha General Store Store</t>
  </si>
  <si>
    <t>, Azimpur bus stand  , dhaka</t>
  </si>
  <si>
    <t>Mim Store</t>
  </si>
  <si>
    <t xml:space="preserve">Office relay &amp; capacitor </t>
  </si>
  <si>
    <t>Outlet address.vasan tak  Pallabi</t>
  </si>
  <si>
    <t>Munmun GStore</t>
  </si>
  <si>
    <t xml:space="preserve">Add: Sector 10 Road 16 kamarpara  </t>
  </si>
  <si>
    <t>Allah Dan Biriani House</t>
  </si>
  <si>
    <t xml:space="preserve">OL Address: নয়ানগর মজিদ মার্কেট Turag </t>
  </si>
  <si>
    <t>Rashid Hall (Buet)</t>
  </si>
  <si>
    <t>Rashid Hall</t>
  </si>
  <si>
    <t>Address:Southeast university,Nabisco</t>
  </si>
  <si>
    <t>Dulal tea store</t>
  </si>
  <si>
    <t xml:space="preserve">Address:ka,105/9,Niketon Bazar </t>
  </si>
  <si>
    <t>Manikgonj Genaral Store 1</t>
  </si>
  <si>
    <t>New Eldorado</t>
  </si>
  <si>
    <t xml:space="preserve">SNM Tradding
</t>
  </si>
  <si>
    <t>Big water tray</t>
  </si>
  <si>
    <t>Add=  indira Road.Dhaka</t>
  </si>
  <si>
    <t>Rogi Canteen</t>
  </si>
  <si>
    <t>HigCort Romna</t>
  </si>
  <si>
    <t>Seyam Store</t>
  </si>
  <si>
    <t>Addres=74/B/1green road, farmget    Tejgaon</t>
  </si>
  <si>
    <t>Syntax</t>
  </si>
  <si>
    <t>Address :tolarbeg jame mosjid  Darus Salam [Mirpur]#</t>
  </si>
  <si>
    <t>Rahaman genarel</t>
  </si>
  <si>
    <t xml:space="preserve"> Uttara sec 13</t>
  </si>
  <si>
    <t xml:space="preserve"> pizza HOT / Transcom Foods Ltd </t>
  </si>
  <si>
    <t>6100199/30</t>
  </si>
  <si>
    <t xml:space="preserve">Outlet Address=Agargaon   Tejgaon </t>
  </si>
  <si>
    <t>Allah Er Dan Hotel</t>
  </si>
  <si>
    <t>M/S Ma Enterprise [Kuril]</t>
  </si>
  <si>
    <t>Address :Nourarsslla Bodgard road, Gulshan, dhaka</t>
  </si>
  <si>
    <t>kesorgong general star</t>
  </si>
  <si>
    <t xml:space="preserve">Door washer </t>
  </si>
  <si>
    <t>Address : 579 senpara parbata, kafrul</t>
  </si>
  <si>
    <t>Sadia tea</t>
  </si>
  <si>
    <t>Outlate Add: 5)10/1gojmohol  boubajar 
/ Dhaka</t>
  </si>
  <si>
    <t>Ma Babar dua</t>
  </si>
  <si>
    <t>door washer-2pc</t>
  </si>
  <si>
    <t>Outlet address: Road 108 house21 Gulshan 2u</t>
  </si>
  <si>
    <t>Rafik tea store</t>
  </si>
  <si>
    <t xml:space="preserve">Kadir G Store/ Ismail store </t>
  </si>
  <si>
    <t>Fan rep[air</t>
  </si>
  <si>
    <t>Joynal market,dhokkhinkhan.</t>
  </si>
  <si>
    <t>Mesars kollol Treading</t>
  </si>
  <si>
    <t xml:space="preserve">Add:Gawair main  road,Dakkhin khan  Dakshinkhan [Uttara]#Dhaka </t>
  </si>
  <si>
    <t>Sadeah Enterprise</t>
  </si>
  <si>
    <t xml:space="preserve">Address :  Boro Bazar 9 no word community centre   Darus Salam [Mirpur]#Dhaka </t>
  </si>
  <si>
    <t>Garameen pitha ghor</t>
  </si>
  <si>
    <t>Humayoun Kabir Traders</t>
  </si>
  <si>
    <t xml:space="preserve">Adress- hossain market  Tongi#Gazipur Sadar#Gazipur </t>
  </si>
  <si>
    <t>Milon G Store</t>
  </si>
  <si>
    <t xml:space="preserve">Address :Muktijodda market,konabari, Gazipur </t>
  </si>
  <si>
    <t>Haresh Confectionery</t>
  </si>
  <si>
    <t>Address:Commerce collage Road</t>
  </si>
  <si>
    <t>tea point</t>
  </si>
  <si>
    <t xml:space="preserve">Outlet Address (O.A)=farid markat  Dakshinkhan [Uttara]#Dhaka </t>
  </si>
  <si>
    <t>monir Store</t>
  </si>
  <si>
    <t>Outlet Address:New Market, Dhanmondi ,Dhaka-1205</t>
  </si>
  <si>
    <t>Spicy Chicken Zone</t>
  </si>
  <si>
    <t>address: full put. Mirpur 10</t>
  </si>
  <si>
    <t>Bismillah Biryani</t>
  </si>
  <si>
    <t>Basundhara city shopping complex, Level-8,Shop 91,Block-D</t>
  </si>
  <si>
    <t>Delhi spicy</t>
  </si>
  <si>
    <t>Abdul Malek Telecom</t>
  </si>
  <si>
    <t xml:space="preserve">4 ft tube light </t>
  </si>
  <si>
    <t xml:space="preserve">sher-e-bangla Road pulpar Mohammad Pur </t>
  </si>
  <si>
    <t>Anis G Store1</t>
  </si>
  <si>
    <t>Outlet Address:1st lane kolabagan  Dhanmondi</t>
  </si>
  <si>
    <t>Vi vi G stor</t>
  </si>
  <si>
    <t>Ol addres=Co operative market, Mirpur 1 Dhaka-1216.</t>
  </si>
  <si>
    <t xml:space="preserve">Adress- Muktar bari  tongi/Gazipur </t>
  </si>
  <si>
    <t>Add:kaskura, mehernogar,  uttar khan</t>
  </si>
  <si>
    <t xml:space="preserve"> Hasan Nagar    Kamrangirchar</t>
  </si>
  <si>
    <t>Tamim tahsin Store</t>
  </si>
  <si>
    <t xml:space="preserve"> sher-e-bangla Road Mohammad Pur </t>
  </si>
  <si>
    <t>Outlet Address (O.A)=Housing soseity 3 number road</t>
  </si>
  <si>
    <t>Northern Super Shop</t>
  </si>
  <si>
    <t xml:space="preserve">TBL converter </t>
  </si>
  <si>
    <t>address:ছাপড়া মসজিদ, উত্তর পীরের বাগ ,৬০ ফিট , মিরপুর -১,dhaka-1216</t>
  </si>
  <si>
    <t>Muslim Sweet</t>
  </si>
  <si>
    <t>2 Yard flexible pipe</t>
  </si>
  <si>
    <t xml:space="preserve">Gas chrge </t>
  </si>
  <si>
    <t>SK Fast Food</t>
  </si>
  <si>
    <t xml:space="preserve">Door switch reapir </t>
  </si>
  <si>
    <t>Nur Chiken Ff</t>
  </si>
  <si>
    <t>A M Enterprise</t>
  </si>
  <si>
    <t>Outlet Address (O.A)=bosila main road.. Projapoti bus stand..left side</t>
  </si>
  <si>
    <t>Outlet Name : Petuk astana   Pallabi</t>
  </si>
  <si>
    <t>petukastana</t>
  </si>
  <si>
    <t xml:space="preserve">Address:253/254,Rahim metal moszid Market Nabiso </t>
  </si>
  <si>
    <t>New Bismillah restaurant</t>
  </si>
  <si>
    <t>Address:Mohakhali Bus terminal,Tejgaun,Dhaka.</t>
  </si>
  <si>
    <t>Mannan Store</t>
  </si>
  <si>
    <t>Asa varaitise Store</t>
  </si>
  <si>
    <t>address:sawrapara main road  Mirpur</t>
  </si>
  <si>
    <t>DecentStore</t>
  </si>
  <si>
    <t xml:space="preserve">Outlet Address=Biman Bahani musaim Tejgaon </t>
  </si>
  <si>
    <t>Niladri 4-2pc</t>
  </si>
  <si>
    <t>Adress- sec-13 Uttara  Shaha mokdhum avenue</t>
  </si>
  <si>
    <t>Taj Food Park</t>
  </si>
  <si>
    <t>ground floor,Latif emporium, Razlaxmi, sector - 3, uttara</t>
  </si>
  <si>
    <t>14997</t>
  </si>
  <si>
    <t>Ma biriyani &amp; fast food corner</t>
  </si>
  <si>
    <t>Tejgaon rail station  Dhaka north, Tejgaon</t>
  </si>
  <si>
    <t xml:space="preserve">Rofik store/ Bismillah store </t>
  </si>
  <si>
    <t xml:space="preserve">
Deoanpara alif, dhokkhinkhan</t>
  </si>
  <si>
    <t>Dohar General store/ Iqbal store</t>
  </si>
  <si>
    <t xml:space="preserve">
ADDRESS:Kolma wais ali school road. Savar
</t>
  </si>
  <si>
    <t>Bishas Store</t>
  </si>
  <si>
    <t xml:space="preserve">Nobabhabibullha Road  Shahabag
</t>
  </si>
  <si>
    <t>SM Enterprise</t>
  </si>
  <si>
    <t xml:space="preserve"> 34/indira Road.Dhaka
</t>
  </si>
  <si>
    <t>Prince Restora</t>
  </si>
  <si>
    <t>Body Wash</t>
  </si>
  <si>
    <t xml:space="preserve">Address.sonkor 
</t>
  </si>
  <si>
    <t xml:space="preserve">
Outlet Address:74/1 north road,vuter goli
</t>
  </si>
  <si>
    <t>Hotel Kaderia &amp; Chistia</t>
  </si>
  <si>
    <t>Mirpur-14, kocukhet.</t>
  </si>
  <si>
    <t>Piasha confactnary</t>
  </si>
  <si>
    <t xml:space="preserve">
Adress: mazar road gaptoli
</t>
  </si>
  <si>
    <t>NabilStore</t>
  </si>
  <si>
    <t xml:space="preserve"> jawchor, Hazaribag
</t>
  </si>
  <si>
    <t xml:space="preserve">Fan reapir </t>
  </si>
  <si>
    <t xml:space="preserve">
Address: shimuliya,ashulia, dhaka.
</t>
  </si>
  <si>
    <t>Raj ballob</t>
  </si>
  <si>
    <t xml:space="preserve">Mirpur-1' Shaalibag bou bazar
</t>
  </si>
  <si>
    <t>Al Modina Store</t>
  </si>
  <si>
    <t xml:space="preserve">Housing soseity 6 number road
</t>
  </si>
  <si>
    <t xml:space="preserve">Mac bazar/ Raju store </t>
  </si>
  <si>
    <t xml:space="preserve">Dhaka madical emergency gait.
</t>
  </si>
  <si>
    <t>Ittefaq Store</t>
  </si>
  <si>
    <t xml:space="preserve">sher-e-bangla Nagaur taltola Agargoan
</t>
  </si>
  <si>
    <t>Solayman hotel-2pc</t>
  </si>
  <si>
    <t xml:space="preserve">banani R.11-block. h
</t>
  </si>
  <si>
    <t>Grand Buffet</t>
  </si>
  <si>
    <t xml:space="preserve">কাওরান বাজার 
</t>
  </si>
  <si>
    <t>Khalek Genaral Store</t>
  </si>
  <si>
    <t>Adress:Rankin street,wari</t>
  </si>
  <si>
    <t>sicouan garden</t>
  </si>
  <si>
    <t>Office relay</t>
  </si>
  <si>
    <t xml:space="preserve">119 sonkor west dhanmondi
</t>
  </si>
  <si>
    <t>Mizan Cha</t>
  </si>
  <si>
    <t>16 w fan</t>
  </si>
  <si>
    <t>Sangbad Potro</t>
  </si>
  <si>
    <t xml:space="preserve">Adress : Housebuilding s-9 Uttara </t>
  </si>
  <si>
    <t>Ambar food</t>
  </si>
  <si>
    <t>Housebuilding s-9 Uttara</t>
  </si>
  <si>
    <t>Broccli Restaurant</t>
  </si>
  <si>
    <t xml:space="preserve">pakoriya  (Tara mosjid) Uttara 
</t>
  </si>
  <si>
    <t>Al amin G</t>
  </si>
  <si>
    <t>Gashmohol,suth Razasion,Savar</t>
  </si>
  <si>
    <t>Selim Store</t>
  </si>
  <si>
    <t xml:space="preserve">wiring </t>
  </si>
  <si>
    <t xml:space="preserve">Address: Banani,
</t>
  </si>
  <si>
    <t>cafe number 1 / Sonali hotel</t>
  </si>
  <si>
    <t xml:space="preserve">Azampur, kacha Bazar </t>
  </si>
  <si>
    <t>Jayra Toyes &amp; Cosmetics</t>
  </si>
  <si>
    <t xml:space="preserve"> Gulshan1,police Plaza 4th
</t>
  </si>
  <si>
    <t>Squeeze Seayan</t>
  </si>
  <si>
    <t xml:space="preserve">Road-33 House-45 Gulshan2 </t>
  </si>
  <si>
    <t>New Plaza Hotel-2pc</t>
  </si>
  <si>
    <t xml:space="preserve">TBL old Thermostat </t>
  </si>
  <si>
    <t xml:space="preserve">67 mohakhali wareless gate# 20#city corporation#Gulshan#Dhaka </t>
  </si>
  <si>
    <t>Chinamoon resturent</t>
  </si>
  <si>
    <t>Outlet Address (O.A)=Nobinagor Golf clab ,nobinagor</t>
  </si>
  <si>
    <t>Golf Club-2pc</t>
  </si>
  <si>
    <t>16 W fan</t>
  </si>
  <si>
    <t xml:space="preserve">Aziz Enterprise/ Airport canteen </t>
  </si>
  <si>
    <t xml:space="preserve"> joy kali mondir ( wari )</t>
  </si>
  <si>
    <t>Hotel Super</t>
  </si>
  <si>
    <t>Outlate Add.Hazaribagh bazar  Hazaribagh</t>
  </si>
  <si>
    <t>Darling point</t>
  </si>
  <si>
    <t>Outlet Address Katabon Dhal dhaka 1205</t>
  </si>
  <si>
    <t>The Muslim Bakery</t>
  </si>
  <si>
    <t xml:space="preserve"> tajmohal road Mohammadpur </t>
  </si>
  <si>
    <t>Bfc</t>
  </si>
  <si>
    <t>M/S Krishna Traders</t>
  </si>
  <si>
    <t>Outlet Address : Manikganj Road,Notun Balirtek Brige</t>
  </si>
  <si>
    <t>Opu Varsities Store</t>
  </si>
  <si>
    <t>Cooler cold ok</t>
  </si>
  <si>
    <t>Adress- road 9,nikunjo 2</t>
  </si>
  <si>
    <t>Purno Enterprise</t>
  </si>
  <si>
    <t>address: 60 Fit Barekmollr Mor. Mirpur 2</t>
  </si>
  <si>
    <t>Bismillah TeaStore</t>
  </si>
  <si>
    <t>Address: amtula dhamrai dhaka.</t>
  </si>
  <si>
    <t>Hamed Ali Store</t>
  </si>
  <si>
    <t>Outlet Address (O.A)=Genarel pharmaceutical  moszid  konabari Kaliakoir Gazipur</t>
  </si>
  <si>
    <t>Gazi Biriani House &amp; Resturents</t>
  </si>
  <si>
    <t xml:space="preserve">Outlet Address=Taltola, Agargaon </t>
  </si>
  <si>
    <t>Allamin g Store</t>
  </si>
  <si>
    <t xml:space="preserve">2 pin plug </t>
  </si>
  <si>
    <t>Add= 27/C Monipuri para.Dhaka</t>
  </si>
  <si>
    <t>Zam Zam Medicine Corner</t>
  </si>
  <si>
    <t>Address:- 46 sontontro podatik  Cantonment</t>
  </si>
  <si>
    <t>Bidduth Cantin</t>
  </si>
  <si>
    <t>Aminulla G Store</t>
  </si>
  <si>
    <t>Maliha g Store</t>
  </si>
  <si>
    <t>IUT road, Board bazar</t>
  </si>
  <si>
    <t>Dhaka Kabab</t>
  </si>
  <si>
    <t>Plug lose solved</t>
  </si>
  <si>
    <t>Outlet Address (O.A)=dokhinkhan bazar uttora</t>
  </si>
  <si>
    <t>khabar bari</t>
  </si>
  <si>
    <t>Address:Sidddik master er Dhal,Middle begunbari,Tejgaun,Dhaka.</t>
  </si>
  <si>
    <t>Anam Genaral Store</t>
  </si>
  <si>
    <t>Masum Vai</t>
  </si>
  <si>
    <t>Address: road4/A    Jhigatola</t>
  </si>
  <si>
    <t>M. Mart</t>
  </si>
  <si>
    <t xml:space="preserve">16 W fan </t>
  </si>
  <si>
    <t>Geminishopping</t>
  </si>
  <si>
    <t xml:space="preserve">Outlet Address (O.A)=konabari Degree College Anjuman pum konabari Kaliakoir Gazipur </t>
  </si>
  <si>
    <t>Roja store</t>
  </si>
  <si>
    <t xml:space="preserve">Address.shochib bari goli hasem Khan road  Adabor [Mohammadpur]#Dhaka </t>
  </si>
  <si>
    <t>roky g Store</t>
  </si>
  <si>
    <t>address: East-sewrapara    Mirpur</t>
  </si>
  <si>
    <t>Khan And SonsStore</t>
  </si>
  <si>
    <t>TBL old relay overload</t>
  </si>
  <si>
    <t>address:55/4 middle paikpara chapa khanar mor, mirpur dhaka..</t>
  </si>
  <si>
    <t>Muslim Sweets 1</t>
  </si>
  <si>
    <t>Address.  .27.Dhanmondi.  road. 32 dncc.</t>
  </si>
  <si>
    <t>Red Tomoto</t>
  </si>
  <si>
    <t xml:space="preserve">Gulshan 1 robi office </t>
  </si>
  <si>
    <t xml:space="preserve">Pizza burg </t>
  </si>
  <si>
    <t>Address :   sadupara rustompur, Ashulia.</t>
  </si>
  <si>
    <t>Al Amin Store</t>
  </si>
  <si>
    <t xml:space="preserve">Old relay overload </t>
  </si>
  <si>
    <t xml:space="preserve">Rosulbag 
CMB  Mukti jodda sauni  Tejgaon </t>
  </si>
  <si>
    <t>Abdur Raouf Soriyotpur Store</t>
  </si>
  <si>
    <t xml:space="preserve"> Address: road4/A   house 55/a Jhigatola </t>
  </si>
  <si>
    <t>Xiamin</t>
  </si>
  <si>
    <t xml:space="preserve">Adress :House,16Road, sahamogdum avinew sector,13Uttara </t>
  </si>
  <si>
    <t>Crash point-2pc</t>
  </si>
  <si>
    <t>Hemayetpur Savar</t>
  </si>
  <si>
    <t>Rifan Store</t>
  </si>
  <si>
    <t xml:space="preserve">Altala repair </t>
  </si>
  <si>
    <t xml:space="preserve"> Nobabhabibullha Road  shahabag.Dhaka </t>
  </si>
  <si>
    <t xml:space="preserve">Pecock Bar-2pc </t>
  </si>
  <si>
    <t xml:space="preserve">Address : ঠাটারিবাজার ( ওয়ারি - নবাবপুর ), 1st floor </t>
  </si>
  <si>
    <t>Hotel Star</t>
  </si>
  <si>
    <t>5200056 </t>
  </si>
  <si>
    <t>Outlate Add: 37/7 Azimpur Tawar Pilkhana Road Azimpur</t>
  </si>
  <si>
    <t>Cake Lover's Sweets &amp; Bakery</t>
  </si>
  <si>
    <t>ADDRESS:Kolma wais ali school road. Savar</t>
  </si>
  <si>
    <t>Rojony ghandha</t>
  </si>
  <si>
    <t>Add= 58/ক  west Razabazar Dhaka</t>
  </si>
  <si>
    <t>vai vai Store</t>
  </si>
  <si>
    <t xml:space="preserve"> Address: ro  ad9/A  KB square (10th floor  Dhanmondi</t>
  </si>
  <si>
    <t>Tests blast</t>
  </si>
  <si>
    <t>Office Relay &amp; capacitor</t>
  </si>
  <si>
    <t>Adress-Mirpur -12, B -Block, kalci road.Mirpur Ganaral Hospital ar pasay.</t>
  </si>
  <si>
    <t>rejaul str (P)</t>
  </si>
  <si>
    <t>Outlet Address (O.A)-Anarkoli,Mazar Gate,Savar,Dhaka,</t>
  </si>
  <si>
    <t>Bismillah</t>
  </si>
  <si>
    <t xml:space="preserve">Address:shochib goli
Rayerbazar
</t>
  </si>
  <si>
    <t>Mayar DoaStore</t>
  </si>
  <si>
    <t>O/L Address:Road#05 House #30 Dhanmondi</t>
  </si>
  <si>
    <t>Chank</t>
  </si>
  <si>
    <t xml:space="preserve">M/S Ayat Enterprize/ Mexi can </t>
  </si>
  <si>
    <t xml:space="preserve">Office Relay &amp; capaitor </t>
  </si>
  <si>
    <t>Salma Enterprise</t>
  </si>
  <si>
    <t>Address =Fulbaria bazer saver</t>
  </si>
  <si>
    <t>Ma baba Varaitiz store</t>
  </si>
  <si>
    <t>Outlet Address= Agargaon Dhaka</t>
  </si>
  <si>
    <t>Probin Medicine 2</t>
  </si>
  <si>
    <t xml:space="preserve">Office Converter </t>
  </si>
  <si>
    <t>Outlet Address=Biman jadhu ghor Agargaon Dhaka</t>
  </si>
  <si>
    <t>Food lover</t>
  </si>
  <si>
    <t>Door washer</t>
  </si>
  <si>
    <t>Outlet Address (O.A)=Housing soseity  Adabor [Mohammadpur</t>
  </si>
  <si>
    <t>Mailston S Cantin</t>
  </si>
  <si>
    <t xml:space="preserve">79 Hosne Dalan Road ;
27;Dhaka South City Corporation </t>
  </si>
  <si>
    <t>Rasel Str</t>
  </si>
  <si>
    <t>Address: 54 box nagor
Żoo road   Mirpur</t>
  </si>
  <si>
    <t>Fatema gs</t>
  </si>
  <si>
    <t>Reza Enterprise</t>
  </si>
  <si>
    <t xml:space="preserve">Outlet Address : mukimpur Krishnapur ,Manikgonj </t>
  </si>
  <si>
    <t>Mahamud Kofe House</t>
  </si>
  <si>
    <t>Address : আমিন বাজার.  হিজলা হেমায়েতপুর</t>
  </si>
  <si>
    <t>Hazrat telicom/ Irafi Traders</t>
  </si>
  <si>
    <t>Address:. Eastarn huosing(Goroar mor</t>
  </si>
  <si>
    <t>meghna str</t>
  </si>
  <si>
    <t>OL Address: সেক্টর ৪ রাজলক্ষী উত্তরা</t>
  </si>
  <si>
    <t>21 RESTURENT</t>
  </si>
  <si>
    <t>Address:kallyanpur naton bazar 4 n;bosty rout.</t>
  </si>
  <si>
    <t>Magura tea store</t>
  </si>
  <si>
    <t xml:space="preserve">Arthing solved </t>
  </si>
  <si>
    <t>Outlet Address - 74Elephant road Dhaka south new market dhaka 1205</t>
  </si>
  <si>
    <t>Anondo Departmental Store</t>
  </si>
  <si>
    <t xml:space="preserve">Cable lose connection solved </t>
  </si>
  <si>
    <t>Add:  Staff quarter  Dhanmondi 15</t>
  </si>
  <si>
    <t>Akter Sobji 2</t>
  </si>
  <si>
    <t xml:space="preserve">Add-house-18 adorho chanir sompa marke rong road adabor </t>
  </si>
  <si>
    <t>Ayojon G</t>
  </si>
  <si>
    <t>O/L Address:..House--67. Satmoszid  Road.Dhanmondi-11/A</t>
  </si>
  <si>
    <t xml:space="preserve">Outlet Address (O.A)=khillkhet khillkhet বটতলা </t>
  </si>
  <si>
    <t>Al jajira Store</t>
  </si>
  <si>
    <t>Address:- BAF. Sahin Collage,   Tejgaon</t>
  </si>
  <si>
    <t>Sapla shalok</t>
  </si>
  <si>
    <t xml:space="preserve">Address-  R0g0natpur DhantariRot Dhamrai AllBakara Enterprise </t>
  </si>
  <si>
    <t>Bai Bai Store</t>
  </si>
  <si>
    <t xml:space="preserve">Drain line wash </t>
  </si>
  <si>
    <t xml:space="preserve">24/ b,block#33 no ward Mohammadpur #dhaka North city corporation #Mohammadpur#Dhaka </t>
  </si>
  <si>
    <t>Nawabi voj</t>
  </si>
  <si>
    <t xml:space="preserve">Sharmin store </t>
  </si>
  <si>
    <t xml:space="preserve">Address: mohakhali brack university </t>
  </si>
  <si>
    <t>University computer and stotionary</t>
  </si>
  <si>
    <t xml:space="preserve">Outlet Address - Gawsia market Elephant road Dhaka south new market </t>
  </si>
  <si>
    <t>Newyork fast food</t>
  </si>
  <si>
    <t xml:space="preserve">Hemayetpur bus Tarminal </t>
  </si>
  <si>
    <t>Habib store</t>
  </si>
  <si>
    <t>asrafabad 2 sehk jamal school   Kamrangirchar</t>
  </si>
  <si>
    <t>Mim fast food</t>
  </si>
  <si>
    <t xml:space="preserve">Adress :House,16Road,. Saha mogdum avinew road sector,13Uttara </t>
  </si>
  <si>
    <t>Cafe dorbar-2pc</t>
  </si>
  <si>
    <t xml:space="preserve">Adress :House,16Road,. Saha mogdum avinew road sector,13Uttara , 5th floor </t>
  </si>
  <si>
    <t>Adress :H-40,,rd-17,,sec#14  Uttara</t>
  </si>
  <si>
    <t>Super safe</t>
  </si>
  <si>
    <t>Adress- -road sonargaon jonopath sec 12  khalper uttara</t>
  </si>
  <si>
    <t>Mayer dowa hotel-2pc</t>
  </si>
  <si>
    <t>Outlet address: shorifpur road,taltola</t>
  </si>
  <si>
    <t>Al Modina Telecom</t>
  </si>
  <si>
    <t>ulail.savar.</t>
  </si>
  <si>
    <t>Habiba General Store</t>
  </si>
  <si>
    <t xml:space="preserve">Office Relay </t>
  </si>
  <si>
    <t>Address: Mirpur-12</t>
  </si>
  <si>
    <t>Red Sun str (P)</t>
  </si>
  <si>
    <t>Address. H2/1LAlmatia arong;32 no word.</t>
  </si>
  <si>
    <t>KohinurStore</t>
  </si>
  <si>
    <t>Address: 254 EastNakhalpara para#25 noorani mosjit goli tejgaon</t>
  </si>
  <si>
    <t>Mayer Doya Store</t>
  </si>
  <si>
    <t>Outlet Address -20 Gawsia market Elephant road Dhaka south new market dhaka 1205</t>
  </si>
  <si>
    <t>Green House-6pc</t>
  </si>
  <si>
    <t>Townhall ,
Mohammadpur.</t>
  </si>
  <si>
    <t>Muslim Sweets</t>
  </si>
  <si>
    <t>১০০টাউন হল গভমেন্ট মার্কেট #32#Mohammadpur</t>
  </si>
  <si>
    <t>Muslim sweets</t>
  </si>
  <si>
    <t xml:space="preserve">Add-d/2 shamoly housing adabor </t>
  </si>
  <si>
    <t>Soyed G Store</t>
  </si>
  <si>
    <t>Outlet address:House 60/D Road 131 Gulshan 1</t>
  </si>
  <si>
    <t>Jannta Gereal</t>
  </si>
  <si>
    <t>23 Shyamoli Hall Market ,
Mohammadpur.</t>
  </si>
  <si>
    <t>Mahir Store</t>
  </si>
  <si>
    <t>Address: Mirpur-11.5</t>
  </si>
  <si>
    <t>nahiyan str</t>
  </si>
  <si>
    <t>Agargaon #27#Agargaon #Sher-e-Bangla Nagar</t>
  </si>
  <si>
    <t>205592</t>
  </si>
  <si>
    <t>Al Helal Hotel</t>
  </si>
  <si>
    <t xml:space="preserve">TBL old 3 ft LED light </t>
  </si>
  <si>
    <t xml:space="preserve">Address: uniqe jamgora   Dhamsona#Savar#Dhaka </t>
  </si>
  <si>
    <t>khuda Lagse Restaurant-2pc</t>
  </si>
  <si>
    <t xml:space="preserve">Address :191 ebrahimpur uttar ebrahimpur munsi bari shorok </t>
  </si>
  <si>
    <t>Mayer dowa g Store</t>
  </si>
  <si>
    <t>Ikra Marketing</t>
  </si>
  <si>
    <t xml:space="preserve">O.A Atibazar,Keraniganj </t>
  </si>
  <si>
    <t>Kusum Confectionery 2</t>
  </si>
  <si>
    <t xml:space="preserve">O.A :Atibazar Keraniganj </t>
  </si>
  <si>
    <t>Muslim Fast Food</t>
  </si>
  <si>
    <t>Ayan shop</t>
  </si>
  <si>
    <t>Adress- sec- 13 road -5 house-42  Uttara</t>
  </si>
  <si>
    <t>cumilla g sture</t>
  </si>
  <si>
    <t>Outlet Address:Moynartek, Uttorkhan</t>
  </si>
  <si>
    <t>RUMON STORE.</t>
  </si>
  <si>
    <t xml:space="preserve">Gaas charge </t>
  </si>
  <si>
    <t>O.add:bauniabad,block-d,ideal school er pashe Mirpur</t>
  </si>
  <si>
    <t>sriti gs</t>
  </si>
  <si>
    <t xml:space="preserve">Address:-road-23 block-B benarosi palli  enaroshi Palli#Mirpur </t>
  </si>
  <si>
    <t>Al Modina Biriyani</t>
  </si>
  <si>
    <t>address: 60 fit barek mollmor. Mirpur 2</t>
  </si>
  <si>
    <t>Razzia General store</t>
  </si>
  <si>
    <t>Bissas General Store</t>
  </si>
  <si>
    <t>Outlet Address : dncc khachabazar gulshan 2</t>
  </si>
  <si>
    <t>Bangla Kabir Gor</t>
  </si>
  <si>
    <t>Outlet Address:- Tongi bazar,nodir par</t>
  </si>
  <si>
    <t>Anik Tea Store</t>
  </si>
  <si>
    <t xml:space="preserve">Outlet Address:-nodi bondor  rod   Gazipur #Gazipur Sadar#Gazipur </t>
  </si>
  <si>
    <t>Bismillah store</t>
  </si>
  <si>
    <t>Address Aziz khan road  Mohammadpur</t>
  </si>
  <si>
    <t>Reaz G Store</t>
  </si>
  <si>
    <t>Address :  madborbari stend   Savar</t>
  </si>
  <si>
    <t>Sojib store</t>
  </si>
  <si>
    <t>Add: House nog 39/A c Road nog 14/A Bangladesh medical er gate main road</t>
  </si>
  <si>
    <t>Sahin Veraitec</t>
  </si>
  <si>
    <t>Nohali General Store</t>
  </si>
  <si>
    <t xml:space="preserve">All Address:abulhasnat road ,satroja  Bangshal </t>
  </si>
  <si>
    <t>Digital Coffee Tea Store</t>
  </si>
  <si>
    <t>Outlet Address (O.A)=Road-1,Doyal Housing,bosila</t>
  </si>
  <si>
    <t>Foysal store</t>
  </si>
  <si>
    <t xml:space="preserve">Address:ka 106,Niketon Bazar Tejgaon </t>
  </si>
  <si>
    <t>Manikgonj 3</t>
  </si>
  <si>
    <t xml:space="preserve">Drain pipe repair </t>
  </si>
  <si>
    <t>Nohali General Store-2pc</t>
  </si>
  <si>
    <t>others</t>
  </si>
  <si>
    <t>Pepsi</t>
  </si>
  <si>
    <t>01894830915</t>
  </si>
  <si>
    <t>Drain Line Wash</t>
  </si>
  <si>
    <t>Thermostat Adjust</t>
  </si>
  <si>
    <t>7up</t>
  </si>
  <si>
    <t>018181767105</t>
  </si>
  <si>
    <t>Axial fan motor_Repair</t>
  </si>
  <si>
    <t>Led Light 4 feet</t>
  </si>
  <si>
    <t>Door switch repair</t>
  </si>
  <si>
    <t>01927267504</t>
  </si>
  <si>
    <t>01838/619188</t>
  </si>
  <si>
    <t>Led power supply</t>
  </si>
  <si>
    <t>01602105207</t>
  </si>
  <si>
    <t>Compressor oil</t>
  </si>
  <si>
    <t>old compressor</t>
  </si>
  <si>
    <t>01675192696</t>
  </si>
  <si>
    <t>old relay overload</t>
  </si>
  <si>
    <t>Farid</t>
  </si>
  <si>
    <t>sujon</t>
  </si>
  <si>
    <t>Jwuel</t>
  </si>
  <si>
    <t>riad</t>
  </si>
  <si>
    <t>Bepari</t>
  </si>
  <si>
    <t>01797178438</t>
  </si>
  <si>
    <t>Gascrit repair</t>
  </si>
  <si>
    <t>wiring</t>
  </si>
  <si>
    <t>01920729614</t>
  </si>
  <si>
    <t>01927183315</t>
  </si>
  <si>
    <t>01784357930</t>
  </si>
  <si>
    <t>tbl door lock</t>
  </si>
  <si>
    <t>01703203792</t>
  </si>
  <si>
    <t>01304375888</t>
  </si>
  <si>
    <t>mamun</t>
  </si>
  <si>
    <t>Mamun</t>
  </si>
  <si>
    <t>tbl light</t>
  </si>
  <si>
    <t>bepari</t>
  </si>
  <si>
    <t>anjon</t>
  </si>
  <si>
    <t>M dew</t>
  </si>
  <si>
    <t>Door repair</t>
  </si>
  <si>
    <t>tbl old thermostat</t>
  </si>
  <si>
    <t>bablu</t>
  </si>
  <si>
    <t>01745063940</t>
  </si>
  <si>
    <t>belal</t>
  </si>
  <si>
    <t>01955255413</t>
  </si>
  <si>
    <t>01733556044</t>
  </si>
  <si>
    <t>01918904658</t>
  </si>
  <si>
    <t>01729845981</t>
  </si>
  <si>
    <t>Drain Line wash</t>
  </si>
  <si>
    <t>faisal</t>
  </si>
  <si>
    <t>01926055747</t>
  </si>
  <si>
    <t>body wash</t>
  </si>
  <si>
    <t>sojib</t>
  </si>
  <si>
    <t>01918145114</t>
  </si>
  <si>
    <t>01712738690</t>
  </si>
  <si>
    <t>tbl door switch</t>
  </si>
  <si>
    <t>01765712999</t>
  </si>
  <si>
    <t>old converter</t>
  </si>
  <si>
    <t>01711119960</t>
  </si>
  <si>
    <t>01784122726</t>
  </si>
  <si>
    <t>01737456572</t>
  </si>
  <si>
    <t>0162147800</t>
  </si>
  <si>
    <t>16 w fan motor</t>
  </si>
  <si>
    <t>01915710793</t>
  </si>
  <si>
    <t>3 side</t>
  </si>
  <si>
    <t>Faisal</t>
  </si>
  <si>
    <t>simanto</t>
  </si>
  <si>
    <t xml:space="preserve"> 372 l</t>
  </si>
  <si>
    <t>01681365196</t>
  </si>
  <si>
    <t>01916898035</t>
  </si>
  <si>
    <t>1/1.5 ft light</t>
  </si>
  <si>
    <t>4 ft light</t>
  </si>
  <si>
    <t>01728222727</t>
  </si>
  <si>
    <t>01922787116</t>
  </si>
  <si>
    <t>01928726784</t>
  </si>
  <si>
    <t>0181954200</t>
  </si>
  <si>
    <t>01710006763</t>
  </si>
  <si>
    <t>base &amp; dent</t>
  </si>
  <si>
    <t>01644338421</t>
  </si>
  <si>
    <t>Fan Coil Change</t>
  </si>
  <si>
    <t>01635510519</t>
  </si>
  <si>
    <t>Rat Protection</t>
  </si>
  <si>
    <t>base</t>
  </si>
  <si>
    <t>01777576029</t>
  </si>
  <si>
    <t>simaton</t>
  </si>
  <si>
    <t>01877345085</t>
  </si>
  <si>
    <t>Anjon</t>
  </si>
  <si>
    <t>01759074478</t>
  </si>
  <si>
    <t>01970179448</t>
  </si>
  <si>
    <t>Fan coil change</t>
  </si>
  <si>
    <t>01568355355</t>
  </si>
  <si>
    <t>01856688616</t>
  </si>
  <si>
    <t>silicon glue</t>
  </si>
  <si>
    <t>dent &amp; self</t>
  </si>
  <si>
    <t>01730599112</t>
  </si>
  <si>
    <t>01775367462</t>
  </si>
  <si>
    <t>01409024458</t>
  </si>
  <si>
    <t>01818822018</t>
  </si>
  <si>
    <t>tbl relay Capacitor</t>
  </si>
  <si>
    <t>tbl overload</t>
  </si>
  <si>
    <t>0171516921</t>
  </si>
  <si>
    <t>016766937765</t>
  </si>
  <si>
    <t>01720124444</t>
  </si>
  <si>
    <t>01914490569</t>
  </si>
  <si>
    <t>jwuel</t>
  </si>
  <si>
    <t>01764263967</t>
  </si>
  <si>
    <t>01922695751</t>
  </si>
  <si>
    <t>01675770644</t>
  </si>
  <si>
    <t>01844652926</t>
  </si>
  <si>
    <t>01924585885</t>
  </si>
  <si>
    <t>tbl gascrit</t>
  </si>
  <si>
    <t>tbl key</t>
  </si>
  <si>
    <t>01956806709</t>
  </si>
  <si>
    <t>01844652824</t>
  </si>
  <si>
    <t>01816544816</t>
  </si>
  <si>
    <t>01630981292</t>
  </si>
  <si>
    <t>01719211733</t>
  </si>
  <si>
    <t>01670147669</t>
  </si>
  <si>
    <t>400L Relay</t>
  </si>
  <si>
    <t>400L Capacitor</t>
  </si>
  <si>
    <t>01777827784</t>
  </si>
  <si>
    <t>01953577873</t>
  </si>
  <si>
    <t>01842663042</t>
  </si>
  <si>
    <t>01918699822</t>
  </si>
  <si>
    <t>01716672877</t>
  </si>
  <si>
    <t>Belal</t>
  </si>
  <si>
    <t>Sojib</t>
  </si>
  <si>
    <t>Water Tray</t>
  </si>
  <si>
    <t>01849129211</t>
  </si>
  <si>
    <t>Simanto</t>
  </si>
  <si>
    <t>01783499918</t>
  </si>
  <si>
    <t>01915533009</t>
  </si>
  <si>
    <t>01793964492</t>
  </si>
  <si>
    <t>tbl converter</t>
  </si>
  <si>
    <t>01615653723</t>
  </si>
  <si>
    <t>01680363012</t>
  </si>
  <si>
    <t>Door Al-tala repair</t>
  </si>
  <si>
    <t>01826639372</t>
  </si>
  <si>
    <t>01644366527</t>
  </si>
  <si>
    <t>01688803739</t>
  </si>
  <si>
    <t>01912172774</t>
  </si>
  <si>
    <t>01948007940</t>
  </si>
  <si>
    <t>01318558881</t>
  </si>
  <si>
    <t>01710021289</t>
  </si>
  <si>
    <t>0.44 Capilary</t>
  </si>
  <si>
    <t>01533312660</t>
  </si>
  <si>
    <t>tbl relay</t>
  </si>
  <si>
    <t>eleyas</t>
  </si>
  <si>
    <t>01715662213</t>
  </si>
  <si>
    <t>01818172947</t>
  </si>
  <si>
    <t>01854207335</t>
  </si>
  <si>
    <t>starter</t>
  </si>
  <si>
    <t>screw</t>
  </si>
  <si>
    <t>01726456233</t>
  </si>
  <si>
    <t>01912851365</t>
  </si>
  <si>
    <t>01928022344</t>
  </si>
  <si>
    <t>01317893863</t>
  </si>
  <si>
    <t>01917819587</t>
  </si>
  <si>
    <t>01920981877</t>
  </si>
  <si>
    <t>01911474514</t>
  </si>
  <si>
    <t>01571332942</t>
  </si>
  <si>
    <t>condenser wash</t>
  </si>
  <si>
    <t>01741132090</t>
  </si>
  <si>
    <t>Led Light 1 feet</t>
  </si>
  <si>
    <t>01718553323</t>
  </si>
  <si>
    <t>01300771414</t>
  </si>
  <si>
    <t>01912155043</t>
  </si>
  <si>
    <t>inside</t>
  </si>
  <si>
    <t>01711925034</t>
  </si>
  <si>
    <t>01828295410</t>
  </si>
  <si>
    <t>01325411612</t>
  </si>
  <si>
    <t>Holde Rong</t>
  </si>
  <si>
    <t>Simanto Somvar, Dhanmondi</t>
  </si>
  <si>
    <t>01604110270</t>
  </si>
  <si>
    <t>base, shelf &amp; dent</t>
  </si>
  <si>
    <t>01786302505</t>
  </si>
  <si>
    <t>01918957659</t>
  </si>
  <si>
    <t>01712659664</t>
  </si>
  <si>
    <t>01995751746</t>
  </si>
  <si>
    <t>01932105083</t>
  </si>
  <si>
    <t>01726269449</t>
  </si>
  <si>
    <t>old gascrit</t>
  </si>
  <si>
    <t>01675618015</t>
  </si>
  <si>
    <t>01837736900</t>
  </si>
  <si>
    <t>01916654266</t>
  </si>
  <si>
    <t>01870747010</t>
  </si>
  <si>
    <t>01712587092</t>
  </si>
  <si>
    <t>Day To Day</t>
  </si>
  <si>
    <t>Manikdi main road</t>
  </si>
  <si>
    <t>01947760854</t>
  </si>
  <si>
    <t>01822877822</t>
  </si>
  <si>
    <t>01921417473</t>
  </si>
  <si>
    <t>Mmaun</t>
  </si>
  <si>
    <t>01321124901</t>
  </si>
  <si>
    <t>01911429995</t>
  </si>
  <si>
    <t>01717478547</t>
  </si>
  <si>
    <t>01638666111</t>
  </si>
  <si>
    <t>Old Compressor</t>
  </si>
  <si>
    <t>old chamber</t>
  </si>
  <si>
    <t>01637231635</t>
  </si>
  <si>
    <t>01727476132</t>
  </si>
  <si>
    <t>01789880000</t>
  </si>
  <si>
    <t>017098688896</t>
  </si>
  <si>
    <t>01782368613</t>
  </si>
  <si>
    <t>01945501150</t>
  </si>
  <si>
    <t>01912452312</t>
  </si>
  <si>
    <t>fan coil change</t>
  </si>
  <si>
    <t>01969509680</t>
  </si>
  <si>
    <t>01778824753</t>
  </si>
  <si>
    <t>01965986937</t>
  </si>
  <si>
    <t>faiasl</t>
  </si>
  <si>
    <t>01786073729</t>
  </si>
  <si>
    <t>01620009339</t>
  </si>
  <si>
    <t>01742800449</t>
  </si>
  <si>
    <t>01322307389</t>
  </si>
  <si>
    <t>01798936819</t>
  </si>
  <si>
    <t>fan coil Change</t>
  </si>
  <si>
    <t>0196500085</t>
  </si>
  <si>
    <t>01936462598</t>
  </si>
  <si>
    <t>01405948678</t>
  </si>
  <si>
    <t>01915210215</t>
  </si>
  <si>
    <t>01794729793</t>
  </si>
  <si>
    <t>01718964447</t>
  </si>
  <si>
    <t>01962197829</t>
  </si>
  <si>
    <t>Cable repair</t>
  </si>
  <si>
    <t>01632742444</t>
  </si>
  <si>
    <t>01771341779</t>
  </si>
  <si>
    <t>01308364481</t>
  </si>
  <si>
    <t>01722050176</t>
  </si>
  <si>
    <t>01687093326</t>
  </si>
  <si>
    <t>01716592678</t>
  </si>
  <si>
    <t>01762606254</t>
  </si>
  <si>
    <t>wirng</t>
  </si>
  <si>
    <t>old relay</t>
  </si>
  <si>
    <t>01836386020</t>
  </si>
  <si>
    <t>01576537554</t>
  </si>
  <si>
    <t>01552338171</t>
  </si>
  <si>
    <t>01687673237</t>
  </si>
  <si>
    <t>01865990489</t>
  </si>
  <si>
    <t>tbl condenser</t>
  </si>
  <si>
    <t>01743052784</t>
  </si>
  <si>
    <t>01765792273</t>
  </si>
  <si>
    <t>01757424720</t>
  </si>
  <si>
    <t>01785777857</t>
  </si>
  <si>
    <t>01977062985</t>
  </si>
  <si>
    <t xml:space="preserve">body wash </t>
  </si>
  <si>
    <t>01719406797</t>
  </si>
  <si>
    <t>01746443640</t>
  </si>
  <si>
    <t xml:space="preserve">tbl door switch </t>
  </si>
  <si>
    <t>01811265866</t>
  </si>
  <si>
    <t>01641257386</t>
  </si>
  <si>
    <t>01687983072</t>
  </si>
  <si>
    <t>01720990343</t>
  </si>
  <si>
    <t>01834653440</t>
  </si>
  <si>
    <t>01628424317</t>
  </si>
  <si>
    <t>01814852460</t>
  </si>
  <si>
    <t>door switch repair</t>
  </si>
  <si>
    <t>tbl old gascrit</t>
  </si>
  <si>
    <t>01912094338</t>
  </si>
  <si>
    <t>01754581675</t>
  </si>
  <si>
    <t>01629101353</t>
  </si>
  <si>
    <t>Door lock repair</t>
  </si>
  <si>
    <t>01818850282</t>
  </si>
  <si>
    <t>01938021670</t>
  </si>
  <si>
    <t>01720481872</t>
  </si>
  <si>
    <t>01993843920</t>
  </si>
  <si>
    <t>Fan coil Change</t>
  </si>
  <si>
    <t>01916190485</t>
  </si>
  <si>
    <t>01676069111</t>
  </si>
  <si>
    <t>01813552556</t>
  </si>
  <si>
    <t>Drian line wash</t>
  </si>
  <si>
    <t>01970033319</t>
  </si>
  <si>
    <t>01855197261</t>
  </si>
  <si>
    <t>01737345345</t>
  </si>
  <si>
    <t>01718486118</t>
  </si>
  <si>
    <t>01827916211</t>
  </si>
  <si>
    <t>019144444718</t>
  </si>
  <si>
    <t>01716059319</t>
  </si>
  <si>
    <t>01712555061</t>
  </si>
  <si>
    <t>01869038426</t>
  </si>
  <si>
    <t>01819131442</t>
  </si>
  <si>
    <t>01326484495</t>
  </si>
  <si>
    <t>01689073458</t>
  </si>
  <si>
    <t>01681922657</t>
  </si>
  <si>
    <t>01915043062</t>
  </si>
  <si>
    <t>01719321884</t>
  </si>
  <si>
    <t>01843203981</t>
  </si>
  <si>
    <t>01974383375</t>
  </si>
  <si>
    <t>01870700441</t>
  </si>
  <si>
    <t>01406801019</t>
  </si>
  <si>
    <t>01710022905</t>
  </si>
  <si>
    <t>01629888420</t>
  </si>
  <si>
    <t>Drain iine wash</t>
  </si>
  <si>
    <t>01866896526</t>
  </si>
  <si>
    <t>Compressor plate</t>
  </si>
  <si>
    <t>01631805590</t>
  </si>
  <si>
    <t>01971565614</t>
  </si>
  <si>
    <t xml:space="preserve">16 A 3 pin plug </t>
  </si>
  <si>
    <t>base &amp; inside</t>
  </si>
  <si>
    <t>28/6/23</t>
  </si>
  <si>
    <t>base , shelf  &amp; dent.</t>
  </si>
  <si>
    <t>Khan Gerenal Store</t>
  </si>
  <si>
    <t>Baganbari vasantak pocket gate  Pallabi</t>
  </si>
  <si>
    <t xml:space="preserve">Abbbas store </t>
  </si>
  <si>
    <t>Fulbaria stan savar</t>
  </si>
  <si>
    <t>01956762932</t>
  </si>
  <si>
    <t xml:space="preserve">Salma Enterprise </t>
  </si>
  <si>
    <t xml:space="preserve">starter </t>
  </si>
  <si>
    <t>base , shelf &amp; dent.</t>
  </si>
  <si>
    <t xml:space="preserve">old chamber </t>
  </si>
  <si>
    <t>drain line wash</t>
  </si>
  <si>
    <t>Earthing solved</t>
  </si>
  <si>
    <t xml:space="preserve">base &amp; Condenser </t>
  </si>
  <si>
    <t xml:space="preserve">tbl light </t>
  </si>
  <si>
    <t xml:space="preserve">old chmber </t>
  </si>
  <si>
    <t xml:space="preserve">old compressor </t>
  </si>
  <si>
    <t xml:space="preserve">old capacitor </t>
  </si>
  <si>
    <t xml:space="preserve">Rat protection </t>
  </si>
  <si>
    <t xml:space="preserve">Fan coil change </t>
  </si>
  <si>
    <t xml:space="preserve">door repair </t>
  </si>
  <si>
    <t>17/7/23</t>
  </si>
  <si>
    <t>old chmber</t>
  </si>
  <si>
    <t>16/7/23</t>
  </si>
  <si>
    <t>base, shelf  &amp; dent</t>
  </si>
  <si>
    <t xml:space="preserve">2 side </t>
  </si>
  <si>
    <t>dent.</t>
  </si>
  <si>
    <t>Rat protection</t>
  </si>
  <si>
    <t xml:space="preserve">01688740999
</t>
  </si>
  <si>
    <t>01609060819</t>
  </si>
  <si>
    <t>27/7/23</t>
  </si>
  <si>
    <t xml:space="preserve">Door spring </t>
  </si>
  <si>
    <t xml:space="preserve">Dhaka madical outdoor, shohid minar  
</t>
  </si>
  <si>
    <t xml:space="preserve">door switch repair </t>
  </si>
  <si>
    <t xml:space="preserve">old overload </t>
  </si>
  <si>
    <t>Café Tonduri</t>
  </si>
  <si>
    <t>Mirpur-1</t>
  </si>
  <si>
    <t>01619005841</t>
  </si>
  <si>
    <t>Khan sweets bekary</t>
  </si>
  <si>
    <t xml:space="preserve">North kafrul, Mirpur </t>
  </si>
  <si>
    <t>Soib-2</t>
  </si>
  <si>
    <t>Mohiuddin store</t>
  </si>
  <si>
    <t>Boro dewra, Tongi</t>
  </si>
  <si>
    <t>01641343090</t>
  </si>
  <si>
    <t>Magnet</t>
  </si>
  <si>
    <t>back side, base &amp; dent.</t>
  </si>
  <si>
    <t>13/7/23</t>
  </si>
  <si>
    <t xml:space="preserve">Old chamber </t>
  </si>
  <si>
    <t xml:space="preserve">Tuli Gen store </t>
  </si>
  <si>
    <t>Green road, Panthapath</t>
  </si>
  <si>
    <t>01712815425</t>
  </si>
  <si>
    <t xml:space="preserve">Tamanna Trading </t>
  </si>
  <si>
    <t>Gram Bangla vorta vhat</t>
  </si>
  <si>
    <t>Tamanna park, Mirpur-1</t>
  </si>
  <si>
    <t>01918910115</t>
  </si>
  <si>
    <t>Foysal</t>
  </si>
  <si>
    <t xml:space="preserve">Km Enterprise </t>
  </si>
  <si>
    <t>Eva store</t>
  </si>
  <si>
    <t>Thana road, Savar</t>
  </si>
  <si>
    <t>01856545365</t>
  </si>
  <si>
    <t xml:space="preserve">Noman Enterprise </t>
  </si>
  <si>
    <t>Chayabithi, Savar</t>
  </si>
  <si>
    <t xml:space="preserve">01727411439    </t>
  </si>
  <si>
    <t xml:space="preserve">Mohon tea store </t>
  </si>
  <si>
    <t xml:space="preserve">Chondrima road, Mohammadpur </t>
  </si>
  <si>
    <t xml:space="preserve">Samim Enterprise </t>
  </si>
  <si>
    <t xml:space="preserve">tbl old gasket </t>
  </si>
  <si>
    <t xml:space="preserve">Sobuz store </t>
  </si>
  <si>
    <t xml:space="preserve">Tnt, Amtoli, Gazipur </t>
  </si>
  <si>
    <t>01983387894</t>
  </si>
  <si>
    <t xml:space="preserve">Gausul Azam traders </t>
  </si>
  <si>
    <t>Sell Bazar</t>
  </si>
  <si>
    <t xml:space="preserve">Modhumita main road, Gazipur </t>
  </si>
  <si>
    <t>01626501196</t>
  </si>
  <si>
    <t>Lets go fast food</t>
  </si>
  <si>
    <t>bongobondhu govt. College er saty..sagufta main road, mirpur-12..</t>
  </si>
  <si>
    <t>01912871915</t>
  </si>
  <si>
    <t xml:space="preserve">Ma babar doa store </t>
  </si>
  <si>
    <t>Katabol dal</t>
  </si>
  <si>
    <t>01922197711</t>
  </si>
  <si>
    <t>Jewel</t>
  </si>
  <si>
    <t>Birdem staff canteen</t>
  </si>
  <si>
    <t>Shahbag</t>
  </si>
  <si>
    <t xml:space="preserve">01929402008    </t>
  </si>
  <si>
    <t xml:space="preserve">Samsu store </t>
  </si>
  <si>
    <t xml:space="preserve">Milgate, Tongi </t>
  </si>
  <si>
    <t>01645862278</t>
  </si>
  <si>
    <t>Prince Cofe House-2pc</t>
  </si>
  <si>
    <t xml:space="preserve">Oli Gen store </t>
  </si>
  <si>
    <t xml:space="preserve">Manikdi Dhaka Cantonment </t>
  </si>
  <si>
    <t>01952366061</t>
  </si>
  <si>
    <t xml:space="preserve">Samia &amp; Saiba store </t>
  </si>
  <si>
    <t>Dhanmondi</t>
  </si>
  <si>
    <t>01733648347</t>
  </si>
  <si>
    <t>Mim hotel</t>
  </si>
  <si>
    <t xml:space="preserve">Tenari mor, Savar </t>
  </si>
  <si>
    <t>01870011125</t>
  </si>
  <si>
    <t>base &amp; dent.</t>
  </si>
  <si>
    <t>2 side</t>
  </si>
  <si>
    <t xml:space="preserve">base </t>
  </si>
  <si>
    <t>base, shelf  &amp; shelf</t>
  </si>
  <si>
    <t>16/7/2023</t>
  </si>
  <si>
    <t>15/7/23</t>
  </si>
  <si>
    <t>20/7/23</t>
  </si>
  <si>
    <t>18/7/23</t>
  </si>
  <si>
    <t>Café Taranga</t>
  </si>
  <si>
    <t>Lak park, Dhanmondi</t>
  </si>
  <si>
    <t>01968909455</t>
  </si>
  <si>
    <t>Buffet Stories</t>
  </si>
  <si>
    <t>01720538117</t>
  </si>
  <si>
    <t>Dilli Darbar</t>
  </si>
  <si>
    <t>Navana Tower</t>
  </si>
  <si>
    <t>01722914454</t>
  </si>
  <si>
    <t>Mayer Dowa Store</t>
  </si>
  <si>
    <t>Eastern Housing, Mirpur</t>
  </si>
  <si>
    <t>01774466456</t>
  </si>
  <si>
    <t>Begun tila bosit, pallabi</t>
  </si>
  <si>
    <t>01971134224</t>
  </si>
  <si>
    <t>Outlet Address - Gawsia market Dhaka south new market</t>
  </si>
  <si>
    <t>address১৯২/বি, তাজ লেন রোড, মধ্যে পাইকপাড়া ,mirpur-1</t>
  </si>
  <si>
    <t>20 Gawsia market Elephant</t>
  </si>
  <si>
    <t xml:space="preserve"> 400 l</t>
  </si>
  <si>
    <t>Anas Telecom</t>
  </si>
  <si>
    <t>Bhai Bahi Gen. Store</t>
  </si>
  <si>
    <t>146 Shanti nagar</t>
  </si>
  <si>
    <t>Imdad Store</t>
  </si>
  <si>
    <t>Johirul Haque Hall, Dhaka University</t>
  </si>
  <si>
    <t>service Charge</t>
  </si>
  <si>
    <t>Tin Rastar mor, Md.pur</t>
  </si>
  <si>
    <t>Nazrul Hall, Buet</t>
  </si>
  <si>
    <t>Allah'r Dan Biriyani</t>
  </si>
  <si>
    <t>Karwan Bazar</t>
  </si>
  <si>
    <t>Shariatpur-1</t>
  </si>
  <si>
    <t>0776</t>
  </si>
  <si>
    <t>Chadpur Gen. Store</t>
  </si>
  <si>
    <t>mirpur-10</t>
  </si>
  <si>
    <t>New Eva Enterprise</t>
  </si>
  <si>
    <t>Munna Enterprise</t>
  </si>
  <si>
    <t>East Shewrapara, Kafrul</t>
  </si>
  <si>
    <t>Sujon</t>
  </si>
  <si>
    <t>3/B, road-2, Sec-3, Uttara</t>
  </si>
  <si>
    <t>Sound Repair</t>
  </si>
  <si>
    <t>Maria Tea Store</t>
  </si>
  <si>
    <t>Mekup khan road, Adabor, Md.pur</t>
  </si>
  <si>
    <t xml:space="preserve"> 290 l</t>
  </si>
  <si>
    <t>Bacchu Gen. Store</t>
  </si>
  <si>
    <t>H-5/2/A, Mohonpur road, Adabor</t>
  </si>
  <si>
    <t>Kasem Gen. Store</t>
  </si>
  <si>
    <t>Siddik Mastarer Dal, middle begun bari</t>
  </si>
  <si>
    <t>insulation</t>
  </si>
  <si>
    <t>Nadiya Enterprise</t>
  </si>
  <si>
    <t>Road-12, Sec-13, Uttara</t>
  </si>
  <si>
    <t>Emon Hotel</t>
  </si>
  <si>
    <t>Choto Diyabari, 3 rastar mor, mirpur</t>
  </si>
  <si>
    <t>Sakiya Gen.Store</t>
  </si>
  <si>
    <t>1no Building ,mirpur-13</t>
  </si>
  <si>
    <t>Sohag Enterprise</t>
  </si>
  <si>
    <t>Jawalahati</t>
  </si>
  <si>
    <t>Banglaliyana Voje, 2pcs Cooler</t>
  </si>
  <si>
    <t>29/1 Tajmohol road, Mohammadepur</t>
  </si>
  <si>
    <t>water Tray</t>
  </si>
  <si>
    <t>47 South Begun bari, Tejgaon</t>
  </si>
  <si>
    <t>Bismillah Store</t>
  </si>
  <si>
    <t>Sagor Gen. Store</t>
  </si>
  <si>
    <t>Limited Housing, Md.pur</t>
  </si>
  <si>
    <t>Dhaka Medical</t>
  </si>
  <si>
    <t>Noman Enterprise, Savar</t>
  </si>
  <si>
    <t>01778058988</t>
  </si>
  <si>
    <t>01941272051</t>
  </si>
  <si>
    <t>01747197403</t>
  </si>
  <si>
    <t>017209403973</t>
  </si>
  <si>
    <t>01737160956</t>
  </si>
  <si>
    <t>0186117022</t>
  </si>
  <si>
    <t>01627349494</t>
  </si>
  <si>
    <t>01687470027</t>
  </si>
  <si>
    <t>01944148687</t>
  </si>
  <si>
    <t>base &amp; shelf</t>
  </si>
  <si>
    <t>01716460684</t>
  </si>
  <si>
    <t>gascrit repair</t>
  </si>
  <si>
    <t>tbl light switch</t>
  </si>
  <si>
    <t>01611091015</t>
  </si>
  <si>
    <t>old condenser</t>
  </si>
  <si>
    <t>01777935540</t>
  </si>
  <si>
    <t>01646947109</t>
  </si>
  <si>
    <t>01733744644</t>
  </si>
  <si>
    <t>01819480139</t>
  </si>
  <si>
    <t>01325435240</t>
  </si>
  <si>
    <t>01732432848</t>
  </si>
  <si>
    <t>01736846288</t>
  </si>
  <si>
    <t>tbl old fan</t>
  </si>
  <si>
    <t>rakib</t>
  </si>
  <si>
    <t>01977295468</t>
  </si>
  <si>
    <t>fan blade</t>
  </si>
  <si>
    <t>01920097423</t>
  </si>
  <si>
    <t>01817405879</t>
  </si>
  <si>
    <t>01811565767</t>
  </si>
  <si>
    <t>0192473488</t>
  </si>
  <si>
    <t>01300740663</t>
  </si>
  <si>
    <t>01911290033</t>
  </si>
  <si>
    <t>01974304556</t>
  </si>
  <si>
    <t>bepair</t>
  </si>
  <si>
    <t>01981396089</t>
  </si>
  <si>
    <t>01862669337</t>
  </si>
  <si>
    <t>01774988552</t>
  </si>
  <si>
    <t>01711406842</t>
  </si>
  <si>
    <t>Condensr Wash</t>
  </si>
  <si>
    <t>01401697058</t>
  </si>
  <si>
    <t xml:space="preserve">tbl </t>
  </si>
  <si>
    <t>01920327318</t>
  </si>
  <si>
    <t xml:space="preserve">Tbl Chamber </t>
  </si>
  <si>
    <t xml:space="preserve">TBl Compressor </t>
  </si>
  <si>
    <t>15/07/23</t>
  </si>
  <si>
    <t>Sath Mosjid road, 
Dhanmondi</t>
  </si>
  <si>
    <t>Hot Plate</t>
  </si>
  <si>
    <t>Mirpur-12</t>
  </si>
  <si>
    <t xml:space="preserve">Faysal </t>
  </si>
  <si>
    <t>13/07/23</t>
  </si>
  <si>
    <t>Nazrul Islam Hall Canteen-2 PCs</t>
  </si>
  <si>
    <t>12/07/23</t>
  </si>
  <si>
    <t xml:space="preserve">Base, dent </t>
  </si>
  <si>
    <t>LeD Light 1 Feet</t>
  </si>
  <si>
    <t>Bangaliyana Hotel, 
2 pcs Cooler</t>
  </si>
  <si>
    <t xml:space="preserve"> gosbag school road #itkhola#eyarpur#Savar#Dhaka </t>
  </si>
  <si>
    <t xml:space="preserve">  Amontron 
Restaurant </t>
  </si>
  <si>
    <t>Base</t>
  </si>
  <si>
    <t>Monjur Alam Store,
2pcs Cooler</t>
  </si>
  <si>
    <t>11/07/23</t>
  </si>
  <si>
    <t xml:space="preserve">Base, Shelf &amp; Compressor </t>
  </si>
  <si>
    <t>R. S Snacks Corner</t>
  </si>
  <si>
    <t xml:space="preserve">Hawlader Gen Store </t>
  </si>
  <si>
    <t xml:space="preserve"> TinSet#15#city corporation#Cantonment</t>
  </si>
  <si>
    <t>90 Abul Hasnath Road , Bongsal.</t>
  </si>
  <si>
    <t>11/12 Mohurtuli Road, Bongsal.</t>
  </si>
  <si>
    <t>Askona ctiy campalx</t>
  </si>
  <si>
    <t>kochukhet ,Chokroborti stand,beximco road,kasimpur,Gazipur.</t>
  </si>
  <si>
    <t xml:space="preserve">Jafrabad. Sonkor </t>
  </si>
  <si>
    <t xml:space="preserve">Board bazar, Duch Bangla bank  Gazipur </t>
  </si>
  <si>
    <t xml:space="preserve">Batole Bazar  , Dhamrai </t>
  </si>
  <si>
    <t>19/07/23</t>
  </si>
  <si>
    <t>goni tower, new airport road, kakoli</t>
  </si>
  <si>
    <t xml:space="preserve">Airport </t>
  </si>
  <si>
    <t>16/07/23</t>
  </si>
  <si>
    <t>29/07/23</t>
  </si>
  <si>
    <t xml:space="preserve">Body Sticker </t>
  </si>
  <si>
    <t>impas hospital ar samna Nakhal para Tejgaon</t>
  </si>
  <si>
    <t>New Brother
store</t>
  </si>
  <si>
    <t>Shadhin 
Genaral Store</t>
  </si>
  <si>
    <t>Gulshan sopping complex,  road 11,Gulshan 1</t>
  </si>
  <si>
    <t>Sena soping six flore nobinagor</t>
  </si>
  <si>
    <t>Sena soping six flore nobinagor damsona#Savar</t>
  </si>
  <si>
    <t>15/07/233</t>
  </si>
  <si>
    <t>Saver Bus stand</t>
  </si>
  <si>
    <t>Apurba 
Confectionary</t>
  </si>
  <si>
    <t>thana Road Savar.</t>
  </si>
  <si>
    <t>Khagan,Charabag,Savar,Dhaka</t>
  </si>
  <si>
    <t>RM center,lift er 6 floor,metro rail 208 no piller.mirpur 11 main road</t>
  </si>
  <si>
    <t>102 Majed Sardar Road, Bongsal.</t>
  </si>
  <si>
    <t>East-Monipur. Mirpur 2</t>
  </si>
  <si>
    <t>north kazi para...paris golli  Mirpur</t>
  </si>
  <si>
    <t>ইরাকি মাঠের এর কোনায় নিউ পল্টন রোড</t>
  </si>
  <si>
    <t>Niribili 
Restaurant</t>
  </si>
  <si>
    <t>Base, Shelf &amp; Dent</t>
  </si>
  <si>
    <t>17/07/23</t>
  </si>
  <si>
    <t>islampur pukur par,noyabazar   Kotwali</t>
  </si>
  <si>
    <t>sector#17,BGMEA,Uttara</t>
  </si>
  <si>
    <t>Sec#14,Road#24 ,,Uttara</t>
  </si>
  <si>
    <t>18/07/23</t>
  </si>
  <si>
    <t>Holi day inn restaurant</t>
  </si>
  <si>
    <t>all side</t>
  </si>
  <si>
    <t>axial fan motor</t>
  </si>
  <si>
    <t>Shopnil Confectionery</t>
  </si>
  <si>
    <t>Khichuri Bari</t>
  </si>
  <si>
    <t>Allahlar dan store</t>
  </si>
  <si>
    <t>Mahi rahi fast-food</t>
  </si>
  <si>
    <t>Mohsin</t>
  </si>
  <si>
    <t>Sultan Fas Food</t>
  </si>
  <si>
    <t>Jakir Store</t>
  </si>
  <si>
    <t>Sotter General Store</t>
  </si>
  <si>
    <t>Akondo B Senter</t>
  </si>
  <si>
    <t>Rasel Store</t>
  </si>
  <si>
    <t>Popular Restaurent</t>
  </si>
  <si>
    <t>Farjana Gen. Store</t>
  </si>
  <si>
    <t>Bottola, Vakurta, Savar</t>
  </si>
  <si>
    <t>01939346890</t>
  </si>
  <si>
    <t>Mailstone Canten Store</t>
  </si>
  <si>
    <t>01965972733</t>
  </si>
  <si>
    <t>Led light 4 feet</t>
  </si>
  <si>
    <t>Axial fan motor</t>
  </si>
  <si>
    <t>Alpona fast food</t>
  </si>
  <si>
    <t>New Eliphand Road.multiplen 5 tola Dhaka south new market dhaka 1205</t>
  </si>
  <si>
    <t>01720693460</t>
  </si>
  <si>
    <t>allaher dan Store</t>
  </si>
  <si>
    <t xml:space="preserve">Address, mugrakanda,vakurta.Saver Dhaka </t>
  </si>
  <si>
    <t>01821343269</t>
  </si>
  <si>
    <t>Shamim gs</t>
  </si>
  <si>
    <t>Address:,Commarce collage road  mirpur2</t>
  </si>
  <si>
    <t>01925291685</t>
  </si>
  <si>
    <t>Green Leaf</t>
  </si>
  <si>
    <t>Outlate Add.Hazaribagh bazar</t>
  </si>
  <si>
    <t>01735751331</t>
  </si>
  <si>
    <t xml:space="preserve">Add:  kamarpara stand Turag [Uttara]#Dhaka </t>
  </si>
  <si>
    <t>Gas charge</t>
  </si>
  <si>
    <t>13/06/23</t>
  </si>
  <si>
    <t>Akelima Store</t>
  </si>
  <si>
    <t>korail bosti  Gulshan</t>
  </si>
  <si>
    <t>01997102721</t>
  </si>
  <si>
    <t>Jarin Trading</t>
  </si>
  <si>
    <t>Fatema Telecom</t>
  </si>
  <si>
    <t xml:space="preserve">Station road   Gazipur Sadar#Gazipur </t>
  </si>
  <si>
    <t>01716202374</t>
  </si>
  <si>
    <t>Gausul Azam Traders</t>
  </si>
  <si>
    <t>nababe boj restora</t>
  </si>
  <si>
    <t xml:space="preserve">mohakhalij wearles </t>
  </si>
  <si>
    <t>01922066332</t>
  </si>
  <si>
    <t>Door spring</t>
  </si>
  <si>
    <t>Bagan Bari Restaurant</t>
  </si>
  <si>
    <t>Savar</t>
  </si>
  <si>
    <t>01712817438</t>
  </si>
  <si>
    <t>Noman Enterprise</t>
  </si>
  <si>
    <t>farid</t>
  </si>
  <si>
    <t>210183</t>
  </si>
  <si>
    <t>Modina Store</t>
  </si>
  <si>
    <t xml:space="preserve">  কাওরান বাজার </t>
  </si>
  <si>
    <t>01622817851</t>
  </si>
  <si>
    <t>209351</t>
  </si>
  <si>
    <t xml:space="preserve">- ,road 3 sector 13, Uttara </t>
  </si>
  <si>
    <t>01613161616</t>
  </si>
  <si>
    <t>Susol Pump</t>
  </si>
  <si>
    <t>Outlet :- গাজীপুরা ২৭ - সুসল পাম্প</t>
  </si>
  <si>
    <t>01647160054</t>
  </si>
  <si>
    <t>Nazmul store</t>
  </si>
  <si>
    <t xml:space="preserve">Addres:Matikata Mainroad Cantonment </t>
  </si>
  <si>
    <t>01925987841</t>
  </si>
  <si>
    <t>Mahed Enta</t>
  </si>
  <si>
    <t xml:space="preserve">আলিপুর #আলিপুর #হযরতপুর#Keraniganj#Dhaka </t>
  </si>
  <si>
    <t>01977682009</t>
  </si>
  <si>
    <t>Bhai Bhai Enterprise</t>
  </si>
  <si>
    <t>Bismillah hotel</t>
  </si>
  <si>
    <t xml:space="preserve"> shaali market bace side</t>
  </si>
  <si>
    <t>01772554584</t>
  </si>
  <si>
    <t>49323</t>
  </si>
  <si>
    <t>Eka G stor</t>
  </si>
  <si>
    <t xml:space="preserve"> nikunjo2 rod 3 Khilkhet [Badda]#</t>
  </si>
  <si>
    <t>01729422702</t>
  </si>
  <si>
    <t>Yeasin General Store</t>
  </si>
  <si>
    <t xml:space="preserve">Adders :Palashbari Bottola road  Dansona#Savar#Dhaka </t>
  </si>
  <si>
    <t>01828543404</t>
  </si>
  <si>
    <t>Fariya 2</t>
  </si>
  <si>
    <t xml:space="preserve">মনেশ্বর রোড#১৪#south #Hazaribagh#Dhaka </t>
  </si>
  <si>
    <t>01704095056</t>
  </si>
  <si>
    <t>Adi Hazi Berani</t>
  </si>
  <si>
    <t>Outlet address.vasantak bazar Pallabi</t>
  </si>
  <si>
    <t>01719282319</t>
  </si>
  <si>
    <t>Refat g Store</t>
  </si>
  <si>
    <t>Add:kaskura, uttar khan</t>
  </si>
  <si>
    <t>01841152955</t>
  </si>
  <si>
    <t>jononi store</t>
  </si>
  <si>
    <t>- road-10sector 3, house 29</t>
  </si>
  <si>
    <t>01629989921</t>
  </si>
  <si>
    <t>43770</t>
  </si>
  <si>
    <t>New Rizik hotel &amp; Retaurent</t>
  </si>
  <si>
    <t>: maz  ar road  bro masjid er pashe Darus Salam [Mirpur]</t>
  </si>
  <si>
    <t>01924229272</t>
  </si>
  <si>
    <t>3012</t>
  </si>
  <si>
    <t>jakir tea</t>
  </si>
  <si>
    <t>. Mirpur 10 to 1.
Heard Fundation</t>
  </si>
  <si>
    <t>01327189031</t>
  </si>
  <si>
    <t>44379</t>
  </si>
  <si>
    <t>Metro Bekary</t>
  </si>
  <si>
    <t xml:space="preserve">Outlet Address Road 52 police cencery Gulshan2 </t>
  </si>
  <si>
    <t>01715077089</t>
  </si>
  <si>
    <t>Najma Bakery</t>
  </si>
  <si>
    <t xml:space="preserve">Konakhola,Keraniganj </t>
  </si>
  <si>
    <t>01881206271</t>
  </si>
  <si>
    <t>Liton tea Store-2pc</t>
  </si>
  <si>
    <t>Address: R.11-26  Gulshan</t>
  </si>
  <si>
    <t>01916778093</t>
  </si>
  <si>
    <t>59230</t>
  </si>
  <si>
    <t>41747</t>
  </si>
  <si>
    <t>Ma fatema Store</t>
  </si>
  <si>
    <t>14/B Lake Circus Kalabagal.Dhaka</t>
  </si>
  <si>
    <t>01729260488</t>
  </si>
  <si>
    <t>আল-ইমাম রেস্টুরেন্ট</t>
  </si>
  <si>
    <t xml:space="preserve"> Mirpur 1, bus stand r pasei.. Kolwalapara</t>
  </si>
  <si>
    <t>01821395322</t>
  </si>
  <si>
    <t xml:space="preserve">sujon </t>
  </si>
  <si>
    <t>Asma tea Store</t>
  </si>
  <si>
    <t>(O.A)=bismil get.jahangairnagor</t>
  </si>
  <si>
    <t>0187008525</t>
  </si>
  <si>
    <t>13753</t>
  </si>
  <si>
    <t>Shuva (P)</t>
  </si>
  <si>
    <t>sec 11,block a,road 3,house 18,heed Bangla school er pase,nannu market,pallabi,mirpur</t>
  </si>
  <si>
    <t>01816624337</t>
  </si>
  <si>
    <t>momin</t>
  </si>
  <si>
    <t>Arisa Store</t>
  </si>
  <si>
    <t xml:space="preserve">Hazaribagh Kular mahal,Hajaribagh. </t>
  </si>
  <si>
    <t>01857245666</t>
  </si>
  <si>
    <t>48814</t>
  </si>
  <si>
    <t xml:space="preserve">bottola Bord Bazar, Gazipur </t>
  </si>
  <si>
    <t>01774503058</t>
  </si>
  <si>
    <t>SUBSIDE KOFI HOUS</t>
  </si>
  <si>
    <t>-  Nolvog koborsthan er pase  Uttara</t>
  </si>
  <si>
    <t>01720578885</t>
  </si>
  <si>
    <t>old door switch</t>
  </si>
  <si>
    <t>51926</t>
  </si>
  <si>
    <t>kacchi vai</t>
  </si>
  <si>
    <t xml:space="preserve"> :House,28Road,2 sector,11Uttara </t>
  </si>
  <si>
    <t>01921657363</t>
  </si>
  <si>
    <t>2400</t>
  </si>
  <si>
    <t>new sams</t>
  </si>
  <si>
    <t>Stadium Gate road  Mirpur</t>
  </si>
  <si>
    <t>01638022143</t>
  </si>
  <si>
    <t>Rkomari Fast food</t>
  </si>
  <si>
    <t>Cantonment,  DOHS</t>
  </si>
  <si>
    <t>01731761938</t>
  </si>
  <si>
    <t>3337</t>
  </si>
  <si>
    <t>Mitali General Store</t>
  </si>
  <si>
    <t>House#67/2 Zigatola post Office.</t>
  </si>
  <si>
    <t>01748719373</t>
  </si>
  <si>
    <t>51328</t>
  </si>
  <si>
    <t>Borishal Store</t>
  </si>
  <si>
    <t>242 kallyanpur brtc merket  Mirpur</t>
  </si>
  <si>
    <t>01763652677</t>
  </si>
  <si>
    <t>35201</t>
  </si>
  <si>
    <t>Auprbo Restaurant</t>
  </si>
  <si>
    <t>dncc khachabazar gulshan 2</t>
  </si>
  <si>
    <t>01712657004</t>
  </si>
  <si>
    <t>41937</t>
  </si>
  <si>
    <t>Junaid gs</t>
  </si>
  <si>
    <t>O.add:4/24,bauniabad,pollobi mirpur</t>
  </si>
  <si>
    <t>01932061701</t>
  </si>
  <si>
    <t>Dhali 
Distribution Co</t>
  </si>
  <si>
    <t>Old Axial Fan</t>
  </si>
  <si>
    <t>Old Gasket</t>
  </si>
  <si>
    <t>KadarStore</t>
  </si>
  <si>
    <t>sikdar dental road  Hazaribagh</t>
  </si>
  <si>
    <t>01633180391</t>
  </si>
  <si>
    <t>ma babar doya</t>
  </si>
  <si>
    <t>215/1,taj len road, south paikpara,mirpur-1,dhaka-1216</t>
  </si>
  <si>
    <t>01825064704</t>
  </si>
  <si>
    <t>20/06/23</t>
  </si>
  <si>
    <t>48881</t>
  </si>
  <si>
    <t>Tree Star Hotel</t>
  </si>
  <si>
    <t xml:space="preserve"> Board bazar,bottola  road, GazipurSadar</t>
  </si>
  <si>
    <t>01726714711</t>
  </si>
  <si>
    <t>Mokles pan dokan</t>
  </si>
  <si>
    <t xml:space="preserve"> ko 14/4,Norda  Gulshan</t>
  </si>
  <si>
    <t>01725683450</t>
  </si>
  <si>
    <t>Momo genarel</t>
  </si>
  <si>
    <t xml:space="preserve"> College gate,sakassor, konabari, Gazipur </t>
  </si>
  <si>
    <t>01719923456</t>
  </si>
  <si>
    <t>7/5/23</t>
  </si>
  <si>
    <t>Rahim Store</t>
  </si>
  <si>
    <t>Natun Rasta, Dhanmondi</t>
  </si>
  <si>
    <t>01624920997</t>
  </si>
  <si>
    <t>Saiful Enterprise</t>
  </si>
  <si>
    <t>Sombai Hotel</t>
  </si>
  <si>
    <t>Model Academy, Mirpur</t>
  </si>
  <si>
    <t>01795538986</t>
  </si>
  <si>
    <t>39883</t>
  </si>
  <si>
    <t>Nadiya Confectionery</t>
  </si>
  <si>
    <t xml:space="preserve"> Ramerkanda boding, Keraniganj</t>
  </si>
  <si>
    <t>01811177633</t>
  </si>
  <si>
    <t>55642</t>
  </si>
  <si>
    <t>Shahin stor</t>
  </si>
  <si>
    <t>Genda. Savar</t>
  </si>
  <si>
    <t>01916975708</t>
  </si>
  <si>
    <t>42710</t>
  </si>
  <si>
    <t>379795</t>
  </si>
  <si>
    <t>Hazi Store</t>
  </si>
  <si>
    <t>. Mirpur 7/ milmita mor (argent)</t>
  </si>
  <si>
    <t>01731308613</t>
  </si>
  <si>
    <t>37627</t>
  </si>
  <si>
    <t>New Star Hotel</t>
  </si>
  <si>
    <t>Airport Road</t>
  </si>
  <si>
    <t>01912548546</t>
  </si>
  <si>
    <t>17339</t>
  </si>
  <si>
    <t>5405</t>
  </si>
  <si>
    <t xml:space="preserve">  Diyabari golchottor, Mailston collage</t>
  </si>
  <si>
    <t>59119</t>
  </si>
  <si>
    <t>Ayat General Store</t>
  </si>
  <si>
    <t xml:space="preserve"> katgora School road, mini bazaar, katgora </t>
  </si>
  <si>
    <t>01829129314</t>
  </si>
  <si>
    <t>SRM Logistics</t>
  </si>
  <si>
    <t>62136</t>
  </si>
  <si>
    <t>Mayer Doa Enterprise</t>
  </si>
  <si>
    <t xml:space="preserve"> Banani</t>
  </si>
  <si>
    <t>01812411479</t>
  </si>
  <si>
    <t>39209</t>
  </si>
  <si>
    <t>Parvin Enterprise</t>
  </si>
  <si>
    <t>Outlet  : dncc khachabazar gulshan 2</t>
  </si>
  <si>
    <t>01799115208</t>
  </si>
  <si>
    <t>37536</t>
  </si>
  <si>
    <t>Ayan food</t>
  </si>
  <si>
    <t>10 MOTIJHILL</t>
  </si>
  <si>
    <t>01732854162</t>
  </si>
  <si>
    <t>Akaba Enterprise</t>
  </si>
  <si>
    <t>14332</t>
  </si>
  <si>
    <t>187876</t>
  </si>
  <si>
    <t>Kisorgong Bekary</t>
  </si>
  <si>
    <t xml:space="preserve"> Gulistan majar Rode  Paltan [Motijheel]</t>
  </si>
  <si>
    <t>0178661444</t>
  </si>
  <si>
    <t>Ridi Traders</t>
  </si>
  <si>
    <t>old wheel</t>
  </si>
  <si>
    <t>21864</t>
  </si>
  <si>
    <t>Sajia Store</t>
  </si>
  <si>
    <t xml:space="preserve"> sector-11 road- 2 h 10 Uttara </t>
  </si>
  <si>
    <t>01833427240</t>
  </si>
  <si>
    <t>4168</t>
  </si>
  <si>
    <t>Salam store</t>
  </si>
  <si>
    <t xml:space="preserve">Shib Bari  Chawkbazar </t>
  </si>
  <si>
    <t>01300422164</t>
  </si>
  <si>
    <t>28993</t>
  </si>
  <si>
    <t>zerin fuska</t>
  </si>
  <si>
    <t xml:space="preserve"> Kolatiya, chawrangi,Keraniganj </t>
  </si>
  <si>
    <t>01816787718</t>
  </si>
  <si>
    <t>Dew</t>
  </si>
  <si>
    <t>Alichy Food</t>
  </si>
  <si>
    <t>15 green road,</t>
  </si>
  <si>
    <t>01727264259  01911878005</t>
  </si>
  <si>
    <t>Roton te store</t>
  </si>
  <si>
    <t xml:space="preserve">Address-  Depasai Sante markat Dhamrai </t>
  </si>
  <si>
    <t>01959980851
01844652890</t>
  </si>
  <si>
    <t>banolata kofi-2pc</t>
  </si>
  <si>
    <t>01844652877
01741499505</t>
  </si>
  <si>
    <t xml:space="preserve">Doorwasher-2pc </t>
  </si>
  <si>
    <t>nahar hotal</t>
  </si>
  <si>
    <t>Naher Hotel Krishi Market, 
Mohammadpur.</t>
  </si>
  <si>
    <t>01682-069136    01844653215</t>
  </si>
  <si>
    <t>27/06/23</t>
  </si>
  <si>
    <t>Sabbir Tea-2pc</t>
  </si>
  <si>
    <t xml:space="preserve">O.A :kodomtoli,Keraniganj </t>
  </si>
  <si>
    <t>01916270780
01844653200</t>
  </si>
  <si>
    <t>Park and smirk
-2pc</t>
  </si>
  <si>
    <t>road2/A zigatola bus stand keari crescent tower, Dhanmondi</t>
  </si>
  <si>
    <t>01799103715          01817282732</t>
  </si>
  <si>
    <t>Ma Confactionary</t>
  </si>
  <si>
    <t>নতুন রাস্তা  Dhanmondi</t>
  </si>
  <si>
    <t>01860172336</t>
  </si>
  <si>
    <t>Food home</t>
  </si>
  <si>
    <t>Adres-Jom Jom Tower 7th floor  Ice problem  Uttara</t>
  </si>
  <si>
    <t>01715488908  
01785856915</t>
  </si>
  <si>
    <t>Tha Buffet Stories</t>
  </si>
  <si>
    <t>RM center , lift er 7 floor,Metto rail 208 no piller, Mirpur 11 Mian road Dhaka...</t>
  </si>
  <si>
    <t>01866051853    01844652876</t>
  </si>
  <si>
    <t>Dokane Giye Kaj Korse</t>
  </si>
  <si>
    <t>Saad er Adda Biriany</t>
  </si>
  <si>
    <t xml:space="preserve">Cantonment  6 sufira tead chantar mirpur-12 </t>
  </si>
  <si>
    <t>01844652877       01779-677711</t>
  </si>
  <si>
    <t>safa te stor (P)</t>
  </si>
  <si>
    <t>sec 11,block a,road 3,house 9/51,mirpur</t>
  </si>
  <si>
    <t>01715869195</t>
  </si>
  <si>
    <t>7 up</t>
  </si>
  <si>
    <t>Khusbu Hotel-2pc</t>
  </si>
  <si>
    <t>Ashulia Bus stand...Ashulia.</t>
  </si>
  <si>
    <t>01996783608         01844652910</t>
  </si>
  <si>
    <t>Bikrampur Gan Store</t>
  </si>
  <si>
    <t xml:space="preserve"> 66/A west Razabazar Dhaka</t>
  </si>
  <si>
    <t>01968178093
01772490861</t>
  </si>
  <si>
    <t>Indoraz prince</t>
  </si>
  <si>
    <t xml:space="preserve"> 5/B indira Road.Dhaka</t>
  </si>
  <si>
    <t xml:space="preserve"> ‪01705502187</t>
  </si>
  <si>
    <t>Add restudent-3pc</t>
  </si>
  <si>
    <t>Dhanmondi-4,mirpur road, opposite of laibaid</t>
  </si>
  <si>
    <t>01985124124       01844653183</t>
  </si>
  <si>
    <t>Mim stor</t>
  </si>
  <si>
    <t>.Ulail.savar</t>
  </si>
  <si>
    <t>01706569491  01844652909</t>
  </si>
  <si>
    <t>Zihad General 
store</t>
  </si>
  <si>
    <t>joynal market, alif tower, dhokkhinkhan</t>
  </si>
  <si>
    <t>01973561893</t>
  </si>
  <si>
    <t>Delower Brothers</t>
  </si>
  <si>
    <t xml:space="preserve">126/2 Cricent Road  Kalabagan [Dhanmondi]#Dhaka </t>
  </si>
  <si>
    <t>01311456636       01717648301</t>
  </si>
  <si>
    <t>Nasir General Store/ Mejbah store-2pc</t>
  </si>
  <si>
    <t>Zigatola Bus-stand,Dhanmondi</t>
  </si>
  <si>
    <t>01842409753
1844653183</t>
  </si>
  <si>
    <t>Sohel Telecom</t>
  </si>
  <si>
    <t xml:space="preserve"> 4/A  indira Road.Dhaka</t>
  </si>
  <si>
    <t>01833945012        01772490861</t>
  </si>
  <si>
    <t>Door washer-5pc</t>
  </si>
  <si>
    <t>Al modina Store</t>
  </si>
  <si>
    <t xml:space="preserve">26 7 Khilji Road Mohammadpur </t>
  </si>
  <si>
    <t>07-05-23 Capacitor change</t>
  </si>
  <si>
    <t>21-05-23 Drain line wash</t>
  </si>
  <si>
    <t>20-05-23 chamber leack, 2nd time Compressor problem</t>
  </si>
  <si>
    <t>30-04-2023 wiring, rat cutting</t>
  </si>
  <si>
    <t>04-05-23 light</t>
  </si>
  <si>
    <t>30-04-23 Door switch &amp; Lock repair</t>
  </si>
  <si>
    <t>14-05-23 Led power supply</t>
  </si>
  <si>
    <t>29-04-23 fan change</t>
  </si>
  <si>
    <t>29-04-23 fan repair</t>
  </si>
  <si>
    <t>03-05-23 opener change</t>
  </si>
  <si>
    <t>24-05-23 drain line wash</t>
  </si>
  <si>
    <t xml:space="preserve">Aziz Enterprise -2pc 
</t>
  </si>
  <si>
    <t>04-05-23 fan repair</t>
  </si>
  <si>
    <t>03-05-23 door switch</t>
  </si>
  <si>
    <t>16-05-23 fan change</t>
  </si>
  <si>
    <t>16-05-23 another fan change</t>
  </si>
  <si>
    <t>15-05-23 another fan change</t>
  </si>
  <si>
    <t>17-05-23 service</t>
  </si>
  <si>
    <t>10-05-23 another fan repair</t>
  </si>
  <si>
    <t>Compressor change</t>
  </si>
  <si>
    <t>11-05-23 gas chocking, 2nd time compressor problem</t>
  </si>
  <si>
    <t>20-05-23 fan change</t>
  </si>
  <si>
    <t>22-05-23 another fan repair</t>
  </si>
  <si>
    <t>Ajo iDEA SPACE 2pcs VC</t>
  </si>
  <si>
    <t>10-05-23 gas charge</t>
  </si>
  <si>
    <t>18-05-23 another fan coil change</t>
  </si>
  <si>
    <t>11-05-23  thermostat change</t>
  </si>
  <si>
    <t>13-05-23 Boster line leack, 2nd time chamber problem</t>
  </si>
  <si>
    <t>24-05-23 Drain Line wash</t>
  </si>
  <si>
    <t>13-05-23 fan change</t>
  </si>
  <si>
    <t xml:space="preserve">Banglaliyana Voje, 2pcs Cooler
</t>
  </si>
  <si>
    <t>with suction</t>
  </si>
  <si>
    <t>fan repair</t>
  </si>
  <si>
    <t>400 L Relay</t>
  </si>
  <si>
    <t xml:space="preserve">Ikra Enterprice </t>
  </si>
  <si>
    <t>Ikra Enterprice</t>
  </si>
  <si>
    <t>Ibrahim pur,Batalian, ashirdag</t>
  </si>
  <si>
    <t xml:space="preserve">কাওরান বাজার </t>
  </si>
  <si>
    <t>5/16 pipe</t>
  </si>
  <si>
    <t>Page: 01</t>
  </si>
  <si>
    <t xml:space="preserve">Cooler Repair and Maintenance Bill                                 </t>
  </si>
  <si>
    <t>Sl No</t>
  </si>
  <si>
    <t>Total Taka</t>
  </si>
  <si>
    <t>Total=</t>
  </si>
  <si>
    <t xml:space="preserve">In Word: </t>
  </si>
  <si>
    <t>Proprietor Sign</t>
  </si>
  <si>
    <t>Page: 02</t>
  </si>
  <si>
    <t>Page: 03</t>
  </si>
  <si>
    <t>Page: 04</t>
  </si>
  <si>
    <t>Page: 05</t>
  </si>
  <si>
    <t>Page: 06</t>
  </si>
  <si>
    <t>Page: 07</t>
  </si>
  <si>
    <t>05-Jul-23</t>
  </si>
  <si>
    <t>Page: 08</t>
  </si>
  <si>
    <t>Page: 09</t>
  </si>
  <si>
    <t>Page: 10</t>
  </si>
  <si>
    <t>06-Jul-23</t>
  </si>
  <si>
    <t>Page: 11</t>
  </si>
  <si>
    <t>Page: 12</t>
  </si>
  <si>
    <t>08-Jul-23</t>
  </si>
  <si>
    <t>Page: 13</t>
  </si>
  <si>
    <t>Page: 14</t>
  </si>
  <si>
    <t>Page: 15</t>
  </si>
  <si>
    <t>Page: 16</t>
  </si>
  <si>
    <t>09-Jul-23</t>
  </si>
  <si>
    <t>Page: 17</t>
  </si>
  <si>
    <t>Page: 18</t>
  </si>
  <si>
    <t>Page: 19</t>
  </si>
  <si>
    <t>10-Jul-23</t>
  </si>
  <si>
    <t>Page: 20</t>
  </si>
  <si>
    <t>Page: 21</t>
  </si>
  <si>
    <t>11-Jul-23</t>
  </si>
  <si>
    <t>Cooler Repair and Maintenance Bill  (Part-01)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</si>
  <si>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</si>
  <si>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</si>
  <si>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</si>
  <si>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</si>
  <si>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</si>
  <si>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</si>
  <si>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</si>
  <si>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</si>
  <si>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</si>
  <si>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</si>
  <si>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In Words : Five Lac Eighty One Thousand Three Hundred Seventy Six Taka Seventy Five Paisa Only.</t>
  </si>
  <si>
    <t>17-Aug-23</t>
  </si>
  <si>
    <t>Ref/HRW/Service-25/2023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</si>
</sst>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/mmm/yy;@"/>
    <numFmt numFmtId="166" formatCode="[$-F800]dddd\,\ mmmm\ dd\,\ yyyy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u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9" fillId="0" borderId="0" xfId="0" applyFont="1"/>
    <xf numFmtId="164" fontId="9" fillId="0" borderId="0" xfId="0" applyNumberFormat="1" applyFont="1"/>
    <xf numFmtId="164" fontId="9" fillId="4" borderId="0" xfId="0" applyNumberFormat="1" applyFont="1" applyFill="1"/>
    <xf numFmtId="0" fontId="0" fillId="4" borderId="0" xfId="0" applyFill="1"/>
    <xf numFmtId="0" fontId="0" fillId="5" borderId="0" xfId="0" applyFill="1"/>
    <xf numFmtId="0" fontId="9" fillId="0" borderId="0" xfId="0" applyFon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49" fontId="0" fillId="0" borderId="0" xfId="0" applyNumberFormat="1"/>
    <xf numFmtId="0" fontId="9" fillId="0" borderId="4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/>
    </xf>
    <xf numFmtId="0" fontId="0" fillId="0" borderId="0" xfId="0" applyFill="1" applyBorder="1"/>
    <xf numFmtId="0" fontId="9" fillId="0" borderId="1" xfId="0" applyFont="1" applyFill="1" applyBorder="1" applyAlignment="1">
      <alignment horizontal="center" vertical="center"/>
    </xf>
    <xf numFmtId="14" fontId="9" fillId="0" borderId="4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14" fontId="9" fillId="0" borderId="5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164" fontId="9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3" fillId="0" borderId="0" xfId="0" applyFont="1"/>
    <xf numFmtId="0" fontId="12" fillId="0" borderId="0" xfId="0" applyFont="1"/>
    <xf numFmtId="0" fontId="9" fillId="5" borderId="5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14" fillId="0" borderId="0" xfId="0" applyFont="1"/>
    <xf numFmtId="0" fontId="15" fillId="5" borderId="1" xfId="0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166" fontId="15" fillId="5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0" fontId="17" fillId="0" borderId="0" xfId="0" applyFont="1"/>
    <xf numFmtId="164" fontId="18" fillId="0" borderId="4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164" fontId="18" fillId="0" borderId="5" xfId="0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vertical="center"/>
    </xf>
    <xf numFmtId="0" fontId="19" fillId="0" borderId="5" xfId="0" applyFont="1" applyFill="1" applyBorder="1" applyAlignment="1">
      <alignment horizontal="left" vertical="center"/>
    </xf>
    <xf numFmtId="0" fontId="13" fillId="0" borderId="0" xfId="0" applyFont="1" applyFill="1"/>
    <xf numFmtId="0" fontId="12" fillId="0" borderId="0" xfId="0" applyFont="1" applyFill="1"/>
    <xf numFmtId="0" fontId="0" fillId="0" borderId="0" xfId="0" applyFill="1"/>
    <xf numFmtId="0" fontId="6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6" fillId="0" borderId="14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/>
    <xf numFmtId="0" fontId="24" fillId="0" borderId="0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49" fontId="25" fillId="5" borderId="1" xfId="0" applyNumberFormat="1" applyFont="1" applyFill="1" applyBorder="1" applyAlignment="1">
      <alignment horizontal="center" vertical="center" wrapText="1"/>
    </xf>
    <xf numFmtId="166" fontId="25" fillId="5" borderId="1" xfId="0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10" fillId="0" borderId="1" xfId="0" quotePrefix="1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vertical="center"/>
    </xf>
    <xf numFmtId="0" fontId="10" fillId="0" borderId="0" xfId="0" applyFont="1" applyFill="1" applyAlignment="1"/>
    <xf numFmtId="0" fontId="26" fillId="0" borderId="1" xfId="0" applyFont="1" applyFill="1" applyBorder="1" applyAlignment="1">
      <alignment vertical="center"/>
    </xf>
    <xf numFmtId="43" fontId="10" fillId="0" borderId="1" xfId="1" applyFont="1" applyFill="1" applyBorder="1" applyAlignment="1">
      <alignment horizontal="center" vertical="center"/>
    </xf>
    <xf numFmtId="0" fontId="10" fillId="0" borderId="0" xfId="0" applyFont="1" applyFill="1"/>
    <xf numFmtId="0" fontId="26" fillId="0" borderId="1" xfId="0" applyFont="1" applyFill="1" applyBorder="1" applyAlignment="1">
      <alignment horizontal="left" vertical="center"/>
    </xf>
    <xf numFmtId="43" fontId="10" fillId="0" borderId="0" xfId="0" applyNumberFormat="1" applyFont="1" applyFill="1"/>
    <xf numFmtId="0" fontId="27" fillId="0" borderId="1" xfId="0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/>
    </xf>
    <xf numFmtId="43" fontId="28" fillId="0" borderId="1" xfId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vertical="center"/>
    </xf>
    <xf numFmtId="43" fontId="10" fillId="0" borderId="0" xfId="0" applyNumberFormat="1" applyFo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43" fontId="10" fillId="0" borderId="0" xfId="0" applyNumberFormat="1" applyFont="1" applyBorder="1"/>
    <xf numFmtId="0" fontId="10" fillId="0" borderId="0" xfId="0" applyFont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29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 wrapText="1"/>
    </xf>
    <xf numFmtId="14" fontId="9" fillId="0" borderId="6" xfId="0" applyNumberFormat="1" applyFont="1" applyFill="1" applyBorder="1" applyAlignment="1">
      <alignment horizontal="center" vertical="center" wrapText="1"/>
    </xf>
    <xf numFmtId="49" fontId="18" fillId="0" borderId="10" xfId="0" applyNumberFormat="1" applyFont="1" applyFill="1" applyBorder="1" applyAlignment="1">
      <alignment horizontal="center" vertical="center"/>
    </xf>
    <xf numFmtId="49" fontId="18" fillId="0" borderId="11" xfId="0" applyNumberFormat="1" applyFont="1" applyFill="1" applyBorder="1" applyAlignment="1">
      <alignment horizontal="center" vertical="center"/>
    </xf>
    <xf numFmtId="164" fontId="18" fillId="0" borderId="4" xfId="0" applyNumberFormat="1" applyFont="1" applyFill="1" applyBorder="1" applyAlignment="1">
      <alignment horizontal="center" vertical="center"/>
    </xf>
    <xf numFmtId="164" fontId="18" fillId="0" borderId="5" xfId="0" applyNumberFormat="1" applyFont="1" applyFill="1" applyBorder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14" fontId="9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14" fontId="19" fillId="0" borderId="4" xfId="0" applyNumberFormat="1" applyFont="1" applyFill="1" applyBorder="1" applyAlignment="1">
      <alignment horizontal="center" vertical="center" wrapText="1"/>
    </xf>
    <xf numFmtId="14" fontId="19" fillId="0" borderId="6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49" fontId="18" fillId="0" borderId="12" xfId="0" applyNumberFormat="1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164" fontId="9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49" fontId="18" fillId="0" borderId="4" xfId="0" applyNumberFormat="1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1" fontId="18" fillId="0" borderId="8" xfId="0" applyNumberFormat="1" applyFont="1" applyFill="1" applyBorder="1" applyAlignment="1">
      <alignment horizontal="center" vertical="center" wrapText="1"/>
    </xf>
    <xf numFmtId="1" fontId="18" fillId="0" borderId="7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164" fontId="9" fillId="0" borderId="10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49" fontId="18" fillId="0" borderId="5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164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1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8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531479</xdr:colOff>
      <xdr:row>72</xdr:row>
      <xdr:rowOff>193063</xdr:rowOff>
    </xdr:from>
    <xdr:to>
      <xdr:col>17</xdr:col>
      <xdr:colOff>0</xdr:colOff>
      <xdr:row>72</xdr:row>
      <xdr:rowOff>193064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9094454" y="14509138"/>
          <a:ext cx="136399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148</xdr:row>
      <xdr:rowOff>193063</xdr:rowOff>
    </xdr:from>
    <xdr:to>
      <xdr:col>17</xdr:col>
      <xdr:colOff>0</xdr:colOff>
      <xdr:row>148</xdr:row>
      <xdr:rowOff>193064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9730388" y="15433063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224</xdr:row>
      <xdr:rowOff>193063</xdr:rowOff>
    </xdr:from>
    <xdr:to>
      <xdr:col>17</xdr:col>
      <xdr:colOff>0</xdr:colOff>
      <xdr:row>224</xdr:row>
      <xdr:rowOff>193064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9730388" y="31367828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300</xdr:row>
      <xdr:rowOff>193063</xdr:rowOff>
    </xdr:from>
    <xdr:to>
      <xdr:col>17</xdr:col>
      <xdr:colOff>0</xdr:colOff>
      <xdr:row>300</xdr:row>
      <xdr:rowOff>193064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9730388" y="47325004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376</xdr:row>
      <xdr:rowOff>193063</xdr:rowOff>
    </xdr:from>
    <xdr:to>
      <xdr:col>17</xdr:col>
      <xdr:colOff>0</xdr:colOff>
      <xdr:row>376</xdr:row>
      <xdr:rowOff>193064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9730388" y="63259769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452</xdr:row>
      <xdr:rowOff>193063</xdr:rowOff>
    </xdr:from>
    <xdr:to>
      <xdr:col>17</xdr:col>
      <xdr:colOff>0</xdr:colOff>
      <xdr:row>452</xdr:row>
      <xdr:rowOff>193064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9730388" y="79183328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528</xdr:row>
      <xdr:rowOff>193063</xdr:rowOff>
    </xdr:from>
    <xdr:to>
      <xdr:col>17</xdr:col>
      <xdr:colOff>0</xdr:colOff>
      <xdr:row>528</xdr:row>
      <xdr:rowOff>193064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9730388" y="95118092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604</xdr:row>
      <xdr:rowOff>193063</xdr:rowOff>
    </xdr:from>
    <xdr:to>
      <xdr:col>17</xdr:col>
      <xdr:colOff>0</xdr:colOff>
      <xdr:row>604</xdr:row>
      <xdr:rowOff>193064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730388" y="111052857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680</xdr:row>
      <xdr:rowOff>193063</xdr:rowOff>
    </xdr:from>
    <xdr:to>
      <xdr:col>17</xdr:col>
      <xdr:colOff>0</xdr:colOff>
      <xdr:row>680</xdr:row>
      <xdr:rowOff>193064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9707976" y="126987622"/>
          <a:ext cx="1273789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756</xdr:row>
      <xdr:rowOff>193063</xdr:rowOff>
    </xdr:from>
    <xdr:to>
      <xdr:col>17</xdr:col>
      <xdr:colOff>0</xdr:colOff>
      <xdr:row>756</xdr:row>
      <xdr:rowOff>193064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9707976" y="142933592"/>
          <a:ext cx="1273789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832</xdr:row>
      <xdr:rowOff>193063</xdr:rowOff>
    </xdr:from>
    <xdr:to>
      <xdr:col>17</xdr:col>
      <xdr:colOff>0</xdr:colOff>
      <xdr:row>832</xdr:row>
      <xdr:rowOff>193064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707976" y="158868357"/>
          <a:ext cx="1273789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908</xdr:row>
      <xdr:rowOff>193063</xdr:rowOff>
    </xdr:from>
    <xdr:to>
      <xdr:col>17</xdr:col>
      <xdr:colOff>0</xdr:colOff>
      <xdr:row>908</xdr:row>
      <xdr:rowOff>193064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9707976" y="174803122"/>
          <a:ext cx="1273789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984</xdr:row>
      <xdr:rowOff>193063</xdr:rowOff>
    </xdr:from>
    <xdr:to>
      <xdr:col>17</xdr:col>
      <xdr:colOff>0</xdr:colOff>
      <xdr:row>984</xdr:row>
      <xdr:rowOff>193064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9707976" y="190737887"/>
          <a:ext cx="1273789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1060</xdr:row>
      <xdr:rowOff>193063</xdr:rowOff>
    </xdr:from>
    <xdr:to>
      <xdr:col>17</xdr:col>
      <xdr:colOff>0</xdr:colOff>
      <xdr:row>1060</xdr:row>
      <xdr:rowOff>193064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9707976" y="206672651"/>
          <a:ext cx="1273789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1136</xdr:row>
      <xdr:rowOff>193063</xdr:rowOff>
    </xdr:from>
    <xdr:to>
      <xdr:col>17</xdr:col>
      <xdr:colOff>0</xdr:colOff>
      <xdr:row>1136</xdr:row>
      <xdr:rowOff>193064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707976" y="222607416"/>
          <a:ext cx="1273789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1212</xdr:row>
      <xdr:rowOff>193063</xdr:rowOff>
    </xdr:from>
    <xdr:to>
      <xdr:col>17</xdr:col>
      <xdr:colOff>0</xdr:colOff>
      <xdr:row>1212</xdr:row>
      <xdr:rowOff>193064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9707976" y="238542181"/>
          <a:ext cx="1273789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1288</xdr:row>
      <xdr:rowOff>193063</xdr:rowOff>
    </xdr:from>
    <xdr:to>
      <xdr:col>17</xdr:col>
      <xdr:colOff>0</xdr:colOff>
      <xdr:row>1288</xdr:row>
      <xdr:rowOff>193064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9707976" y="254476945"/>
          <a:ext cx="1273789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1364</xdr:row>
      <xdr:rowOff>193063</xdr:rowOff>
    </xdr:from>
    <xdr:to>
      <xdr:col>17</xdr:col>
      <xdr:colOff>0</xdr:colOff>
      <xdr:row>1364</xdr:row>
      <xdr:rowOff>193064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9752800" y="270411710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1440</xdr:row>
      <xdr:rowOff>193063</xdr:rowOff>
    </xdr:from>
    <xdr:to>
      <xdr:col>17</xdr:col>
      <xdr:colOff>0</xdr:colOff>
      <xdr:row>1440</xdr:row>
      <xdr:rowOff>193064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9752800" y="286346475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1516</xdr:row>
      <xdr:rowOff>193063</xdr:rowOff>
    </xdr:from>
    <xdr:to>
      <xdr:col>17</xdr:col>
      <xdr:colOff>0</xdr:colOff>
      <xdr:row>1516</xdr:row>
      <xdr:rowOff>193064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9752800" y="302281239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531479</xdr:colOff>
      <xdr:row>1571</xdr:row>
      <xdr:rowOff>193063</xdr:rowOff>
    </xdr:from>
    <xdr:to>
      <xdr:col>17</xdr:col>
      <xdr:colOff>0</xdr:colOff>
      <xdr:row>1571</xdr:row>
      <xdr:rowOff>193064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9752800" y="318216004"/>
          <a:ext cx="127378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38\All%20Share%20File%20(Abdullah)\All-New%20Share%20Folder-2023\Pepsi-2023\Service%20File%20Bill-2023\02.%20February-2023\0.2%20February-23%20%20Part-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All%20Share%20File%20(Abdullah)\All-New%20Share%20Folder-2023\Pepsi-2023\Service%20File%20Bill-2023\06.%20june-2023\06.%20June-Part-0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06.%20June-Part-02(1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All%20Share%20File%20(Abdullah)\All-New%20Share%20Folder-2023\Pepsi-2023\Service%20File%20Bill-2023\06.%20june-2023\06.%20June-Part-02-Hasan%20va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AP37TVP\All-New%20Share%20Folder-2023\Pepsi-2023\Service%20File%20Bill-2023\01.%20January-2023\01.%20January%20Upcity-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psi\Pepsi-----------2019\Sevice\05%20May%202019\Final%20Sheet%20Sevice%20bill%20Ma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AP37TVP\All-New%20Share%20Folder-2023\Pepsi-2023\Service%20File%20Bill-2023\03.%20March-2023\0.2_March-23%20Part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All-New%20Share%20Folder-2023\Pepsi-2023\Service%20File%20Bill-2023\06.%20june-2023\06.%20June-Part-02-Hasan%20va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umberToWordEN(1)\NumberToWordEN.xla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All-New%20Share%20Folder-2023\Pepsi-2023\Service%20File%20Bill-2023\05.%20May-2023\05.%20May-23%20Part-2---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All-New%20Share%20Folder-2023\Pepsi-2023\Service%20File%20Bill-2023\05.%20May-2023\05.May-23%20Part-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All-New%20Share%20Folder-2023\Pepsi-2023\Service%20File%20Bill-2023\06.%20june-2023\06.%20June-Part-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All%20Share%20File%20(Abdullah)\All-New%20Share%20Folder-2023\Pepsi-2023\Service%20File%20Bill-2023\05.%20May-2023\05.%20May-23%20Part-2---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All%20Share%20File%20(Abdullah)\All-New%20Share%20Folder-2023\Pepsi-2023\Service%20File%20Bill-2023\05.%20May-2023\05.May-23%20Part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Type sheet"/>
      <sheetName val="Sheet1"/>
      <sheetName val="ID not Match"/>
      <sheetName val="Rate"/>
      <sheetName val="Jan-23"/>
      <sheetName val="Dec-22"/>
      <sheetName val="Nov."/>
      <sheetName val="Next Month"/>
      <sheetName val="Top_Service"/>
      <sheetName val="Service bill (2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Top_Service"/>
      <sheetName val="Service bill"/>
      <sheetName val="Service bill-1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Bill Sheet"/>
      <sheetName val="Top_Service"/>
      <sheetName val="4.Bill Sheet (2)"/>
      <sheetName val="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Bill Sheet (2)"/>
      <sheetName val="TBL Arif Mahmud (2)"/>
      <sheetName val="TBL Arif Mahmud"/>
      <sheetName val="ABM Wahidul Hasanat (2)"/>
      <sheetName val="ABM Wahidul Hasanat"/>
      <sheetName val="Naimul (2)"/>
      <sheetName val="Naimul"/>
      <sheetName val="Hasnain (2)"/>
      <sheetName val="Hasnain"/>
      <sheetName val="Naimul+Hanain"/>
      <sheetName val="Arif+ABM"/>
      <sheetName val="PMX Call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G26">
            <v>296010</v>
          </cell>
        </row>
      </sheetData>
      <sheetData sheetId="10">
        <row r="38">
          <cell r="G38">
            <v>566400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Top_Service"/>
      <sheetName val="Service Type sheet"/>
      <sheetName val="Sheet2"/>
      <sheetName val="December"/>
      <sheetName val="Service bill (2)"/>
      <sheetName val="Data"/>
      <sheetName val="January"/>
      <sheetName val="Not match id"/>
      <sheetName val="Next Month"/>
      <sheetName val="ID Corr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Top_Service"/>
      <sheetName val="Top_Service-1"/>
      <sheetName val="Service bill."/>
      <sheetName val="Data"/>
      <sheetName val="Cancell Sheet"/>
      <sheetName val="Next Month"/>
    </sheetNames>
    <sheetDataSet>
      <sheetData sheetId="0"/>
      <sheetData sheetId="1"/>
      <sheetData sheetId="2"/>
      <sheetData sheetId="3"/>
      <sheetData sheetId="4">
        <row r="2">
          <cell r="K2" t="str">
            <v>Cooler Spares Name</v>
          </cell>
          <cell r="L2" t="str">
            <v>Unit</v>
          </cell>
          <cell r="M2" t="str">
            <v>Rate/TK</v>
          </cell>
        </row>
        <row r="3">
          <cell r="K3" t="str">
            <v>1/4 Copper Pipe (Per Fit)</v>
          </cell>
          <cell r="L3" t="str">
            <v>Feet</v>
          </cell>
          <cell r="M3">
            <v>35</v>
          </cell>
        </row>
        <row r="4">
          <cell r="K4" t="str">
            <v>10 W Fan Motor</v>
          </cell>
          <cell r="L4" t="str">
            <v>Pcs</v>
          </cell>
          <cell r="M4">
            <v>650</v>
          </cell>
        </row>
        <row r="5">
          <cell r="K5" t="str">
            <v>16 W Fan Motor</v>
          </cell>
          <cell r="L5" t="str">
            <v>Pcs</v>
          </cell>
          <cell r="M5">
            <v>850</v>
          </cell>
        </row>
        <row r="6">
          <cell r="K6" t="str">
            <v>2 Pin Plug (Per Unit)</v>
          </cell>
          <cell r="L6" t="str">
            <v>Pcs</v>
          </cell>
          <cell r="M6">
            <v>70</v>
          </cell>
        </row>
        <row r="7">
          <cell r="K7" t="str">
            <v>3 Pin Plug</v>
          </cell>
          <cell r="L7" t="str">
            <v>Pcs</v>
          </cell>
          <cell r="M7">
            <v>80</v>
          </cell>
        </row>
        <row r="8">
          <cell r="K8" t="str">
            <v>5 W Fan Motor</v>
          </cell>
          <cell r="L8" t="str">
            <v>Pcs</v>
          </cell>
          <cell r="M8">
            <v>600</v>
          </cell>
        </row>
        <row r="9">
          <cell r="K9" t="str">
            <v>Aluminum Joint</v>
          </cell>
          <cell r="L9" t="str">
            <v>Joint</v>
          </cell>
          <cell r="M9">
            <v>600</v>
          </cell>
        </row>
        <row r="10">
          <cell r="K10" t="str">
            <v>Axial Fan motor</v>
          </cell>
          <cell r="L10" t="str">
            <v>Pcs</v>
          </cell>
          <cell r="M10">
            <v>900</v>
          </cell>
        </row>
        <row r="11">
          <cell r="K11" t="str">
            <v>Axial Fan motor_Repair</v>
          </cell>
          <cell r="L11" t="str">
            <v>Pcs</v>
          </cell>
          <cell r="M11">
            <v>350</v>
          </cell>
        </row>
        <row r="12">
          <cell r="K12" t="str">
            <v>Box Fan</v>
          </cell>
          <cell r="L12" t="str">
            <v>Pcs</v>
          </cell>
          <cell r="M12">
            <v>550</v>
          </cell>
        </row>
        <row r="13">
          <cell r="K13" t="str">
            <v>Capacitor (372 L)</v>
          </cell>
          <cell r="L13" t="str">
            <v>Pcs</v>
          </cell>
          <cell r="M13">
            <v>230</v>
          </cell>
        </row>
        <row r="14">
          <cell r="K14" t="str">
            <v>Capacitor (400 L)</v>
          </cell>
          <cell r="L14" t="str">
            <v>Pcs</v>
          </cell>
          <cell r="M14">
            <v>550</v>
          </cell>
        </row>
        <row r="15">
          <cell r="K15" t="str">
            <v>Capillary Tube (Per Ft)</v>
          </cell>
          <cell r="L15" t="str">
            <v>Feet</v>
          </cell>
          <cell r="M15">
            <v>15</v>
          </cell>
        </row>
        <row r="16">
          <cell r="K16" t="str">
            <v>Chamber (120 L-820 L)</v>
          </cell>
          <cell r="L16" t="str">
            <v>Pcs</v>
          </cell>
          <cell r="M16">
            <v>1800</v>
          </cell>
        </row>
        <row r="17">
          <cell r="K17" t="str">
            <v>Chamber Receiver</v>
          </cell>
          <cell r="L17" t="str">
            <v>Pcs</v>
          </cell>
          <cell r="M17">
            <v>300</v>
          </cell>
        </row>
        <row r="18">
          <cell r="K18" t="str">
            <v xml:space="preserve">Chamber Repair </v>
          </cell>
          <cell r="L18" t="str">
            <v>Pcs</v>
          </cell>
          <cell r="M18">
            <v>300</v>
          </cell>
        </row>
        <row r="19">
          <cell r="K19" t="str">
            <v>Charging valve</v>
          </cell>
          <cell r="L19" t="str">
            <v>Pcs</v>
          </cell>
          <cell r="M19">
            <v>60</v>
          </cell>
        </row>
        <row r="20">
          <cell r="K20" t="str">
            <v>Combine Board</v>
          </cell>
          <cell r="L20" t="str">
            <v>Pcs</v>
          </cell>
          <cell r="M20">
            <v>350</v>
          </cell>
        </row>
        <row r="21">
          <cell r="K21" t="str">
            <v>Compressor Oil</v>
          </cell>
          <cell r="L21" t="str">
            <v>Pcs</v>
          </cell>
          <cell r="M21">
            <v>200</v>
          </cell>
        </row>
        <row r="22">
          <cell r="K22" t="str">
            <v>Compressor Plate</v>
          </cell>
          <cell r="L22" t="str">
            <v>Pcs</v>
          </cell>
          <cell r="M22">
            <v>800</v>
          </cell>
        </row>
        <row r="23">
          <cell r="K23" t="str">
            <v>Condenser</v>
          </cell>
          <cell r="L23" t="str">
            <v>Pcs</v>
          </cell>
          <cell r="M23">
            <v>650</v>
          </cell>
        </row>
        <row r="24">
          <cell r="K24" t="str">
            <v>Denting</v>
          </cell>
          <cell r="L24" t="str">
            <v>Pcs</v>
          </cell>
          <cell r="M24">
            <v>800</v>
          </cell>
        </row>
        <row r="25">
          <cell r="K25" t="str">
            <v>Door Clamps</v>
          </cell>
          <cell r="L25" t="str">
            <v>Pcs</v>
          </cell>
          <cell r="M25">
            <v>300</v>
          </cell>
        </row>
        <row r="26">
          <cell r="K26" t="str">
            <v>Door Spring (820 L)</v>
          </cell>
          <cell r="L26" t="str">
            <v>Pcs</v>
          </cell>
          <cell r="M26">
            <v>700</v>
          </cell>
        </row>
        <row r="27">
          <cell r="K27" t="str">
            <v>Door Switch</v>
          </cell>
          <cell r="L27" t="str">
            <v>Pcs</v>
          </cell>
          <cell r="M27">
            <v>100</v>
          </cell>
        </row>
        <row r="28">
          <cell r="K28" t="str">
            <v>Door Washer</v>
          </cell>
          <cell r="L28" t="str">
            <v>Pcs</v>
          </cell>
          <cell r="M28">
            <v>10</v>
          </cell>
        </row>
        <row r="29">
          <cell r="K29" t="str">
            <v>Door Wheel (820 L)</v>
          </cell>
          <cell r="L29" t="str">
            <v>Pcs</v>
          </cell>
          <cell r="M29">
            <v>550</v>
          </cell>
        </row>
        <row r="30">
          <cell r="K30" t="str">
            <v>Fan Blade</v>
          </cell>
          <cell r="L30" t="str">
            <v>Pcs</v>
          </cell>
          <cell r="M30">
            <v>150</v>
          </cell>
        </row>
        <row r="31">
          <cell r="K31" t="str">
            <v>Flexible Wire (Per Yard)</v>
          </cell>
          <cell r="L31" t="str">
            <v>Yard</v>
          </cell>
          <cell r="M31">
            <v>85</v>
          </cell>
        </row>
        <row r="32">
          <cell r="K32" t="str">
            <v>Flexible Pipe (per Ft)</v>
          </cell>
          <cell r="L32" t="str">
            <v>Feet</v>
          </cell>
          <cell r="M32">
            <v>25</v>
          </cell>
        </row>
        <row r="33">
          <cell r="K33" t="str">
            <v>Foam Spray (Per Unit)</v>
          </cell>
          <cell r="L33" t="str">
            <v>Pcs</v>
          </cell>
          <cell r="M33">
            <v>450</v>
          </cell>
        </row>
        <row r="34">
          <cell r="K34" t="str">
            <v>Gas Charge</v>
          </cell>
          <cell r="L34" t="str">
            <v>Pcs</v>
          </cell>
          <cell r="M34">
            <v>1000</v>
          </cell>
        </row>
        <row r="35">
          <cell r="K35" t="str">
            <v>Gasket</v>
          </cell>
          <cell r="L35" t="str">
            <v>Pcs</v>
          </cell>
          <cell r="M35">
            <v>680</v>
          </cell>
        </row>
        <row r="36">
          <cell r="K36" t="str">
            <v>Insulation</v>
          </cell>
          <cell r="L36" t="str">
            <v>Set</v>
          </cell>
          <cell r="M36">
            <v>80</v>
          </cell>
        </row>
        <row r="37">
          <cell r="K37" t="str">
            <v>Net 3/4</v>
          </cell>
          <cell r="L37" t="str">
            <v>Set</v>
          </cell>
          <cell r="M37">
            <v>450</v>
          </cell>
        </row>
        <row r="38">
          <cell r="K38" t="str">
            <v>LED Light 1 Feet</v>
          </cell>
          <cell r="L38" t="str">
            <v>Pcs</v>
          </cell>
          <cell r="M38">
            <v>250</v>
          </cell>
        </row>
        <row r="39">
          <cell r="K39" t="str">
            <v>LED Light 4 Feet</v>
          </cell>
          <cell r="L39" t="str">
            <v>Pcs</v>
          </cell>
          <cell r="M39">
            <v>400</v>
          </cell>
        </row>
        <row r="40">
          <cell r="K40" t="str">
            <v>LED Power Supply</v>
          </cell>
          <cell r="L40" t="str">
            <v>Pcs</v>
          </cell>
          <cell r="M40">
            <v>380</v>
          </cell>
        </row>
        <row r="41">
          <cell r="K41" t="str">
            <v>Light Holder</v>
          </cell>
          <cell r="L41" t="str">
            <v>Pcs</v>
          </cell>
          <cell r="M41">
            <v>40</v>
          </cell>
        </row>
        <row r="42">
          <cell r="K42" t="str">
            <v>Gasket Magnet (Per Ft)</v>
          </cell>
          <cell r="L42" t="str">
            <v>Feet</v>
          </cell>
          <cell r="M42">
            <v>25</v>
          </cell>
        </row>
        <row r="43">
          <cell r="K43" t="str">
            <v>Painting (Per Feet)</v>
          </cell>
          <cell r="L43" t="str">
            <v>Feet</v>
          </cell>
          <cell r="M43">
            <v>140</v>
          </cell>
        </row>
        <row r="44">
          <cell r="K44" t="str">
            <v>Relay / Overload</v>
          </cell>
          <cell r="L44" t="str">
            <v>Pcs</v>
          </cell>
          <cell r="M44">
            <v>250</v>
          </cell>
        </row>
        <row r="45">
          <cell r="K45" t="str">
            <v>Silicon Glue</v>
          </cell>
          <cell r="L45" t="str">
            <v>Pcs</v>
          </cell>
          <cell r="M45">
            <v>60</v>
          </cell>
        </row>
        <row r="46">
          <cell r="K46" t="str">
            <v>Strainer</v>
          </cell>
          <cell r="L46" t="str">
            <v>Pcs</v>
          </cell>
          <cell r="M46">
            <v>70</v>
          </cell>
        </row>
        <row r="47">
          <cell r="K47" t="str">
            <v>Thermostat</v>
          </cell>
          <cell r="L47" t="str">
            <v>Pcs</v>
          </cell>
          <cell r="M47">
            <v>220</v>
          </cell>
        </row>
        <row r="48">
          <cell r="K48" t="str">
            <v>Water Pipe/ Drain Pipe</v>
          </cell>
          <cell r="L48" t="str">
            <v>Pcs</v>
          </cell>
          <cell r="M48">
            <v>70</v>
          </cell>
        </row>
        <row r="49">
          <cell r="K49" t="str">
            <v>Wheel</v>
          </cell>
          <cell r="L49" t="str">
            <v>Pcs</v>
          </cell>
          <cell r="M49">
            <v>200</v>
          </cell>
        </row>
        <row r="50">
          <cell r="K50" t="str">
            <v>Service Charge</v>
          </cell>
          <cell r="L50" t="str">
            <v>Trip</v>
          </cell>
          <cell r="M50">
            <v>500</v>
          </cell>
        </row>
        <row r="51">
          <cell r="K51" t="str">
            <v>Others</v>
          </cell>
          <cell r="L51" t="str">
            <v>Actual</v>
          </cell>
          <cell r="M51" t="str">
            <v>Actual</v>
          </cell>
        </row>
        <row r="52">
          <cell r="K52" t="str">
            <v>Trans. Charge</v>
          </cell>
          <cell r="L52" t="str">
            <v>Trip</v>
          </cell>
          <cell r="M52" t="str">
            <v>Actual</v>
          </cell>
        </row>
        <row r="53">
          <cell r="K53" t="str">
            <v>Trans. Charge (From TBL)</v>
          </cell>
          <cell r="L53" t="str">
            <v>Trip</v>
          </cell>
          <cell r="M53">
            <v>850</v>
          </cell>
        </row>
      </sheetData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umberToWordEN"/>
    </sheetNames>
    <definedNames>
      <definedName name="NumberToWordEN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Top_Service"/>
      <sheetName val="Service Type sheet"/>
      <sheetName val="Cross check Cancel"/>
      <sheetName val="Double Cancel"/>
      <sheetName val="Sheet1 (2)"/>
      <sheetName val="Service bill (2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K2" t="str">
            <v>Cooler Spares Name</v>
          </cell>
          <cell r="L2" t="str">
            <v>Unit</v>
          </cell>
          <cell r="M2" t="str">
            <v>Rate/TK</v>
          </cell>
        </row>
        <row r="3">
          <cell r="K3" t="str">
            <v>1/4 Copper Pipe (Per Fit)</v>
          </cell>
          <cell r="L3" t="str">
            <v>Feet</v>
          </cell>
          <cell r="M3">
            <v>35</v>
          </cell>
        </row>
        <row r="4">
          <cell r="K4" t="str">
            <v>10 W Fan Motor</v>
          </cell>
          <cell r="L4" t="str">
            <v>Pcs</v>
          </cell>
          <cell r="M4">
            <v>650</v>
          </cell>
        </row>
        <row r="5">
          <cell r="K5" t="str">
            <v>16 W Fan Motor</v>
          </cell>
          <cell r="L5" t="str">
            <v>Pcs</v>
          </cell>
          <cell r="M5">
            <v>850</v>
          </cell>
        </row>
        <row r="6">
          <cell r="K6" t="str">
            <v>2 Pin Plug (Per Unit)</v>
          </cell>
          <cell r="L6" t="str">
            <v>Pcs</v>
          </cell>
          <cell r="M6">
            <v>70</v>
          </cell>
        </row>
        <row r="7">
          <cell r="K7" t="str">
            <v>3 Pin Plug</v>
          </cell>
          <cell r="L7" t="str">
            <v>Pcs</v>
          </cell>
          <cell r="M7">
            <v>80</v>
          </cell>
        </row>
        <row r="8">
          <cell r="K8" t="str">
            <v>5 W Fan Motor</v>
          </cell>
          <cell r="L8" t="str">
            <v>Pcs</v>
          </cell>
          <cell r="M8">
            <v>600</v>
          </cell>
        </row>
        <row r="9">
          <cell r="K9" t="str">
            <v>Aluminum Joint</v>
          </cell>
          <cell r="L9" t="str">
            <v>Joint</v>
          </cell>
          <cell r="M9">
            <v>600</v>
          </cell>
        </row>
        <row r="10">
          <cell r="K10" t="str">
            <v>Axial Fan motor</v>
          </cell>
          <cell r="L10" t="str">
            <v>Pcs</v>
          </cell>
          <cell r="M10">
            <v>900</v>
          </cell>
        </row>
        <row r="11">
          <cell r="K11" t="str">
            <v>Axial Fan motor_Repair</v>
          </cell>
          <cell r="L11" t="str">
            <v>Pcs</v>
          </cell>
          <cell r="M11">
            <v>350</v>
          </cell>
        </row>
        <row r="12">
          <cell r="K12" t="str">
            <v>Box Fan</v>
          </cell>
          <cell r="L12" t="str">
            <v>Pcs</v>
          </cell>
          <cell r="M12">
            <v>550</v>
          </cell>
        </row>
        <row r="13">
          <cell r="K13" t="str">
            <v>Capacitor (372 L)</v>
          </cell>
          <cell r="L13" t="str">
            <v>Pcs</v>
          </cell>
          <cell r="M13">
            <v>230</v>
          </cell>
        </row>
        <row r="14">
          <cell r="K14" t="str">
            <v>Capacitor (400 L)</v>
          </cell>
          <cell r="L14" t="str">
            <v>Pcs</v>
          </cell>
          <cell r="M14">
            <v>550</v>
          </cell>
        </row>
        <row r="15">
          <cell r="K15" t="str">
            <v>Capillary Tube (Per Ft)</v>
          </cell>
          <cell r="L15" t="str">
            <v>Feet</v>
          </cell>
          <cell r="M15">
            <v>15</v>
          </cell>
        </row>
        <row r="16">
          <cell r="K16" t="str">
            <v>Chamber (120 L-820 L)</v>
          </cell>
          <cell r="L16" t="str">
            <v>Pcs</v>
          </cell>
          <cell r="M16">
            <v>1800</v>
          </cell>
        </row>
        <row r="17">
          <cell r="K17" t="str">
            <v>Chamber Receiver</v>
          </cell>
          <cell r="L17" t="str">
            <v>Pcs</v>
          </cell>
          <cell r="M17">
            <v>300</v>
          </cell>
        </row>
        <row r="18">
          <cell r="K18" t="str">
            <v xml:space="preserve">Chamber Repair </v>
          </cell>
          <cell r="L18" t="str">
            <v>Pcs</v>
          </cell>
          <cell r="M18">
            <v>300</v>
          </cell>
        </row>
        <row r="19">
          <cell r="K19" t="str">
            <v>Charging valve</v>
          </cell>
          <cell r="L19" t="str">
            <v>Pcs</v>
          </cell>
          <cell r="M19">
            <v>60</v>
          </cell>
        </row>
        <row r="20">
          <cell r="K20" t="str">
            <v>Combine Board</v>
          </cell>
          <cell r="L20" t="str">
            <v>Pcs</v>
          </cell>
          <cell r="M20">
            <v>350</v>
          </cell>
        </row>
        <row r="21">
          <cell r="K21" t="str">
            <v>Compressor Oil</v>
          </cell>
          <cell r="L21" t="str">
            <v>Pcs</v>
          </cell>
          <cell r="M21">
            <v>200</v>
          </cell>
        </row>
        <row r="22">
          <cell r="K22" t="str">
            <v>Compressor Plate</v>
          </cell>
          <cell r="L22" t="str">
            <v>Pcs</v>
          </cell>
          <cell r="M22">
            <v>800</v>
          </cell>
        </row>
        <row r="23">
          <cell r="K23" t="str">
            <v>Condenser</v>
          </cell>
          <cell r="L23" t="str">
            <v>Pcs</v>
          </cell>
          <cell r="M23">
            <v>650</v>
          </cell>
        </row>
        <row r="24">
          <cell r="K24" t="str">
            <v>Denting</v>
          </cell>
          <cell r="L24" t="str">
            <v>Pcs</v>
          </cell>
          <cell r="M24">
            <v>800</v>
          </cell>
        </row>
        <row r="25">
          <cell r="K25" t="str">
            <v>Door Clamps</v>
          </cell>
          <cell r="L25" t="str">
            <v>Pcs</v>
          </cell>
          <cell r="M25">
            <v>300</v>
          </cell>
        </row>
        <row r="26">
          <cell r="K26" t="str">
            <v>Door Spring (820 L)</v>
          </cell>
          <cell r="L26" t="str">
            <v>Pcs</v>
          </cell>
          <cell r="M26">
            <v>700</v>
          </cell>
        </row>
        <row r="27">
          <cell r="K27" t="str">
            <v>Door Switch</v>
          </cell>
          <cell r="L27" t="str">
            <v>Pcs</v>
          </cell>
          <cell r="M27">
            <v>100</v>
          </cell>
        </row>
        <row r="28">
          <cell r="K28" t="str">
            <v>Door Washer</v>
          </cell>
          <cell r="L28" t="str">
            <v>Pcs</v>
          </cell>
          <cell r="M28">
            <v>10</v>
          </cell>
        </row>
        <row r="29">
          <cell r="K29" t="str">
            <v>Door Wheel (820 L)</v>
          </cell>
          <cell r="L29" t="str">
            <v>Pcs</v>
          </cell>
          <cell r="M29">
            <v>550</v>
          </cell>
        </row>
        <row r="30">
          <cell r="K30" t="str">
            <v>Fan Blade</v>
          </cell>
          <cell r="L30" t="str">
            <v>Pcs</v>
          </cell>
          <cell r="M30">
            <v>150</v>
          </cell>
        </row>
        <row r="31">
          <cell r="K31" t="str">
            <v>Flexible Wire (Per Yard)</v>
          </cell>
          <cell r="L31" t="str">
            <v>Yard</v>
          </cell>
          <cell r="M31">
            <v>85</v>
          </cell>
        </row>
        <row r="32">
          <cell r="K32" t="str">
            <v>Flexible Pipe (per Ft)</v>
          </cell>
          <cell r="L32" t="str">
            <v>Feet</v>
          </cell>
          <cell r="M32">
            <v>25</v>
          </cell>
        </row>
        <row r="33">
          <cell r="K33" t="str">
            <v>Foam Spray (Per Unit)</v>
          </cell>
          <cell r="L33" t="str">
            <v>Pcs</v>
          </cell>
          <cell r="M33">
            <v>450</v>
          </cell>
        </row>
        <row r="34">
          <cell r="K34" t="str">
            <v>Gas Charge</v>
          </cell>
          <cell r="L34" t="str">
            <v>Pcs</v>
          </cell>
          <cell r="M34">
            <v>1000</v>
          </cell>
        </row>
        <row r="35">
          <cell r="K35" t="str">
            <v>Gasket</v>
          </cell>
          <cell r="L35" t="str">
            <v>Pcs</v>
          </cell>
          <cell r="M35">
            <v>680</v>
          </cell>
        </row>
        <row r="36">
          <cell r="K36" t="str">
            <v>Insulation</v>
          </cell>
          <cell r="L36" t="str">
            <v>Set</v>
          </cell>
          <cell r="M36">
            <v>80</v>
          </cell>
        </row>
        <row r="37">
          <cell r="K37" t="str">
            <v>Net 3/4</v>
          </cell>
          <cell r="L37" t="str">
            <v>Set</v>
          </cell>
          <cell r="M37">
            <v>450</v>
          </cell>
        </row>
        <row r="38">
          <cell r="K38" t="str">
            <v>LED Light 1 Feet</v>
          </cell>
          <cell r="L38" t="str">
            <v>Pcs</v>
          </cell>
          <cell r="M38">
            <v>250</v>
          </cell>
        </row>
        <row r="39">
          <cell r="K39" t="str">
            <v>LED Light 4 Feet</v>
          </cell>
          <cell r="L39" t="str">
            <v>Pcs</v>
          </cell>
          <cell r="M39">
            <v>400</v>
          </cell>
        </row>
        <row r="40">
          <cell r="K40" t="str">
            <v>LED Power Supply</v>
          </cell>
          <cell r="L40" t="str">
            <v>Pcs</v>
          </cell>
          <cell r="M40">
            <v>380</v>
          </cell>
        </row>
        <row r="41">
          <cell r="K41" t="str">
            <v>Light Holder</v>
          </cell>
          <cell r="L41" t="str">
            <v>Pcs</v>
          </cell>
          <cell r="M41">
            <v>40</v>
          </cell>
        </row>
        <row r="42">
          <cell r="K42" t="str">
            <v>Gasket Magnet (Per Ft)</v>
          </cell>
          <cell r="L42" t="str">
            <v>Feet</v>
          </cell>
          <cell r="M42">
            <v>25</v>
          </cell>
        </row>
        <row r="43">
          <cell r="K43" t="str">
            <v>Painting (Per Feet)</v>
          </cell>
          <cell r="L43" t="str">
            <v>Feet</v>
          </cell>
          <cell r="M43">
            <v>140</v>
          </cell>
        </row>
        <row r="44">
          <cell r="K44" t="str">
            <v>Relay / Overload</v>
          </cell>
          <cell r="L44" t="str">
            <v>Pcs</v>
          </cell>
          <cell r="M44">
            <v>250</v>
          </cell>
        </row>
        <row r="45">
          <cell r="K45" t="str">
            <v>Silicon Glue</v>
          </cell>
          <cell r="L45" t="str">
            <v>Pcs</v>
          </cell>
          <cell r="M45">
            <v>60</v>
          </cell>
        </row>
        <row r="46">
          <cell r="K46" t="str">
            <v>Strainer</v>
          </cell>
          <cell r="L46" t="str">
            <v>Pcs</v>
          </cell>
          <cell r="M46">
            <v>70</v>
          </cell>
        </row>
        <row r="47">
          <cell r="K47" t="str">
            <v>Thermostat</v>
          </cell>
          <cell r="L47" t="str">
            <v>Pcs</v>
          </cell>
          <cell r="M47">
            <v>220</v>
          </cell>
        </row>
        <row r="48">
          <cell r="K48" t="str">
            <v>Water Pipe/ Drain Pipe</v>
          </cell>
          <cell r="L48" t="str">
            <v>Pcs</v>
          </cell>
          <cell r="M48">
            <v>70</v>
          </cell>
        </row>
        <row r="49">
          <cell r="K49" t="str">
            <v>Wheel</v>
          </cell>
          <cell r="L49" t="str">
            <v>Pcs</v>
          </cell>
          <cell r="M49">
            <v>200</v>
          </cell>
        </row>
        <row r="50">
          <cell r="K50" t="str">
            <v>Service Charge</v>
          </cell>
          <cell r="L50" t="str">
            <v>Trip</v>
          </cell>
          <cell r="M50">
            <v>500</v>
          </cell>
        </row>
        <row r="51">
          <cell r="K51" t="str">
            <v>Others</v>
          </cell>
          <cell r="L51" t="str">
            <v>Actual</v>
          </cell>
          <cell r="M51" t="str">
            <v>Actual</v>
          </cell>
        </row>
        <row r="52">
          <cell r="K52" t="str">
            <v>Trans. Charge</v>
          </cell>
          <cell r="L52" t="str">
            <v>Trip</v>
          </cell>
          <cell r="M52" t="str">
            <v>Actual</v>
          </cell>
        </row>
        <row r="53">
          <cell r="K53" t="str">
            <v>Trans. Charge (From TBL)</v>
          </cell>
          <cell r="L53" t="str">
            <v>Trip</v>
          </cell>
          <cell r="M53">
            <v>850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Service Type sheet (2)"/>
      <sheetName val="Sheet1"/>
      <sheetName val="Cancel"/>
      <sheetName val="Top_Service"/>
      <sheetName val="Service bill (2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K2" t="str">
            <v>Cooler Spares Name</v>
          </cell>
          <cell r="L2" t="str">
            <v>Unit</v>
          </cell>
          <cell r="M2" t="str">
            <v>Rate/TK</v>
          </cell>
        </row>
        <row r="3">
          <cell r="K3" t="str">
            <v>1/4 Copper Pipe (Per Fit)</v>
          </cell>
          <cell r="L3" t="str">
            <v>Feet</v>
          </cell>
          <cell r="M3">
            <v>35</v>
          </cell>
        </row>
        <row r="4">
          <cell r="K4" t="str">
            <v>10 W Fan Motor</v>
          </cell>
          <cell r="L4" t="str">
            <v>Pcs</v>
          </cell>
          <cell r="M4">
            <v>650</v>
          </cell>
        </row>
        <row r="5">
          <cell r="K5" t="str">
            <v>16 W Fan Motor</v>
          </cell>
          <cell r="L5" t="str">
            <v>Pcs</v>
          </cell>
          <cell r="M5">
            <v>850</v>
          </cell>
        </row>
        <row r="6">
          <cell r="K6" t="str">
            <v>2 Pin Plug (Per Unit)</v>
          </cell>
          <cell r="L6" t="str">
            <v>Pcs</v>
          </cell>
          <cell r="M6">
            <v>70</v>
          </cell>
        </row>
        <row r="7">
          <cell r="K7" t="str">
            <v>3 Pin Plug</v>
          </cell>
          <cell r="L7" t="str">
            <v>Pcs</v>
          </cell>
          <cell r="M7">
            <v>80</v>
          </cell>
        </row>
        <row r="8">
          <cell r="K8" t="str">
            <v>5 W Fan Motor</v>
          </cell>
          <cell r="L8" t="str">
            <v>Pcs</v>
          </cell>
          <cell r="M8">
            <v>600</v>
          </cell>
        </row>
        <row r="9">
          <cell r="K9" t="str">
            <v>Aluminum Joint</v>
          </cell>
          <cell r="L9" t="str">
            <v>Joint</v>
          </cell>
          <cell r="M9">
            <v>600</v>
          </cell>
        </row>
        <row r="10">
          <cell r="K10" t="str">
            <v>Axial Fan motor</v>
          </cell>
          <cell r="L10" t="str">
            <v>Pcs</v>
          </cell>
          <cell r="M10">
            <v>900</v>
          </cell>
        </row>
        <row r="11">
          <cell r="K11" t="str">
            <v>Axial Fan motor_Repair</v>
          </cell>
          <cell r="L11" t="str">
            <v>Pcs</v>
          </cell>
          <cell r="M11">
            <v>350</v>
          </cell>
        </row>
        <row r="12">
          <cell r="K12" t="str">
            <v>Box Fan</v>
          </cell>
          <cell r="L12" t="str">
            <v>Pcs</v>
          </cell>
          <cell r="M12">
            <v>550</v>
          </cell>
        </row>
        <row r="13">
          <cell r="K13" t="str">
            <v>Capacitor (372 L)</v>
          </cell>
          <cell r="L13" t="str">
            <v>Pcs</v>
          </cell>
          <cell r="M13">
            <v>230</v>
          </cell>
        </row>
        <row r="14">
          <cell r="K14" t="str">
            <v>Capacitor (400 L)</v>
          </cell>
          <cell r="L14" t="str">
            <v>Pcs</v>
          </cell>
          <cell r="M14">
            <v>550</v>
          </cell>
        </row>
        <row r="15">
          <cell r="K15" t="str">
            <v>Capillary Tube (Per Ft)</v>
          </cell>
          <cell r="L15" t="str">
            <v>Feet</v>
          </cell>
          <cell r="M15">
            <v>15</v>
          </cell>
        </row>
        <row r="16">
          <cell r="K16" t="str">
            <v>Chamber (120 L-820 L)</v>
          </cell>
          <cell r="L16" t="str">
            <v>Pcs</v>
          </cell>
          <cell r="M16">
            <v>1800</v>
          </cell>
        </row>
        <row r="17">
          <cell r="K17" t="str">
            <v>Chamber Receiver</v>
          </cell>
          <cell r="L17" t="str">
            <v>Pcs</v>
          </cell>
          <cell r="M17">
            <v>300</v>
          </cell>
        </row>
        <row r="18">
          <cell r="K18" t="str">
            <v xml:space="preserve">Chamber Repair </v>
          </cell>
          <cell r="L18" t="str">
            <v>Pcs</v>
          </cell>
          <cell r="M18">
            <v>300</v>
          </cell>
        </row>
        <row r="19">
          <cell r="K19" t="str">
            <v>Charging valve</v>
          </cell>
          <cell r="L19" t="str">
            <v>Pcs</v>
          </cell>
          <cell r="M19">
            <v>60</v>
          </cell>
        </row>
        <row r="20">
          <cell r="K20" t="str">
            <v>Combine Board</v>
          </cell>
          <cell r="L20" t="str">
            <v>Pcs</v>
          </cell>
          <cell r="M20">
            <v>350</v>
          </cell>
        </row>
        <row r="21">
          <cell r="K21" t="str">
            <v>Compressor Oil</v>
          </cell>
          <cell r="L21" t="str">
            <v>Pcs</v>
          </cell>
          <cell r="M21">
            <v>200</v>
          </cell>
        </row>
        <row r="22">
          <cell r="K22" t="str">
            <v>Compressor Plate</v>
          </cell>
          <cell r="L22" t="str">
            <v>Pcs</v>
          </cell>
          <cell r="M22">
            <v>800</v>
          </cell>
        </row>
        <row r="23">
          <cell r="K23" t="str">
            <v>Condenser</v>
          </cell>
          <cell r="L23" t="str">
            <v>Pcs</v>
          </cell>
          <cell r="M23">
            <v>650</v>
          </cell>
        </row>
        <row r="24">
          <cell r="K24" t="str">
            <v>Denting</v>
          </cell>
          <cell r="L24" t="str">
            <v>Pcs</v>
          </cell>
          <cell r="M24">
            <v>800</v>
          </cell>
        </row>
        <row r="25">
          <cell r="K25" t="str">
            <v>Door Clamps</v>
          </cell>
          <cell r="L25" t="str">
            <v>Pcs</v>
          </cell>
          <cell r="M25">
            <v>300</v>
          </cell>
        </row>
        <row r="26">
          <cell r="K26" t="str">
            <v>Door Spring (820 L)</v>
          </cell>
          <cell r="L26" t="str">
            <v>Pcs</v>
          </cell>
          <cell r="M26">
            <v>700</v>
          </cell>
        </row>
        <row r="27">
          <cell r="K27" t="str">
            <v>Door Switch</v>
          </cell>
          <cell r="L27" t="str">
            <v>Pcs</v>
          </cell>
          <cell r="M27">
            <v>100</v>
          </cell>
        </row>
        <row r="28">
          <cell r="K28" t="str">
            <v>Door Washer</v>
          </cell>
          <cell r="L28" t="str">
            <v>Pcs</v>
          </cell>
          <cell r="M28">
            <v>10</v>
          </cell>
        </row>
        <row r="29">
          <cell r="K29" t="str">
            <v>Door Wheel (820 L)</v>
          </cell>
          <cell r="L29" t="str">
            <v>Pcs</v>
          </cell>
          <cell r="M29">
            <v>550</v>
          </cell>
        </row>
        <row r="30">
          <cell r="K30" t="str">
            <v>Fan Blade</v>
          </cell>
          <cell r="L30" t="str">
            <v>Pcs</v>
          </cell>
          <cell r="M30">
            <v>150</v>
          </cell>
        </row>
        <row r="31">
          <cell r="K31" t="str">
            <v>Flexible Wire (Per Yard)</v>
          </cell>
          <cell r="L31" t="str">
            <v>Yard</v>
          </cell>
          <cell r="M31">
            <v>85</v>
          </cell>
        </row>
        <row r="32">
          <cell r="K32" t="str">
            <v>Flexible Pipe (per Ft)</v>
          </cell>
          <cell r="L32" t="str">
            <v>Feet</v>
          </cell>
          <cell r="M32">
            <v>25</v>
          </cell>
        </row>
        <row r="33">
          <cell r="K33" t="str">
            <v>Foam Spray (Per Unit)</v>
          </cell>
          <cell r="L33" t="str">
            <v>Pcs</v>
          </cell>
          <cell r="M33">
            <v>450</v>
          </cell>
        </row>
        <row r="34">
          <cell r="K34" t="str">
            <v>Gas Charge</v>
          </cell>
          <cell r="L34" t="str">
            <v>Pcs</v>
          </cell>
          <cell r="M34">
            <v>1000</v>
          </cell>
        </row>
        <row r="35">
          <cell r="K35" t="str">
            <v>Gasket</v>
          </cell>
          <cell r="L35" t="str">
            <v>Pcs</v>
          </cell>
          <cell r="M35">
            <v>680</v>
          </cell>
        </row>
        <row r="36">
          <cell r="K36" t="str">
            <v>Insulation</v>
          </cell>
          <cell r="L36" t="str">
            <v>Set</v>
          </cell>
          <cell r="M36">
            <v>80</v>
          </cell>
        </row>
        <row r="37">
          <cell r="K37" t="str">
            <v>Net 3/4</v>
          </cell>
          <cell r="L37" t="str">
            <v>Set</v>
          </cell>
          <cell r="M37">
            <v>450</v>
          </cell>
        </row>
        <row r="38">
          <cell r="K38" t="str">
            <v>LED Light 1 Feet</v>
          </cell>
          <cell r="L38" t="str">
            <v>Pcs</v>
          </cell>
          <cell r="M38">
            <v>250</v>
          </cell>
        </row>
        <row r="39">
          <cell r="K39" t="str">
            <v>LED Light 4 Feet</v>
          </cell>
          <cell r="L39" t="str">
            <v>Pcs</v>
          </cell>
          <cell r="M39">
            <v>400</v>
          </cell>
        </row>
        <row r="40">
          <cell r="K40" t="str">
            <v>LED Power Supply</v>
          </cell>
          <cell r="L40" t="str">
            <v>Pcs</v>
          </cell>
          <cell r="M40">
            <v>380</v>
          </cell>
        </row>
        <row r="41">
          <cell r="K41" t="str">
            <v>Light Holder</v>
          </cell>
          <cell r="L41" t="str">
            <v>Pcs</v>
          </cell>
          <cell r="M41">
            <v>40</v>
          </cell>
        </row>
        <row r="42">
          <cell r="K42" t="str">
            <v>Gasket Magnet (Per Ft)</v>
          </cell>
          <cell r="L42" t="str">
            <v>Feet</v>
          </cell>
          <cell r="M42">
            <v>25</v>
          </cell>
        </row>
        <row r="43">
          <cell r="K43" t="str">
            <v>Painting (Per Feet)</v>
          </cell>
          <cell r="L43" t="str">
            <v>Feet</v>
          </cell>
          <cell r="M43">
            <v>140</v>
          </cell>
        </row>
        <row r="44">
          <cell r="K44" t="str">
            <v>Relay / Overload</v>
          </cell>
          <cell r="L44" t="str">
            <v>Pcs</v>
          </cell>
          <cell r="M44">
            <v>250</v>
          </cell>
        </row>
        <row r="45">
          <cell r="K45" t="str">
            <v>Silicon Glue</v>
          </cell>
          <cell r="L45" t="str">
            <v>Pcs</v>
          </cell>
          <cell r="M45">
            <v>60</v>
          </cell>
        </row>
        <row r="46">
          <cell r="K46" t="str">
            <v>Strainer</v>
          </cell>
          <cell r="L46" t="str">
            <v>Pcs</v>
          </cell>
          <cell r="M46">
            <v>70</v>
          </cell>
        </row>
        <row r="47">
          <cell r="K47" t="str">
            <v>Thermostat</v>
          </cell>
          <cell r="L47" t="str">
            <v>Pcs</v>
          </cell>
          <cell r="M47">
            <v>220</v>
          </cell>
        </row>
        <row r="48">
          <cell r="K48" t="str">
            <v>Water Pipe/ Drain Pipe</v>
          </cell>
          <cell r="L48" t="str">
            <v>Pcs</v>
          </cell>
          <cell r="M48">
            <v>70</v>
          </cell>
        </row>
        <row r="49">
          <cell r="K49" t="str">
            <v>Wheel</v>
          </cell>
          <cell r="L49" t="str">
            <v>Pcs</v>
          </cell>
          <cell r="M49">
            <v>200</v>
          </cell>
        </row>
        <row r="50">
          <cell r="K50" t="str">
            <v>Service Charge</v>
          </cell>
          <cell r="L50" t="str">
            <v>Trip</v>
          </cell>
          <cell r="M50">
            <v>500</v>
          </cell>
        </row>
        <row r="51">
          <cell r="K51" t="str">
            <v>Others</v>
          </cell>
          <cell r="L51" t="str">
            <v>Actual</v>
          </cell>
          <cell r="M51" t="str">
            <v>Actual</v>
          </cell>
        </row>
        <row r="52">
          <cell r="K52" t="str">
            <v>Trans. Charge</v>
          </cell>
          <cell r="L52" t="str">
            <v>Trip</v>
          </cell>
          <cell r="M52" t="str">
            <v>Actual</v>
          </cell>
        </row>
        <row r="53">
          <cell r="K53" t="str">
            <v>Trans. Charge (From TBL)</v>
          </cell>
          <cell r="L53" t="str">
            <v>Trip</v>
          </cell>
          <cell r="M53">
            <v>850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Top_Service"/>
      <sheetName val="Top_Service-1"/>
      <sheetName val="Service Type sheet (2)"/>
      <sheetName val="Sheet1"/>
      <sheetName val="Next Month"/>
      <sheetName val="Service bill (2)"/>
      <sheetName val="Data"/>
      <sheetName val="Cancel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K2" t="str">
            <v>Cooler Spares Name</v>
          </cell>
          <cell r="L2" t="str">
            <v>Unit</v>
          </cell>
          <cell r="M2" t="str">
            <v>Rate/TK</v>
          </cell>
        </row>
        <row r="3">
          <cell r="K3" t="str">
            <v>1/4 Copper Pipe (Per Fit)</v>
          </cell>
          <cell r="L3" t="str">
            <v>Feet</v>
          </cell>
          <cell r="M3">
            <v>35</v>
          </cell>
        </row>
        <row r="4">
          <cell r="K4" t="str">
            <v>10 W Fan Motor</v>
          </cell>
          <cell r="L4" t="str">
            <v>Pcs</v>
          </cell>
          <cell r="M4">
            <v>650</v>
          </cell>
        </row>
        <row r="5">
          <cell r="K5" t="str">
            <v>16 W Fan Motor</v>
          </cell>
          <cell r="L5" t="str">
            <v>Pcs</v>
          </cell>
          <cell r="M5">
            <v>850</v>
          </cell>
        </row>
        <row r="6">
          <cell r="K6" t="str">
            <v>2 Pin Plug (Per Unit)</v>
          </cell>
          <cell r="L6" t="str">
            <v>Pcs</v>
          </cell>
          <cell r="M6">
            <v>70</v>
          </cell>
        </row>
        <row r="7">
          <cell r="K7" t="str">
            <v>3 Pin Plug</v>
          </cell>
          <cell r="L7" t="str">
            <v>Pcs</v>
          </cell>
          <cell r="M7">
            <v>80</v>
          </cell>
        </row>
        <row r="8">
          <cell r="K8" t="str">
            <v>5 W Fan Motor</v>
          </cell>
          <cell r="L8" t="str">
            <v>Pcs</v>
          </cell>
          <cell r="M8">
            <v>600</v>
          </cell>
        </row>
        <row r="9">
          <cell r="K9" t="str">
            <v>Aluminum Joint</v>
          </cell>
          <cell r="L9" t="str">
            <v>Joint</v>
          </cell>
          <cell r="M9">
            <v>600</v>
          </cell>
        </row>
        <row r="10">
          <cell r="K10" t="str">
            <v>Axial Fan motor</v>
          </cell>
          <cell r="L10" t="str">
            <v>Pcs</v>
          </cell>
          <cell r="M10">
            <v>900</v>
          </cell>
        </row>
        <row r="11">
          <cell r="K11" t="str">
            <v>Axial Fan motor_Repair</v>
          </cell>
          <cell r="L11" t="str">
            <v>Pcs</v>
          </cell>
          <cell r="M11">
            <v>350</v>
          </cell>
        </row>
        <row r="12">
          <cell r="K12" t="str">
            <v>Box Fan</v>
          </cell>
          <cell r="L12" t="str">
            <v>Pcs</v>
          </cell>
          <cell r="M12">
            <v>550</v>
          </cell>
        </row>
        <row r="13">
          <cell r="K13" t="str">
            <v>Capacitor (372 L)</v>
          </cell>
          <cell r="L13" t="str">
            <v>Pcs</v>
          </cell>
          <cell r="M13">
            <v>230</v>
          </cell>
        </row>
        <row r="14">
          <cell r="K14" t="str">
            <v>Capacitor (400 L)</v>
          </cell>
          <cell r="L14" t="str">
            <v>Pcs</v>
          </cell>
          <cell r="M14">
            <v>550</v>
          </cell>
        </row>
        <row r="15">
          <cell r="K15" t="str">
            <v>Capillary Tube (Per Ft)</v>
          </cell>
          <cell r="L15" t="str">
            <v>Feet</v>
          </cell>
          <cell r="M15">
            <v>15</v>
          </cell>
        </row>
        <row r="16">
          <cell r="K16" t="str">
            <v>Chamber (120 L-820 L)</v>
          </cell>
          <cell r="L16" t="str">
            <v>Pcs</v>
          </cell>
          <cell r="M16">
            <v>1800</v>
          </cell>
        </row>
        <row r="17">
          <cell r="K17" t="str">
            <v>Chamber Receiver</v>
          </cell>
          <cell r="L17" t="str">
            <v>Pcs</v>
          </cell>
          <cell r="M17">
            <v>300</v>
          </cell>
        </row>
        <row r="18">
          <cell r="K18" t="str">
            <v xml:space="preserve">Chamber Repair </v>
          </cell>
          <cell r="L18" t="str">
            <v>Pcs</v>
          </cell>
          <cell r="M18">
            <v>300</v>
          </cell>
        </row>
        <row r="19">
          <cell r="K19" t="str">
            <v>Charging valve</v>
          </cell>
          <cell r="L19" t="str">
            <v>Pcs</v>
          </cell>
          <cell r="M19">
            <v>60</v>
          </cell>
        </row>
        <row r="20">
          <cell r="K20" t="str">
            <v>Combine Board</v>
          </cell>
          <cell r="L20" t="str">
            <v>Pcs</v>
          </cell>
          <cell r="M20">
            <v>350</v>
          </cell>
        </row>
        <row r="21">
          <cell r="K21" t="str">
            <v>Compressor Oil</v>
          </cell>
          <cell r="L21" t="str">
            <v>Pcs</v>
          </cell>
          <cell r="M21">
            <v>200</v>
          </cell>
        </row>
        <row r="22">
          <cell r="K22" t="str">
            <v>Compressor Plate</v>
          </cell>
          <cell r="L22" t="str">
            <v>Pcs</v>
          </cell>
          <cell r="M22">
            <v>800</v>
          </cell>
        </row>
        <row r="23">
          <cell r="K23" t="str">
            <v>Condenser</v>
          </cell>
          <cell r="L23" t="str">
            <v>Pcs</v>
          </cell>
          <cell r="M23">
            <v>650</v>
          </cell>
        </row>
        <row r="24">
          <cell r="K24" t="str">
            <v>Denting</v>
          </cell>
          <cell r="L24" t="str">
            <v>Pcs</v>
          </cell>
          <cell r="M24">
            <v>800</v>
          </cell>
        </row>
        <row r="25">
          <cell r="K25" t="str">
            <v>Door Clamps</v>
          </cell>
          <cell r="L25" t="str">
            <v>Pcs</v>
          </cell>
          <cell r="M25">
            <v>300</v>
          </cell>
        </row>
        <row r="26">
          <cell r="K26" t="str">
            <v>Door Spring (820 L)</v>
          </cell>
          <cell r="L26" t="str">
            <v>Pcs</v>
          </cell>
          <cell r="M26">
            <v>700</v>
          </cell>
        </row>
        <row r="27">
          <cell r="K27" t="str">
            <v>Door Switch</v>
          </cell>
          <cell r="L27" t="str">
            <v>Pcs</v>
          </cell>
          <cell r="M27">
            <v>100</v>
          </cell>
        </row>
        <row r="28">
          <cell r="K28" t="str">
            <v>Door Washer</v>
          </cell>
          <cell r="L28" t="str">
            <v>Pcs</v>
          </cell>
          <cell r="M28">
            <v>10</v>
          </cell>
        </row>
        <row r="29">
          <cell r="K29" t="str">
            <v>Door Wheel (820 L)</v>
          </cell>
          <cell r="L29" t="str">
            <v>Pcs</v>
          </cell>
          <cell r="M29">
            <v>550</v>
          </cell>
        </row>
        <row r="30">
          <cell r="K30" t="str">
            <v>Fan Blade</v>
          </cell>
          <cell r="L30" t="str">
            <v>Pcs</v>
          </cell>
          <cell r="M30">
            <v>150</v>
          </cell>
        </row>
        <row r="31">
          <cell r="K31" t="str">
            <v>Flexible Wire (Per Yard)</v>
          </cell>
          <cell r="L31" t="str">
            <v>Yard</v>
          </cell>
          <cell r="M31">
            <v>85</v>
          </cell>
        </row>
        <row r="32">
          <cell r="K32" t="str">
            <v>Flexible Pipe (per Ft)</v>
          </cell>
          <cell r="L32" t="str">
            <v>Feet</v>
          </cell>
          <cell r="M32">
            <v>25</v>
          </cell>
        </row>
        <row r="33">
          <cell r="K33" t="str">
            <v>Foam Spray (Per Unit)</v>
          </cell>
          <cell r="L33" t="str">
            <v>Pcs</v>
          </cell>
          <cell r="M33">
            <v>450</v>
          </cell>
        </row>
        <row r="34">
          <cell r="K34" t="str">
            <v>Gas Charge</v>
          </cell>
          <cell r="L34" t="str">
            <v>Pcs</v>
          </cell>
          <cell r="M34">
            <v>1000</v>
          </cell>
        </row>
        <row r="35">
          <cell r="K35" t="str">
            <v>Gasket</v>
          </cell>
          <cell r="L35" t="str">
            <v>Pcs</v>
          </cell>
          <cell r="M35">
            <v>680</v>
          </cell>
        </row>
        <row r="36">
          <cell r="K36" t="str">
            <v>Insulation</v>
          </cell>
          <cell r="L36" t="str">
            <v>Set</v>
          </cell>
          <cell r="M36">
            <v>80</v>
          </cell>
        </row>
        <row r="37">
          <cell r="K37" t="str">
            <v>Net 3/4</v>
          </cell>
          <cell r="L37" t="str">
            <v>Set</v>
          </cell>
          <cell r="M37">
            <v>450</v>
          </cell>
        </row>
        <row r="38">
          <cell r="K38" t="str">
            <v>LED Light 1 Feet</v>
          </cell>
          <cell r="L38" t="str">
            <v>Pcs</v>
          </cell>
          <cell r="M38">
            <v>250</v>
          </cell>
        </row>
        <row r="39">
          <cell r="K39" t="str">
            <v>LED Light 4 Feet</v>
          </cell>
          <cell r="L39" t="str">
            <v>Pcs</v>
          </cell>
          <cell r="M39">
            <v>400</v>
          </cell>
        </row>
        <row r="40">
          <cell r="K40" t="str">
            <v>LED Power Supply</v>
          </cell>
          <cell r="L40" t="str">
            <v>Pcs</v>
          </cell>
          <cell r="M40">
            <v>380</v>
          </cell>
        </row>
        <row r="41">
          <cell r="K41" t="str">
            <v>Light Holder</v>
          </cell>
          <cell r="L41" t="str">
            <v>Pcs</v>
          </cell>
          <cell r="M41">
            <v>40</v>
          </cell>
        </row>
        <row r="42">
          <cell r="K42" t="str">
            <v>Gasket Magnet (Per Ft)</v>
          </cell>
          <cell r="L42" t="str">
            <v>Feet</v>
          </cell>
          <cell r="M42">
            <v>25</v>
          </cell>
        </row>
        <row r="43">
          <cell r="K43" t="str">
            <v>Painting (Per Feet)</v>
          </cell>
          <cell r="L43" t="str">
            <v>Feet</v>
          </cell>
          <cell r="M43">
            <v>140</v>
          </cell>
        </row>
        <row r="44">
          <cell r="K44" t="str">
            <v>Relay / Overload</v>
          </cell>
          <cell r="L44" t="str">
            <v>Pcs</v>
          </cell>
          <cell r="M44">
            <v>250</v>
          </cell>
        </row>
        <row r="45">
          <cell r="K45" t="str">
            <v>Silicon Glue</v>
          </cell>
          <cell r="L45" t="str">
            <v>Pcs</v>
          </cell>
          <cell r="M45">
            <v>60</v>
          </cell>
        </row>
        <row r="46">
          <cell r="K46" t="str">
            <v>Strainer</v>
          </cell>
          <cell r="L46" t="str">
            <v>Pcs</v>
          </cell>
          <cell r="M46">
            <v>70</v>
          </cell>
        </row>
        <row r="47">
          <cell r="K47" t="str">
            <v>Thermostat</v>
          </cell>
          <cell r="L47" t="str">
            <v>Pcs</v>
          </cell>
          <cell r="M47">
            <v>220</v>
          </cell>
        </row>
        <row r="48">
          <cell r="K48" t="str">
            <v>Water Pipe/ Drain Pipe</v>
          </cell>
          <cell r="L48" t="str">
            <v>Pcs</v>
          </cell>
          <cell r="M48">
            <v>70</v>
          </cell>
        </row>
        <row r="49">
          <cell r="K49" t="str">
            <v>Wheel</v>
          </cell>
          <cell r="L49" t="str">
            <v>Pcs</v>
          </cell>
          <cell r="M49">
            <v>200</v>
          </cell>
        </row>
        <row r="50">
          <cell r="K50" t="str">
            <v>Service Charge</v>
          </cell>
          <cell r="L50" t="str">
            <v>Trip</v>
          </cell>
          <cell r="M50">
            <v>500</v>
          </cell>
        </row>
        <row r="51">
          <cell r="K51" t="str">
            <v>Others</v>
          </cell>
          <cell r="L51" t="str">
            <v>Actual</v>
          </cell>
          <cell r="M51" t="str">
            <v>Actual</v>
          </cell>
        </row>
        <row r="52">
          <cell r="K52" t="str">
            <v>Trans. Charge</v>
          </cell>
          <cell r="L52" t="str">
            <v>Trip</v>
          </cell>
          <cell r="M52" t="str">
            <v>Actual</v>
          </cell>
        </row>
        <row r="53">
          <cell r="K53" t="str">
            <v>Trans. Charge (From TBL)</v>
          </cell>
          <cell r="L53" t="str">
            <v>Trip</v>
          </cell>
          <cell r="M53">
            <v>850</v>
          </cell>
        </row>
      </sheetData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3"/>
  <sheetViews>
    <sheetView topLeftCell="J25" workbookViewId="0">
      <selection activeCell="S38" sqref="S38"/>
    </sheetView>
  </sheetViews>
  <sheetFormatPr defaultRowHeight="14.5" x14ac:dyDescent="0.35"/>
  <cols>
    <col min="1" max="1" width="1.26953125" customWidth="1"/>
    <col min="2" max="2" width="29.453125" bestFit="1" customWidth="1"/>
    <col min="3" max="3" width="15" customWidth="1"/>
    <col min="4" max="4" width="10.81640625" bestFit="1" customWidth="1"/>
    <col min="5" max="5" width="7.54296875" customWidth="1"/>
    <col min="6" max="6" width="10.54296875" bestFit="1" customWidth="1"/>
    <col min="7" max="7" width="9.453125" customWidth="1"/>
    <col min="8" max="8" width="9.7265625" bestFit="1" customWidth="1"/>
    <col min="9" max="9" width="9.26953125" customWidth="1"/>
    <col min="10" max="10" width="3.7265625" customWidth="1"/>
    <col min="11" max="11" width="20.81640625" bestFit="1" customWidth="1"/>
    <col min="12" max="12" width="6" bestFit="1" customWidth="1"/>
    <col min="13" max="13" width="8" bestFit="1" customWidth="1"/>
    <col min="14" max="14" width="15" bestFit="1" customWidth="1"/>
  </cols>
  <sheetData>
    <row r="2" spans="2:14" x14ac:dyDescent="0.35">
      <c r="B2" s="4" t="s">
        <v>151</v>
      </c>
      <c r="D2" t="s">
        <v>38</v>
      </c>
      <c r="F2" t="s">
        <v>50</v>
      </c>
      <c r="H2" s="8" t="s">
        <v>54</v>
      </c>
      <c r="J2" s="13" t="s">
        <v>22</v>
      </c>
      <c r="K2" s="14" t="s">
        <v>85</v>
      </c>
      <c r="L2" s="15" t="s">
        <v>86</v>
      </c>
      <c r="M2" s="15" t="s">
        <v>87</v>
      </c>
      <c r="N2" s="15" t="s">
        <v>4</v>
      </c>
    </row>
    <row r="3" spans="2:14" x14ac:dyDescent="0.35">
      <c r="B3" s="5" t="s">
        <v>152</v>
      </c>
      <c r="D3" t="s">
        <v>39</v>
      </c>
      <c r="F3" t="s">
        <v>51</v>
      </c>
      <c r="H3" s="8" t="s">
        <v>55</v>
      </c>
      <c r="J3" s="16">
        <v>1</v>
      </c>
      <c r="K3" s="19" t="s">
        <v>88</v>
      </c>
      <c r="L3" s="16" t="s">
        <v>89</v>
      </c>
      <c r="M3" s="17">
        <v>35</v>
      </c>
      <c r="N3" s="16"/>
    </row>
    <row r="4" spans="2:14" x14ac:dyDescent="0.35">
      <c r="B4" s="4" t="s">
        <v>153</v>
      </c>
      <c r="D4" t="s">
        <v>40</v>
      </c>
      <c r="F4" t="s">
        <v>52</v>
      </c>
      <c r="H4" s="8" t="s">
        <v>56</v>
      </c>
      <c r="J4" s="16">
        <v>2</v>
      </c>
      <c r="K4" s="19" t="s">
        <v>90</v>
      </c>
      <c r="L4" s="16" t="s">
        <v>91</v>
      </c>
      <c r="M4" s="17">
        <v>650</v>
      </c>
      <c r="N4" s="16"/>
    </row>
    <row r="5" spans="2:14" x14ac:dyDescent="0.35">
      <c r="B5" s="4" t="s">
        <v>154</v>
      </c>
      <c r="D5" t="s">
        <v>41</v>
      </c>
      <c r="F5" t="s">
        <v>53</v>
      </c>
      <c r="H5" s="8" t="s">
        <v>57</v>
      </c>
      <c r="J5" s="16">
        <v>3</v>
      </c>
      <c r="K5" s="19" t="s">
        <v>92</v>
      </c>
      <c r="L5" s="16" t="s">
        <v>91</v>
      </c>
      <c r="M5" s="17">
        <v>850</v>
      </c>
      <c r="N5" s="16"/>
    </row>
    <row r="6" spans="2:14" x14ac:dyDescent="0.35">
      <c r="B6" s="4" t="s">
        <v>155</v>
      </c>
      <c r="D6" t="s">
        <v>42</v>
      </c>
      <c r="F6" t="s">
        <v>7</v>
      </c>
      <c r="H6" s="8" t="s">
        <v>58</v>
      </c>
      <c r="J6" s="16">
        <v>4</v>
      </c>
      <c r="K6" s="19" t="s">
        <v>93</v>
      </c>
      <c r="L6" s="16" t="s">
        <v>91</v>
      </c>
      <c r="M6" s="16">
        <v>70</v>
      </c>
      <c r="N6" s="16"/>
    </row>
    <row r="7" spans="2:14" x14ac:dyDescent="0.35">
      <c r="B7" s="4" t="s">
        <v>3</v>
      </c>
      <c r="D7" t="s">
        <v>43</v>
      </c>
      <c r="H7" s="8" t="s">
        <v>76</v>
      </c>
      <c r="J7" s="16">
        <v>5</v>
      </c>
      <c r="K7" s="19" t="s">
        <v>94</v>
      </c>
      <c r="L7" s="16" t="s">
        <v>91</v>
      </c>
      <c r="M7" s="16">
        <v>80</v>
      </c>
      <c r="N7" s="16"/>
    </row>
    <row r="8" spans="2:14" x14ac:dyDescent="0.35">
      <c r="B8" s="4" t="s">
        <v>6</v>
      </c>
      <c r="D8" t="s">
        <v>44</v>
      </c>
      <c r="H8" s="8" t="s">
        <v>59</v>
      </c>
      <c r="J8" s="16">
        <v>6</v>
      </c>
      <c r="K8" s="19" t="s">
        <v>95</v>
      </c>
      <c r="L8" s="16" t="s">
        <v>91</v>
      </c>
      <c r="M8" s="16">
        <v>600</v>
      </c>
      <c r="N8" s="16"/>
    </row>
    <row r="9" spans="2:14" x14ac:dyDescent="0.35">
      <c r="B9" s="4" t="s">
        <v>8</v>
      </c>
      <c r="D9" t="s">
        <v>45</v>
      </c>
      <c r="H9" s="8" t="s">
        <v>60</v>
      </c>
      <c r="J9" s="16">
        <v>7</v>
      </c>
      <c r="K9" s="19" t="s">
        <v>96</v>
      </c>
      <c r="L9" s="16" t="s">
        <v>97</v>
      </c>
      <c r="M9" s="16">
        <v>600</v>
      </c>
      <c r="N9" s="16"/>
    </row>
    <row r="10" spans="2:14" x14ac:dyDescent="0.35">
      <c r="B10" s="4" t="s">
        <v>5</v>
      </c>
      <c r="D10" t="s">
        <v>46</v>
      </c>
      <c r="H10" s="8" t="s">
        <v>7</v>
      </c>
      <c r="J10" s="16">
        <v>8</v>
      </c>
      <c r="K10" s="19" t="s">
        <v>98</v>
      </c>
      <c r="L10" s="16" t="s">
        <v>91</v>
      </c>
      <c r="M10" s="16">
        <v>900</v>
      </c>
      <c r="N10" s="16"/>
    </row>
    <row r="11" spans="2:14" x14ac:dyDescent="0.35">
      <c r="B11" s="4" t="s">
        <v>149</v>
      </c>
      <c r="D11" t="s">
        <v>47</v>
      </c>
      <c r="J11" s="16">
        <v>9</v>
      </c>
      <c r="K11" s="19" t="s">
        <v>148</v>
      </c>
      <c r="L11" s="16" t="s">
        <v>91</v>
      </c>
      <c r="M11" s="16">
        <v>350</v>
      </c>
      <c r="N11" s="16" t="s">
        <v>157</v>
      </c>
    </row>
    <row r="12" spans="2:14" x14ac:dyDescent="0.35">
      <c r="B12" s="4" t="s">
        <v>156</v>
      </c>
      <c r="D12" t="s">
        <v>48</v>
      </c>
      <c r="J12" s="16">
        <v>10</v>
      </c>
      <c r="K12" s="20" t="s">
        <v>99</v>
      </c>
      <c r="L12" s="16" t="s">
        <v>91</v>
      </c>
      <c r="M12" s="16">
        <v>550</v>
      </c>
      <c r="N12" s="16"/>
    </row>
    <row r="13" spans="2:14" x14ac:dyDescent="0.35">
      <c r="B13" s="4" t="s">
        <v>150</v>
      </c>
      <c r="D13" t="s">
        <v>49</v>
      </c>
      <c r="J13" s="16">
        <v>11</v>
      </c>
      <c r="K13" s="19" t="s">
        <v>100</v>
      </c>
      <c r="L13" s="16" t="s">
        <v>91</v>
      </c>
      <c r="M13" s="16">
        <v>230</v>
      </c>
      <c r="N13" s="16" t="s">
        <v>101</v>
      </c>
    </row>
    <row r="14" spans="2:14" x14ac:dyDescent="0.35">
      <c r="B14" s="4" t="s">
        <v>7</v>
      </c>
      <c r="J14" s="16">
        <v>12</v>
      </c>
      <c r="K14" s="19" t="s">
        <v>102</v>
      </c>
      <c r="L14" s="16" t="s">
        <v>91</v>
      </c>
      <c r="M14" s="16">
        <v>550</v>
      </c>
      <c r="N14" s="16" t="s">
        <v>101</v>
      </c>
    </row>
    <row r="15" spans="2:14" x14ac:dyDescent="0.35">
      <c r="B15" s="4"/>
      <c r="J15" s="16">
        <v>13</v>
      </c>
      <c r="K15" s="19" t="s">
        <v>103</v>
      </c>
      <c r="L15" s="16" t="s">
        <v>89</v>
      </c>
      <c r="M15" s="16">
        <v>15</v>
      </c>
      <c r="N15" s="16"/>
    </row>
    <row r="16" spans="2:14" x14ac:dyDescent="0.35">
      <c r="B16" s="4"/>
      <c r="J16" s="16">
        <v>14</v>
      </c>
      <c r="K16" s="19" t="s">
        <v>104</v>
      </c>
      <c r="L16" s="16" t="s">
        <v>91</v>
      </c>
      <c r="M16" s="16">
        <v>1800</v>
      </c>
      <c r="N16" s="16"/>
    </row>
    <row r="17" spans="2:14" x14ac:dyDescent="0.35">
      <c r="B17" s="4"/>
      <c r="J17" s="16">
        <v>15</v>
      </c>
      <c r="K17" s="20" t="s">
        <v>105</v>
      </c>
      <c r="L17" s="16" t="s">
        <v>91</v>
      </c>
      <c r="M17" s="16">
        <v>300</v>
      </c>
      <c r="N17" s="16"/>
    </row>
    <row r="18" spans="2:14" x14ac:dyDescent="0.35">
      <c r="B18" s="4"/>
      <c r="J18" s="16">
        <v>16</v>
      </c>
      <c r="K18" s="20" t="s">
        <v>106</v>
      </c>
      <c r="L18" s="16" t="s">
        <v>91</v>
      </c>
      <c r="M18" s="16">
        <v>300</v>
      </c>
      <c r="N18" s="16"/>
    </row>
    <row r="19" spans="2:14" x14ac:dyDescent="0.35">
      <c r="B19" s="4"/>
      <c r="J19" s="16">
        <v>17</v>
      </c>
      <c r="K19" s="20" t="s">
        <v>107</v>
      </c>
      <c r="L19" s="16" t="s">
        <v>91</v>
      </c>
      <c r="M19" s="16">
        <v>60</v>
      </c>
      <c r="N19" s="16"/>
    </row>
    <row r="20" spans="2:14" x14ac:dyDescent="0.35">
      <c r="B20" s="5"/>
      <c r="J20" s="16">
        <v>18</v>
      </c>
      <c r="K20" s="19" t="s">
        <v>108</v>
      </c>
      <c r="L20" s="16" t="s">
        <v>91</v>
      </c>
      <c r="M20" s="16">
        <v>350</v>
      </c>
      <c r="N20" s="16"/>
    </row>
    <row r="21" spans="2:14" x14ac:dyDescent="0.35">
      <c r="B21" s="5"/>
      <c r="J21" s="16">
        <v>19</v>
      </c>
      <c r="K21" s="19" t="s">
        <v>109</v>
      </c>
      <c r="L21" s="16" t="s">
        <v>91</v>
      </c>
      <c r="M21" s="16">
        <v>200</v>
      </c>
      <c r="N21" s="16"/>
    </row>
    <row r="22" spans="2:14" x14ac:dyDescent="0.35">
      <c r="B22" s="4"/>
      <c r="J22" s="16">
        <v>20</v>
      </c>
      <c r="K22" s="19" t="s">
        <v>110</v>
      </c>
      <c r="L22" s="16" t="s">
        <v>91</v>
      </c>
      <c r="M22" s="16">
        <v>800</v>
      </c>
      <c r="N22" s="16"/>
    </row>
    <row r="23" spans="2:14" x14ac:dyDescent="0.35">
      <c r="B23" s="4"/>
      <c r="J23" s="16">
        <v>21</v>
      </c>
      <c r="K23" s="19" t="s">
        <v>111</v>
      </c>
      <c r="L23" s="16" t="s">
        <v>91</v>
      </c>
      <c r="M23" s="16">
        <v>650</v>
      </c>
      <c r="N23" s="16"/>
    </row>
    <row r="24" spans="2:14" x14ac:dyDescent="0.35">
      <c r="B24" s="4"/>
      <c r="J24" s="16">
        <v>22</v>
      </c>
      <c r="K24" s="19" t="s">
        <v>112</v>
      </c>
      <c r="L24" s="16" t="s">
        <v>91</v>
      </c>
      <c r="M24" s="16">
        <v>800</v>
      </c>
      <c r="N24" s="16"/>
    </row>
    <row r="25" spans="2:14" x14ac:dyDescent="0.35">
      <c r="B25" s="4"/>
      <c r="J25" s="16">
        <v>23</v>
      </c>
      <c r="K25" s="19" t="s">
        <v>113</v>
      </c>
      <c r="L25" s="16" t="s">
        <v>91</v>
      </c>
      <c r="M25" s="16">
        <v>300</v>
      </c>
      <c r="N25" s="16"/>
    </row>
    <row r="26" spans="2:14" x14ac:dyDescent="0.35">
      <c r="B26" s="4"/>
      <c r="J26" s="16">
        <v>24</v>
      </c>
      <c r="K26" s="19" t="s">
        <v>114</v>
      </c>
      <c r="L26" s="16" t="s">
        <v>91</v>
      </c>
      <c r="M26" s="16">
        <v>700</v>
      </c>
      <c r="N26" s="16"/>
    </row>
    <row r="27" spans="2:14" x14ac:dyDescent="0.35">
      <c r="B27" s="5"/>
      <c r="J27" s="16">
        <v>25</v>
      </c>
      <c r="K27" s="19" t="s">
        <v>115</v>
      </c>
      <c r="L27" s="16" t="s">
        <v>91</v>
      </c>
      <c r="M27" s="16">
        <v>100</v>
      </c>
      <c r="N27" s="16"/>
    </row>
    <row r="28" spans="2:14" x14ac:dyDescent="0.35">
      <c r="B28" s="5"/>
      <c r="J28" s="16">
        <v>26</v>
      </c>
      <c r="K28" s="19" t="s">
        <v>116</v>
      </c>
      <c r="L28" s="16" t="s">
        <v>91</v>
      </c>
      <c r="M28" s="18">
        <v>10</v>
      </c>
      <c r="N28" s="16"/>
    </row>
    <row r="29" spans="2:14" x14ac:dyDescent="0.35">
      <c r="B29" s="4"/>
      <c r="J29" s="16">
        <v>27</v>
      </c>
      <c r="K29" s="19" t="s">
        <v>117</v>
      </c>
      <c r="L29" s="16" t="s">
        <v>91</v>
      </c>
      <c r="M29" s="18">
        <v>550</v>
      </c>
      <c r="N29" s="16"/>
    </row>
    <row r="30" spans="2:14" x14ac:dyDescent="0.35">
      <c r="B30" s="4"/>
      <c r="J30" s="16">
        <v>28</v>
      </c>
      <c r="K30" s="19" t="s">
        <v>118</v>
      </c>
      <c r="L30" s="16" t="s">
        <v>91</v>
      </c>
      <c r="M30" s="18">
        <v>150</v>
      </c>
      <c r="N30" s="16"/>
    </row>
    <row r="31" spans="2:14" x14ac:dyDescent="0.35">
      <c r="B31" s="1"/>
      <c r="J31" s="16">
        <v>29</v>
      </c>
      <c r="K31" s="19" t="s">
        <v>119</v>
      </c>
      <c r="L31" s="16" t="s">
        <v>120</v>
      </c>
      <c r="M31" s="16">
        <v>85</v>
      </c>
      <c r="N31" s="16"/>
    </row>
    <row r="32" spans="2:14" x14ac:dyDescent="0.35">
      <c r="J32" s="16">
        <v>30</v>
      </c>
      <c r="K32" s="19" t="s">
        <v>121</v>
      </c>
      <c r="L32" s="16" t="s">
        <v>89</v>
      </c>
      <c r="M32" s="16">
        <v>25</v>
      </c>
      <c r="N32" s="16"/>
    </row>
    <row r="33" spans="10:14" x14ac:dyDescent="0.35">
      <c r="J33" s="16">
        <v>31</v>
      </c>
      <c r="K33" s="19" t="s">
        <v>122</v>
      </c>
      <c r="L33" s="16" t="s">
        <v>91</v>
      </c>
      <c r="M33" s="16">
        <v>450</v>
      </c>
      <c r="N33" s="16"/>
    </row>
    <row r="34" spans="10:14" x14ac:dyDescent="0.35">
      <c r="J34" s="16">
        <v>32</v>
      </c>
      <c r="K34" s="19" t="s">
        <v>65</v>
      </c>
      <c r="L34" s="16" t="s">
        <v>91</v>
      </c>
      <c r="M34" s="16">
        <v>1000</v>
      </c>
      <c r="N34" s="16"/>
    </row>
    <row r="35" spans="10:14" x14ac:dyDescent="0.35">
      <c r="J35" s="16">
        <v>33</v>
      </c>
      <c r="K35" s="19" t="s">
        <v>123</v>
      </c>
      <c r="L35" s="16" t="s">
        <v>91</v>
      </c>
      <c r="M35" s="16">
        <v>680</v>
      </c>
      <c r="N35" s="16"/>
    </row>
    <row r="36" spans="10:14" x14ac:dyDescent="0.35">
      <c r="J36" s="16">
        <v>34</v>
      </c>
      <c r="K36" s="19" t="s">
        <v>124</v>
      </c>
      <c r="L36" s="16" t="s">
        <v>126</v>
      </c>
      <c r="M36" s="16">
        <v>80</v>
      </c>
      <c r="N36" s="16"/>
    </row>
    <row r="37" spans="10:14" x14ac:dyDescent="0.35">
      <c r="J37" s="16">
        <v>35</v>
      </c>
      <c r="K37" s="19" t="s">
        <v>125</v>
      </c>
      <c r="L37" s="16" t="s">
        <v>126</v>
      </c>
      <c r="M37" s="16">
        <v>450</v>
      </c>
      <c r="N37" s="16" t="s">
        <v>127</v>
      </c>
    </row>
    <row r="38" spans="10:14" x14ac:dyDescent="0.35">
      <c r="J38" s="16">
        <v>36</v>
      </c>
      <c r="K38" s="19" t="s">
        <v>128</v>
      </c>
      <c r="L38" s="16" t="s">
        <v>91</v>
      </c>
      <c r="M38" s="16">
        <v>250</v>
      </c>
      <c r="N38" s="16" t="s">
        <v>129</v>
      </c>
    </row>
    <row r="39" spans="10:14" x14ac:dyDescent="0.35">
      <c r="J39" s="16">
        <v>37</v>
      </c>
      <c r="K39" s="19" t="s">
        <v>130</v>
      </c>
      <c r="L39" s="16" t="s">
        <v>91</v>
      </c>
      <c r="M39" s="16">
        <v>400</v>
      </c>
      <c r="N39" s="16" t="s">
        <v>129</v>
      </c>
    </row>
    <row r="40" spans="10:14" x14ac:dyDescent="0.35">
      <c r="J40" s="16">
        <v>38</v>
      </c>
      <c r="K40" s="20" t="s">
        <v>131</v>
      </c>
      <c r="L40" s="16" t="s">
        <v>91</v>
      </c>
      <c r="M40" s="16">
        <v>380</v>
      </c>
      <c r="N40" s="16"/>
    </row>
    <row r="41" spans="10:14" x14ac:dyDescent="0.35">
      <c r="J41" s="16">
        <v>39</v>
      </c>
      <c r="K41" s="19" t="s">
        <v>132</v>
      </c>
      <c r="L41" s="16" t="s">
        <v>91</v>
      </c>
      <c r="M41" s="16">
        <v>40</v>
      </c>
      <c r="N41" s="16"/>
    </row>
    <row r="42" spans="10:14" x14ac:dyDescent="0.35">
      <c r="J42" s="16">
        <v>40</v>
      </c>
      <c r="K42" s="19" t="s">
        <v>133</v>
      </c>
      <c r="L42" s="16" t="s">
        <v>89</v>
      </c>
      <c r="M42" s="16">
        <v>25</v>
      </c>
      <c r="N42" s="16"/>
    </row>
    <row r="43" spans="10:14" x14ac:dyDescent="0.35">
      <c r="J43" s="16">
        <v>41</v>
      </c>
      <c r="K43" s="19" t="s">
        <v>134</v>
      </c>
      <c r="L43" s="16" t="s">
        <v>89</v>
      </c>
      <c r="M43" s="16">
        <v>140</v>
      </c>
      <c r="N43" s="16"/>
    </row>
    <row r="44" spans="10:14" x14ac:dyDescent="0.35">
      <c r="J44" s="16">
        <v>42</v>
      </c>
      <c r="K44" s="19" t="s">
        <v>135</v>
      </c>
      <c r="L44" s="16" t="s">
        <v>91</v>
      </c>
      <c r="M44" s="16">
        <v>250</v>
      </c>
      <c r="N44" s="16" t="s">
        <v>101</v>
      </c>
    </row>
    <row r="45" spans="10:14" x14ac:dyDescent="0.35">
      <c r="J45" s="16">
        <v>43</v>
      </c>
      <c r="K45" s="20" t="s">
        <v>136</v>
      </c>
      <c r="L45" s="16" t="s">
        <v>91</v>
      </c>
      <c r="M45" s="16">
        <v>60</v>
      </c>
      <c r="N45" s="16"/>
    </row>
    <row r="46" spans="10:14" x14ac:dyDescent="0.35">
      <c r="J46" s="16">
        <v>44</v>
      </c>
      <c r="K46" s="19" t="s">
        <v>137</v>
      </c>
      <c r="L46" s="16" t="s">
        <v>91</v>
      </c>
      <c r="M46" s="16">
        <v>70</v>
      </c>
      <c r="N46" s="16" t="s">
        <v>101</v>
      </c>
    </row>
    <row r="47" spans="10:14" x14ac:dyDescent="0.35">
      <c r="J47" s="16">
        <v>45</v>
      </c>
      <c r="K47" s="19" t="s">
        <v>138</v>
      </c>
      <c r="L47" s="16" t="s">
        <v>91</v>
      </c>
      <c r="M47" s="16">
        <v>220</v>
      </c>
      <c r="N47" s="16" t="s">
        <v>139</v>
      </c>
    </row>
    <row r="48" spans="10:14" x14ac:dyDescent="0.35">
      <c r="J48" s="16">
        <v>46</v>
      </c>
      <c r="K48" s="19" t="s">
        <v>140</v>
      </c>
      <c r="L48" s="16" t="s">
        <v>91</v>
      </c>
      <c r="M48" s="16">
        <v>70</v>
      </c>
      <c r="N48" s="16"/>
    </row>
    <row r="49" spans="10:14" x14ac:dyDescent="0.35">
      <c r="J49" s="16">
        <v>47</v>
      </c>
      <c r="K49" s="19" t="s">
        <v>141</v>
      </c>
      <c r="L49" s="16" t="s">
        <v>91</v>
      </c>
      <c r="M49" s="16">
        <v>200</v>
      </c>
      <c r="N49" s="16"/>
    </row>
    <row r="50" spans="10:14" x14ac:dyDescent="0.35">
      <c r="J50" s="16">
        <v>48</v>
      </c>
      <c r="K50" s="19" t="s">
        <v>61</v>
      </c>
      <c r="L50" s="16" t="s">
        <v>142</v>
      </c>
      <c r="M50" s="16">
        <v>500</v>
      </c>
      <c r="N50" s="16"/>
    </row>
    <row r="51" spans="10:14" x14ac:dyDescent="0.35">
      <c r="J51" s="16">
        <v>49</v>
      </c>
      <c r="K51" s="19" t="s">
        <v>7</v>
      </c>
      <c r="L51" s="16" t="s">
        <v>143</v>
      </c>
      <c r="M51" s="16" t="s">
        <v>143</v>
      </c>
      <c r="N51" s="16"/>
    </row>
    <row r="52" spans="10:14" x14ac:dyDescent="0.35">
      <c r="J52" s="16">
        <v>50</v>
      </c>
      <c r="K52" s="19" t="s">
        <v>144</v>
      </c>
      <c r="L52" s="16" t="s">
        <v>142</v>
      </c>
      <c r="M52" s="16" t="s">
        <v>143</v>
      </c>
      <c r="N52" s="16" t="s">
        <v>145</v>
      </c>
    </row>
    <row r="53" spans="10:14" x14ac:dyDescent="0.35">
      <c r="J53" s="16">
        <v>51</v>
      </c>
      <c r="K53" s="19" t="s">
        <v>146</v>
      </c>
      <c r="L53" s="16" t="s">
        <v>142</v>
      </c>
      <c r="M53" s="16">
        <v>850</v>
      </c>
      <c r="N53" s="16"/>
    </row>
  </sheetData>
  <sheetProtection algorithmName="SHA-512" hashValue="WOC0xr+opUaJVPgakvI2uADy9VySd3Cd3eBqMyY8gXyojCLDFrEv3ukWafKdMwfK0AmTJd5+OLvhIPmV+g5aYQ==" saltValue="nr+Q+BZJExJPYISTOoaDfg==" spinCount="100000" sheet="1" objects="1" scenarios="1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P54"/>
  <sheetViews>
    <sheetView topLeftCell="A22" zoomScale="115" zoomScaleNormal="115" workbookViewId="0">
      <selection activeCell="G29" sqref="G29"/>
    </sheetView>
  </sheetViews>
  <sheetFormatPr defaultRowHeight="15" customHeight="1" x14ac:dyDescent="0.35"/>
  <cols>
    <col min="1" max="1" width="11.54296875" style="1" customWidth="1"/>
    <col min="2" max="2" width="14" style="118" customWidth="1"/>
    <col min="3" max="3" width="16.453125" customWidth="1"/>
    <col min="4" max="4" width="11.453125" customWidth="1"/>
    <col min="5" max="5" width="13.26953125" customWidth="1"/>
    <col min="6" max="6" width="1.453125" customWidth="1"/>
    <col min="7" max="7" width="21" customWidth="1"/>
    <col min="8" max="8" width="9.1796875" style="118"/>
    <col min="9" max="9" width="14.54296875" customWidth="1"/>
    <col min="10" max="10" width="4.1796875" customWidth="1"/>
    <col min="12" max="12" width="11.54296875" bestFit="1" customWidth="1"/>
    <col min="13" max="13" width="12.7265625" bestFit="1" customWidth="1"/>
  </cols>
  <sheetData>
    <row r="1" spans="1:9" s="111" customFormat="1" ht="15" customHeight="1" x14ac:dyDescent="0.35">
      <c r="A1" s="110" t="s">
        <v>66</v>
      </c>
      <c r="B1" s="154" t="s">
        <v>1668</v>
      </c>
      <c r="C1" s="154"/>
      <c r="G1" s="12" t="s">
        <v>17</v>
      </c>
      <c r="H1" s="155" t="s">
        <v>1667</v>
      </c>
      <c r="I1" s="155"/>
    </row>
    <row r="2" spans="1:9" s="111" customFormat="1" ht="15" customHeight="1" x14ac:dyDescent="0.35">
      <c r="A2" s="110" t="s">
        <v>67</v>
      </c>
      <c r="B2" s="154"/>
      <c r="C2" s="154"/>
      <c r="H2" s="112"/>
    </row>
    <row r="3" spans="1:9" s="111" customFormat="1" ht="9.75" customHeight="1" x14ac:dyDescent="0.35">
      <c r="A3" s="113"/>
      <c r="B3" s="112"/>
      <c r="H3" s="112"/>
    </row>
    <row r="4" spans="1:9" s="113" customFormat="1" ht="15" customHeight="1" x14ac:dyDescent="0.35">
      <c r="A4" s="114" t="s">
        <v>16</v>
      </c>
      <c r="B4" s="115"/>
      <c r="H4" s="116"/>
    </row>
    <row r="5" spans="1:9" s="113" customFormat="1" ht="15" customHeight="1" x14ac:dyDescent="0.35">
      <c r="A5" s="114" t="s">
        <v>18</v>
      </c>
      <c r="B5" s="115"/>
      <c r="H5" s="116"/>
    </row>
    <row r="6" spans="1:9" s="113" customFormat="1" ht="15" customHeight="1" x14ac:dyDescent="0.35">
      <c r="A6" s="114" t="s">
        <v>19</v>
      </c>
      <c r="B6" s="115"/>
      <c r="H6" s="116"/>
    </row>
    <row r="7" spans="1:9" s="113" customFormat="1" ht="15" customHeight="1" x14ac:dyDescent="0.35">
      <c r="A7" s="117" t="s">
        <v>84</v>
      </c>
      <c r="B7" s="116"/>
      <c r="H7" s="116"/>
    </row>
    <row r="8" spans="1:9" s="111" customFormat="1" ht="12.75" customHeight="1" x14ac:dyDescent="0.35">
      <c r="A8" s="113"/>
      <c r="B8" s="112"/>
      <c r="H8" s="112"/>
    </row>
    <row r="9" spans="1:9" s="113" customFormat="1" ht="15" customHeight="1" x14ac:dyDescent="0.35">
      <c r="A9" s="11" t="s">
        <v>20</v>
      </c>
      <c r="B9" s="156" t="s">
        <v>1655</v>
      </c>
      <c r="C9" s="156"/>
      <c r="D9" s="156"/>
      <c r="E9" s="156"/>
      <c r="F9" s="156"/>
      <c r="G9" s="156"/>
      <c r="H9" s="156"/>
      <c r="I9" s="156"/>
    </row>
    <row r="10" spans="1:9" s="1" customFormat="1" ht="9.75" customHeight="1" x14ac:dyDescent="0.35">
      <c r="B10" s="2"/>
      <c r="H10" s="2"/>
    </row>
    <row r="11" spans="1:9" s="1" customFormat="1" ht="15" customHeight="1" x14ac:dyDescent="0.35">
      <c r="A11" s="11" t="s">
        <v>21</v>
      </c>
      <c r="B11" s="11" t="s">
        <v>44</v>
      </c>
      <c r="H11" s="2"/>
    </row>
    <row r="12" spans="1:9" ht="9.75" customHeight="1" x14ac:dyDescent="0.35">
      <c r="C12" s="118"/>
    </row>
    <row r="13" spans="1:9" s="120" customFormat="1" ht="15" customHeight="1" x14ac:dyDescent="0.35">
      <c r="A13" s="119" t="s">
        <v>23</v>
      </c>
      <c r="B13" s="119" t="s">
        <v>73</v>
      </c>
      <c r="C13" s="119" t="s">
        <v>35</v>
      </c>
      <c r="D13" s="119" t="s">
        <v>4</v>
      </c>
      <c r="F13" s="121"/>
      <c r="G13" s="122" t="s">
        <v>78</v>
      </c>
      <c r="H13" s="119" t="s">
        <v>64</v>
      </c>
      <c r="I13" s="119" t="s">
        <v>35</v>
      </c>
    </row>
    <row r="14" spans="1:9" s="125" customFormat="1" ht="15" customHeight="1" x14ac:dyDescent="0.35">
      <c r="A14" s="123" t="s">
        <v>24</v>
      </c>
      <c r="B14" s="37">
        <f>COUNTA('Type Sheet'!E3:E67)</f>
        <v>23</v>
      </c>
      <c r="C14" s="124">
        <f>SUM('Type Sheet'!P68:R68)</f>
        <v>22305</v>
      </c>
      <c r="D14" s="124"/>
      <c r="G14" s="126" t="s">
        <v>61</v>
      </c>
      <c r="H14" s="55">
        <v>379</v>
      </c>
      <c r="I14" s="124">
        <f>H14*500</f>
        <v>189500</v>
      </c>
    </row>
    <row r="15" spans="1:9" s="128" customFormat="1" ht="15" customHeight="1" x14ac:dyDescent="0.35">
      <c r="A15" s="123" t="s">
        <v>32</v>
      </c>
      <c r="B15" s="37">
        <f>COUNTA('Type Sheet'!E78:E143)</f>
        <v>19</v>
      </c>
      <c r="C15" s="127">
        <f>SUM('Type Sheet'!P144:R144)</f>
        <v>26425</v>
      </c>
      <c r="D15" s="127"/>
      <c r="G15" s="129" t="s">
        <v>65</v>
      </c>
      <c r="H15" s="55">
        <v>61</v>
      </c>
      <c r="I15" s="127">
        <f>H15*1000</f>
        <v>61000</v>
      </c>
    </row>
    <row r="16" spans="1:9" s="128" customFormat="1" ht="15" customHeight="1" x14ac:dyDescent="0.35">
      <c r="A16" s="123" t="s">
        <v>25</v>
      </c>
      <c r="B16" s="37">
        <f>COUNTA('Type Sheet'!F154:F219)</f>
        <v>18</v>
      </c>
      <c r="C16" s="127">
        <f>SUM('Type Sheet'!P220:R220)</f>
        <v>27185</v>
      </c>
      <c r="D16" s="127"/>
      <c r="G16" s="129" t="s">
        <v>68</v>
      </c>
      <c r="H16" s="55">
        <v>308</v>
      </c>
      <c r="I16" s="127">
        <v>21695</v>
      </c>
    </row>
    <row r="17" spans="1:13" s="128" customFormat="1" ht="15" customHeight="1" x14ac:dyDescent="0.35">
      <c r="A17" s="123" t="s">
        <v>26</v>
      </c>
      <c r="B17" s="37">
        <f>COUNTA('Type Sheet'!E230:E295)</f>
        <v>23</v>
      </c>
      <c r="C17" s="127">
        <f>SUM('Type Sheet'!P296:R296)</f>
        <v>21935</v>
      </c>
      <c r="D17" s="127"/>
      <c r="G17" s="129" t="s">
        <v>62</v>
      </c>
      <c r="H17" s="55">
        <v>65</v>
      </c>
      <c r="I17" s="127">
        <v>63190</v>
      </c>
    </row>
    <row r="18" spans="1:13" s="128" customFormat="1" ht="15" customHeight="1" x14ac:dyDescent="0.35">
      <c r="A18" s="123" t="s">
        <v>27</v>
      </c>
      <c r="B18" s="37">
        <f>COUNTA('Type Sheet'!F306:F371)</f>
        <v>20</v>
      </c>
      <c r="C18" s="127">
        <f>SUM('Type Sheet'!P372:R372)</f>
        <v>22800</v>
      </c>
      <c r="D18" s="127"/>
      <c r="G18" s="129" t="s">
        <v>69</v>
      </c>
      <c r="H18" s="55">
        <v>20</v>
      </c>
      <c r="I18" s="127">
        <v>0</v>
      </c>
    </row>
    <row r="19" spans="1:13" s="128" customFormat="1" ht="15" customHeight="1" x14ac:dyDescent="0.35">
      <c r="A19" s="123" t="s">
        <v>28</v>
      </c>
      <c r="B19" s="37">
        <f>COUNTA('Type Sheet'!E382:E447)</f>
        <v>15</v>
      </c>
      <c r="C19" s="127">
        <f>SUM('Type Sheet'!P448:R448)</f>
        <v>26835</v>
      </c>
      <c r="D19" s="127"/>
      <c r="G19" s="129" t="s">
        <v>70</v>
      </c>
      <c r="H19" s="55">
        <v>173</v>
      </c>
      <c r="I19" s="127">
        <v>42700</v>
      </c>
    </row>
    <row r="20" spans="1:13" s="128" customFormat="1" ht="15" customHeight="1" x14ac:dyDescent="0.35">
      <c r="A20" s="123" t="s">
        <v>29</v>
      </c>
      <c r="B20" s="37">
        <f>COUNTA('Type Sheet'!E458:E523)</f>
        <v>16</v>
      </c>
      <c r="C20" s="127">
        <f>SUM('Type Sheet'!P524:R524)</f>
        <v>22560</v>
      </c>
      <c r="D20" s="127"/>
      <c r="G20" s="129" t="s">
        <v>71</v>
      </c>
      <c r="H20" s="55">
        <v>48</v>
      </c>
      <c r="I20" s="127">
        <v>25815</v>
      </c>
    </row>
    <row r="21" spans="1:13" s="128" customFormat="1" ht="15" customHeight="1" x14ac:dyDescent="0.35">
      <c r="A21" s="123" t="s">
        <v>30</v>
      </c>
      <c r="B21" s="37">
        <f>COUNTA('Type Sheet'!F534:F599)</f>
        <v>22</v>
      </c>
      <c r="C21" s="127">
        <f>SUM('Type Sheet'!P600:R600)</f>
        <v>23160</v>
      </c>
      <c r="D21" s="127"/>
      <c r="G21" s="129" t="s">
        <v>72</v>
      </c>
      <c r="H21" s="55">
        <v>48</v>
      </c>
      <c r="I21" s="127">
        <v>36260</v>
      </c>
    </row>
    <row r="22" spans="1:13" s="128" customFormat="1" ht="15" customHeight="1" x14ac:dyDescent="0.35">
      <c r="A22" s="123" t="s">
        <v>31</v>
      </c>
      <c r="B22" s="37">
        <f>COUNTA('Type Sheet'!F610:F675)</f>
        <v>17</v>
      </c>
      <c r="C22" s="127">
        <f>SUM('Type Sheet'!P676:R676)</f>
        <v>27415</v>
      </c>
      <c r="D22" s="127"/>
      <c r="G22" s="129" t="s">
        <v>63</v>
      </c>
      <c r="H22" s="55">
        <v>224</v>
      </c>
      <c r="I22" s="127">
        <v>28510</v>
      </c>
      <c r="M22" s="130"/>
    </row>
    <row r="23" spans="1:13" s="128" customFormat="1" ht="15" customHeight="1" x14ac:dyDescent="0.35">
      <c r="A23" s="123" t="s">
        <v>33</v>
      </c>
      <c r="B23" s="37">
        <f>COUNTA('Type Sheet'!F686:F751)</f>
        <v>16</v>
      </c>
      <c r="C23" s="127">
        <f>SUM('Type Sheet'!P752:R752)</f>
        <v>22870</v>
      </c>
      <c r="D23" s="127"/>
      <c r="G23" s="129" t="s">
        <v>7</v>
      </c>
      <c r="H23" s="55">
        <v>162</v>
      </c>
      <c r="I23" s="127">
        <v>36875</v>
      </c>
      <c r="L23" s="130"/>
    </row>
    <row r="24" spans="1:13" s="128" customFormat="1" ht="15" customHeight="1" x14ac:dyDescent="0.35">
      <c r="A24" s="123" t="s">
        <v>1656</v>
      </c>
      <c r="B24" s="37">
        <f>COUNTA('Type Sheet'!F762:F827)</f>
        <v>19</v>
      </c>
      <c r="C24" s="127">
        <f>SUM('Type Sheet'!P828:R828)</f>
        <v>18060</v>
      </c>
      <c r="D24" s="127"/>
      <c r="G24" s="131" t="s">
        <v>34</v>
      </c>
      <c r="H24" s="132">
        <f>SUM(H14:H23)</f>
        <v>1488</v>
      </c>
      <c r="I24" s="133">
        <f>SUM(I14:I23)</f>
        <v>505545</v>
      </c>
      <c r="K24" s="130"/>
    </row>
    <row r="25" spans="1:13" s="128" customFormat="1" ht="15" customHeight="1" x14ac:dyDescent="0.35">
      <c r="A25" s="123" t="s">
        <v>1657</v>
      </c>
      <c r="B25" s="37">
        <f>COUNTA('Type Sheet'!F838:F903)</f>
        <v>19</v>
      </c>
      <c r="C25" s="127">
        <f>SUM('Type Sheet'!P904:R904)</f>
        <v>23900</v>
      </c>
      <c r="D25" s="127"/>
      <c r="G25" s="131" t="s">
        <v>36</v>
      </c>
      <c r="H25" s="132"/>
      <c r="I25" s="133">
        <f>I24*0.15</f>
        <v>75831.75</v>
      </c>
    </row>
    <row r="26" spans="1:13" s="128" customFormat="1" ht="15" customHeight="1" x14ac:dyDescent="0.35">
      <c r="A26" s="123" t="s">
        <v>1658</v>
      </c>
      <c r="B26" s="37">
        <f>COUNTA('Type Sheet'!F914:F979)</f>
        <v>19</v>
      </c>
      <c r="C26" s="127">
        <f>SUM('Type Sheet'!P980:R980)</f>
        <v>20480</v>
      </c>
      <c r="D26" s="127"/>
      <c r="G26" s="131" t="s">
        <v>77</v>
      </c>
      <c r="H26" s="132"/>
      <c r="I26" s="133">
        <f>I25+I24</f>
        <v>581376.75</v>
      </c>
    </row>
    <row r="27" spans="1:13" s="128" customFormat="1" ht="15" customHeight="1" x14ac:dyDescent="0.35">
      <c r="A27" s="123" t="s">
        <v>1659</v>
      </c>
      <c r="B27" s="37">
        <f>COUNTA('Type Sheet'!F990:F1055)</f>
        <v>19</v>
      </c>
      <c r="C27" s="127">
        <f>SUM('Type Sheet'!P1056:R1056)</f>
        <v>26540</v>
      </c>
      <c r="D27" s="127"/>
      <c r="H27" s="134"/>
    </row>
    <row r="28" spans="1:13" s="128" customFormat="1" ht="15" customHeight="1" x14ac:dyDescent="0.35">
      <c r="A28" s="123" t="s">
        <v>1660</v>
      </c>
      <c r="B28" s="37">
        <f>COUNTA('Type Sheet'!F1066:F1131)</f>
        <v>17</v>
      </c>
      <c r="C28" s="127">
        <f>SUM('Type Sheet'!P1132:R1132)</f>
        <v>29250</v>
      </c>
      <c r="D28" s="127"/>
      <c r="H28" s="134"/>
      <c r="L28" s="130"/>
    </row>
    <row r="29" spans="1:13" s="128" customFormat="1" ht="15" customHeight="1" x14ac:dyDescent="0.35">
      <c r="A29" s="123" t="s">
        <v>1661</v>
      </c>
      <c r="B29" s="37">
        <f>COUNTA('Type Sheet'!F1142:F1207)</f>
        <v>21</v>
      </c>
      <c r="C29" s="127">
        <f>SUM('Type Sheet'!P1208:R1208)</f>
        <v>18750</v>
      </c>
      <c r="D29" s="127"/>
      <c r="H29" s="134"/>
      <c r="M29" s="130"/>
    </row>
    <row r="30" spans="1:13" s="128" customFormat="1" ht="15" customHeight="1" x14ac:dyDescent="0.35">
      <c r="A30" s="123" t="s">
        <v>1662</v>
      </c>
      <c r="B30" s="37">
        <f>COUNTA('Type Sheet'!F1218:F1283)</f>
        <v>17</v>
      </c>
      <c r="C30" s="127">
        <f>SUM('Type Sheet'!P1284:R1284)</f>
        <v>22960</v>
      </c>
      <c r="D30" s="127"/>
      <c r="H30" s="134"/>
    </row>
    <row r="31" spans="1:13" s="128" customFormat="1" ht="15" customHeight="1" x14ac:dyDescent="0.35">
      <c r="A31" s="123" t="s">
        <v>1663</v>
      </c>
      <c r="B31" s="37">
        <f>COUNTA('Type Sheet'!F1294:F1359)</f>
        <v>17</v>
      </c>
      <c r="C31" s="127">
        <f>SUM('Type Sheet'!P1360:R1360)</f>
        <v>25060</v>
      </c>
      <c r="D31" s="127"/>
      <c r="H31" s="134"/>
      <c r="L31" s="130"/>
    </row>
    <row r="32" spans="1:13" s="128" customFormat="1" ht="15" customHeight="1" x14ac:dyDescent="0.35">
      <c r="A32" s="123" t="s">
        <v>1664</v>
      </c>
      <c r="B32" s="37">
        <f>COUNTA('Type Sheet'!F1370:F1435)</f>
        <v>15</v>
      </c>
      <c r="C32" s="127">
        <f>SUM('Type Sheet'!P1436:R1436)</f>
        <v>31275</v>
      </c>
      <c r="D32" s="127"/>
      <c r="H32" s="134"/>
    </row>
    <row r="33" spans="1:16" s="128" customFormat="1" ht="15" customHeight="1" x14ac:dyDescent="0.35">
      <c r="A33" s="123" t="s">
        <v>1665</v>
      </c>
      <c r="B33" s="37">
        <f>COUNTA('Type Sheet'!F1446:F1511)</f>
        <v>21</v>
      </c>
      <c r="C33" s="127">
        <f>SUM('Type Sheet'!P1512:R1512)</f>
        <v>23340</v>
      </c>
      <c r="D33" s="127"/>
      <c r="H33" s="134"/>
    </row>
    <row r="34" spans="1:16" s="128" customFormat="1" ht="15" customHeight="1" x14ac:dyDescent="0.35">
      <c r="A34" s="123">
        <v>21</v>
      </c>
      <c r="B34" s="37">
        <f>COUNTA('Type Sheet'!E1522:E1566)</f>
        <v>6</v>
      </c>
      <c r="C34" s="127">
        <f>SUM('Type Sheet'!P1567:R1567)</f>
        <v>22440</v>
      </c>
      <c r="D34" s="127"/>
      <c r="H34" s="134"/>
    </row>
    <row r="35" spans="1:16" s="111" customFormat="1" ht="15" customHeight="1" x14ac:dyDescent="0.35">
      <c r="A35" s="135" t="s">
        <v>34</v>
      </c>
      <c r="B35" s="136">
        <f>SUM(B14:B34)</f>
        <v>379</v>
      </c>
      <c r="C35" s="137">
        <f>SUM(C14:C34)</f>
        <v>505545</v>
      </c>
      <c r="D35" s="137"/>
      <c r="G35" s="138"/>
      <c r="H35" s="112"/>
    </row>
    <row r="36" spans="1:16" s="111" customFormat="1" ht="15" customHeight="1" x14ac:dyDescent="0.35">
      <c r="A36" s="152" t="s">
        <v>36</v>
      </c>
      <c r="B36" s="153"/>
      <c r="C36" s="137">
        <f>C35*15%</f>
        <v>75831.75</v>
      </c>
      <c r="D36" s="137"/>
      <c r="H36" s="112"/>
    </row>
    <row r="37" spans="1:16" s="111" customFormat="1" ht="15" customHeight="1" x14ac:dyDescent="0.35">
      <c r="A37" s="152" t="s">
        <v>37</v>
      </c>
      <c r="B37" s="153"/>
      <c r="C37" s="137">
        <f>C36+C35</f>
        <v>581376.75</v>
      </c>
      <c r="D37" s="137"/>
      <c r="G37" s="138"/>
      <c r="H37" s="112"/>
    </row>
    <row r="38" spans="1:16" s="111" customFormat="1" ht="10.5" customHeight="1" x14ac:dyDescent="0.35">
      <c r="A38" s="113"/>
      <c r="B38" s="112"/>
      <c r="H38" s="112"/>
    </row>
    <row r="39" spans="1:16" s="111" customFormat="1" ht="15" customHeight="1" x14ac:dyDescent="0.35">
      <c r="A39" s="139" t="s">
        <v>1666</v>
      </c>
      <c r="B39" s="140"/>
      <c r="C39" s="141"/>
      <c r="D39" s="141"/>
      <c r="E39" s="142"/>
      <c r="F39" s="142"/>
      <c r="G39" s="143"/>
      <c r="H39" s="112"/>
      <c r="I39"/>
    </row>
    <row r="40" spans="1:16" s="111" customFormat="1" ht="15" customHeight="1" x14ac:dyDescent="0.35">
      <c r="A40" s="113"/>
      <c r="B40" s="144"/>
      <c r="H40" s="112"/>
    </row>
    <row r="41" spans="1:16" ht="15" customHeight="1" x14ac:dyDescent="0.35">
      <c r="A41" s="113"/>
      <c r="B41" s="112"/>
      <c r="C41" s="111"/>
      <c r="D41" s="111"/>
      <c r="E41" s="111"/>
      <c r="F41" s="111"/>
      <c r="G41" s="138"/>
      <c r="H41" s="112"/>
    </row>
    <row r="42" spans="1:16" ht="15" customHeight="1" x14ac:dyDescent="0.35">
      <c r="A42" s="113"/>
      <c r="B42" s="112"/>
      <c r="C42" s="111"/>
      <c r="D42" s="111"/>
      <c r="G42" s="4"/>
      <c r="H42" s="145"/>
      <c r="I42" s="6"/>
    </row>
    <row r="43" spans="1:16" ht="15" customHeight="1" x14ac:dyDescent="0.35">
      <c r="A43" s="113"/>
      <c r="B43" s="112"/>
      <c r="C43" s="111"/>
      <c r="D43" s="111"/>
      <c r="H43" s="3"/>
      <c r="I43" s="3"/>
    </row>
    <row r="44" spans="1:16" s="10" customFormat="1" ht="15" customHeight="1" x14ac:dyDescent="0.35">
      <c r="A44" s="113"/>
      <c r="B44" s="112"/>
      <c r="C44" s="111"/>
      <c r="D44" s="111"/>
      <c r="E44" s="9"/>
      <c r="F44" s="4"/>
      <c r="G44"/>
      <c r="H44" s="3"/>
      <c r="I44" s="3"/>
      <c r="J44" s="3"/>
      <c r="K44" s="3"/>
      <c r="L44" s="3"/>
      <c r="M44" s="3"/>
      <c r="O44" s="6"/>
      <c r="P44" s="6"/>
    </row>
    <row r="45" spans="1:16" ht="15" customHeight="1" x14ac:dyDescent="0.35">
      <c r="A45" s="114" t="s">
        <v>14</v>
      </c>
      <c r="B45" s="146"/>
      <c r="C45" s="111"/>
      <c r="D45" s="111"/>
      <c r="E45" s="7"/>
      <c r="J45" s="3"/>
      <c r="K45" s="3"/>
      <c r="L45" s="3"/>
      <c r="M45" s="3"/>
      <c r="O45" s="6"/>
      <c r="P45" s="6"/>
    </row>
    <row r="46" spans="1:16" ht="15" customHeight="1" x14ac:dyDescent="0.35">
      <c r="A46" s="113"/>
      <c r="B46" s="112"/>
      <c r="C46" s="111"/>
      <c r="D46" s="111"/>
      <c r="E46" s="7"/>
      <c r="J46" s="3"/>
      <c r="K46" s="3"/>
      <c r="L46" s="3"/>
      <c r="M46" s="3"/>
      <c r="O46" s="6"/>
      <c r="P46" s="6"/>
    </row>
    <row r="47" spans="1:16" ht="15" customHeight="1" x14ac:dyDescent="0.35">
      <c r="A47" s="113"/>
      <c r="B47" s="112"/>
      <c r="C47" s="111"/>
      <c r="D47" s="111"/>
      <c r="E47" s="7"/>
      <c r="J47" s="3"/>
      <c r="K47" s="3"/>
      <c r="L47" s="3"/>
      <c r="M47" s="3"/>
      <c r="O47" s="6"/>
      <c r="P47" s="6"/>
    </row>
    <row r="48" spans="1:16" ht="15" customHeight="1" x14ac:dyDescent="0.35">
      <c r="A48" s="113"/>
      <c r="B48" s="112"/>
      <c r="C48" s="111"/>
      <c r="D48" s="111"/>
      <c r="E48" s="7"/>
      <c r="J48" s="3"/>
      <c r="K48" s="3"/>
      <c r="L48" s="3"/>
      <c r="M48" s="3"/>
      <c r="O48" s="6"/>
      <c r="P48" s="6"/>
    </row>
    <row r="49" spans="1:16" ht="15" customHeight="1" x14ac:dyDescent="0.35">
      <c r="A49" s="113"/>
      <c r="B49" s="112"/>
      <c r="C49" s="111"/>
      <c r="D49" s="111"/>
      <c r="E49" s="7"/>
      <c r="J49" s="3"/>
      <c r="K49" s="3"/>
      <c r="L49" s="3"/>
      <c r="M49" s="3"/>
      <c r="O49" s="6"/>
      <c r="P49" s="6"/>
    </row>
    <row r="50" spans="1:16" ht="15" customHeight="1" x14ac:dyDescent="0.35">
      <c r="A50" s="113"/>
      <c r="B50" s="112"/>
      <c r="C50" s="111"/>
      <c r="D50" s="111"/>
    </row>
    <row r="51" spans="1:16" ht="15" customHeight="1" x14ac:dyDescent="0.35">
      <c r="A51" s="147" t="s">
        <v>15</v>
      </c>
      <c r="B51" s="148"/>
      <c r="C51" s="147" t="s">
        <v>74</v>
      </c>
      <c r="D51" s="149"/>
      <c r="E51" s="147" t="s">
        <v>75</v>
      </c>
      <c r="H51" s="150" t="s">
        <v>79</v>
      </c>
    </row>
    <row r="52" spans="1:16" ht="15" customHeight="1" x14ac:dyDescent="0.35">
      <c r="A52" s="113"/>
      <c r="B52" s="112"/>
      <c r="C52" s="111"/>
      <c r="D52" s="111"/>
    </row>
    <row r="54" spans="1:16" ht="15" customHeight="1" x14ac:dyDescent="0.35">
      <c r="A54" s="151"/>
      <c r="B54" s="112"/>
      <c r="C54" s="111"/>
      <c r="D54" s="111"/>
    </row>
  </sheetData>
  <mergeCells count="6">
    <mergeCell ref="A37:B37"/>
    <mergeCell ref="B1:C1"/>
    <mergeCell ref="H1:I1"/>
    <mergeCell ref="B2:C2"/>
    <mergeCell ref="B9:I9"/>
    <mergeCell ref="A36:B36"/>
  </mergeCells>
  <pageMargins left="1" right="0" top="2.2999999999999998" bottom="0" header="0" footer="0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574"/>
  <sheetViews>
    <sheetView tabSelected="1" topLeftCell="A82" zoomScale="85" zoomScaleNormal="85" workbookViewId="0">
      <selection activeCell="N88" sqref="N88"/>
    </sheetView>
  </sheetViews>
  <sheetFormatPr defaultRowHeight="14.5" x14ac:dyDescent="0.35"/>
  <cols>
    <col min="1" max="1" width="7.54296875" style="21" customWidth="1"/>
    <col min="2" max="2" width="11.1796875" style="22" customWidth="1"/>
    <col min="3" max="3" width="8.26953125" style="23" customWidth="1"/>
    <col min="4" max="4" width="8.7265625" style="23" customWidth="1"/>
    <col min="5" max="5" width="9.54296875" style="21" customWidth="1"/>
    <col min="6" max="6" width="9.1796875" style="21" customWidth="1"/>
    <col min="7" max="7" width="23.81640625" style="26" hidden="1" customWidth="1"/>
    <col min="8" max="8" width="17.453125" style="26" customWidth="1"/>
    <col min="9" max="9" width="26" style="26" hidden="1" customWidth="1"/>
    <col min="10" max="10" width="15.1796875" style="27" customWidth="1"/>
    <col min="11" max="11" width="15.26953125" style="26" customWidth="1"/>
    <col min="12" max="12" width="23.54296875" style="39" customWidth="1"/>
    <col min="13" max="13" width="6.26953125" style="39" customWidth="1"/>
    <col min="14" max="15" width="7.1796875" style="39" customWidth="1"/>
    <col min="16" max="16" width="8" style="39" customWidth="1"/>
    <col min="17" max="17" width="10.81640625" style="28" customWidth="1"/>
    <col min="18" max="18" width="15.1796875" style="21" customWidth="1"/>
    <col min="19" max="19" width="0" style="24" hidden="1" customWidth="1"/>
    <col min="20" max="20" width="20.453125" hidden="1" customWidth="1"/>
    <col min="21" max="27" width="9.1796875" style="87"/>
  </cols>
  <sheetData>
    <row r="1" spans="1:27" s="56" customFormat="1" ht="24" customHeight="1" x14ac:dyDescent="0.4">
      <c r="A1" s="164" t="s">
        <v>1622</v>
      </c>
      <c r="B1" s="165"/>
      <c r="C1" s="164" t="s">
        <v>20</v>
      </c>
      <c r="D1" s="166"/>
      <c r="E1" s="165"/>
      <c r="F1" s="164" t="s">
        <v>1623</v>
      </c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5"/>
      <c r="S1" s="60"/>
      <c r="T1" s="60"/>
      <c r="U1" s="85"/>
      <c r="V1" s="85"/>
      <c r="W1" s="85"/>
      <c r="X1" s="85"/>
      <c r="Y1" s="85"/>
      <c r="Z1" s="85"/>
      <c r="AA1" s="85"/>
    </row>
    <row r="2" spans="1:27" s="57" customFormat="1" ht="41.25" customHeight="1" x14ac:dyDescent="0.4">
      <c r="A2" s="61" t="s">
        <v>1624</v>
      </c>
      <c r="B2" s="62" t="s">
        <v>80</v>
      </c>
      <c r="C2" s="62" t="s">
        <v>9</v>
      </c>
      <c r="D2" s="63" t="s">
        <v>10</v>
      </c>
      <c r="E2" s="61" t="s">
        <v>11</v>
      </c>
      <c r="F2" s="61" t="s">
        <v>0</v>
      </c>
      <c r="G2" s="61"/>
      <c r="H2" s="61" t="s">
        <v>1</v>
      </c>
      <c r="I2" s="64"/>
      <c r="J2" s="62" t="s">
        <v>12</v>
      </c>
      <c r="K2" s="65" t="s">
        <v>147</v>
      </c>
      <c r="L2" s="64" t="s">
        <v>81</v>
      </c>
      <c r="M2" s="61" t="s">
        <v>13</v>
      </c>
      <c r="N2" s="61" t="s">
        <v>2</v>
      </c>
      <c r="O2" s="61" t="s">
        <v>82</v>
      </c>
      <c r="P2" s="61" t="s">
        <v>1625</v>
      </c>
      <c r="Q2" s="66" t="s">
        <v>83</v>
      </c>
      <c r="R2" s="66" t="s">
        <v>4</v>
      </c>
      <c r="S2" s="67"/>
      <c r="T2" s="67"/>
      <c r="U2" s="86"/>
      <c r="V2" s="86"/>
      <c r="W2" s="86"/>
      <c r="X2" s="86"/>
      <c r="Y2" s="86"/>
      <c r="Z2" s="86"/>
      <c r="AA2" s="86"/>
    </row>
    <row r="3" spans="1:27" s="25" customFormat="1" ht="15.75" customHeight="1" x14ac:dyDescent="0.35">
      <c r="A3" s="182">
        <f>IF(G3="","",COUNTA($G$3:G4))</f>
        <v>1</v>
      </c>
      <c r="B3" s="161">
        <v>45103</v>
      </c>
      <c r="C3" s="161" t="s">
        <v>707</v>
      </c>
      <c r="D3" s="161" t="s">
        <v>76</v>
      </c>
      <c r="E3" s="182">
        <v>58674</v>
      </c>
      <c r="F3" s="182">
        <v>433870</v>
      </c>
      <c r="G3" s="185" t="s">
        <v>701</v>
      </c>
      <c r="H3" s="185" t="s">
        <v>701</v>
      </c>
      <c r="I3" s="185" t="s">
        <v>604</v>
      </c>
      <c r="J3" s="188" t="s">
        <v>704</v>
      </c>
      <c r="K3" s="191" t="s">
        <v>163</v>
      </c>
      <c r="L3" s="69" t="s">
        <v>61</v>
      </c>
      <c r="M3" s="70">
        <v>1</v>
      </c>
      <c r="N3" s="70">
        <f>IFERROR(VLOOKUP(L3,Data!K:M,3,0),"0")</f>
        <v>500</v>
      </c>
      <c r="O3" s="70">
        <f t="shared" ref="O3:O57" si="0">PRODUCT(M3:N3)</f>
        <v>500</v>
      </c>
      <c r="P3" s="178">
        <f>SUM(O3:O4)</f>
        <v>500</v>
      </c>
      <c r="Q3" s="159"/>
      <c r="R3" s="72" t="s">
        <v>705</v>
      </c>
      <c r="S3" s="73" t="s">
        <v>722</v>
      </c>
      <c r="T3" s="70" t="s">
        <v>700</v>
      </c>
      <c r="U3" s="87"/>
      <c r="V3" s="87"/>
      <c r="W3" s="87"/>
      <c r="X3" s="87"/>
      <c r="Y3" s="87"/>
      <c r="Z3" s="87"/>
      <c r="AA3" s="87"/>
    </row>
    <row r="4" spans="1:27" s="25" customFormat="1" ht="15.75" customHeight="1" x14ac:dyDescent="0.35">
      <c r="A4" s="183" t="str">
        <f>IF(G4="","",COUNTA($G$3:G5))</f>
        <v/>
      </c>
      <c r="B4" s="162"/>
      <c r="C4" s="162"/>
      <c r="D4" s="162"/>
      <c r="E4" s="183"/>
      <c r="F4" s="183"/>
      <c r="G4" s="186"/>
      <c r="H4" s="186"/>
      <c r="I4" s="186"/>
      <c r="J4" s="189"/>
      <c r="K4" s="192"/>
      <c r="L4" s="69"/>
      <c r="M4" s="70"/>
      <c r="N4" s="70" t="str">
        <f>IFERROR(VLOOKUP(L4,Data!K:M,3,0),"0")</f>
        <v>0</v>
      </c>
      <c r="O4" s="70">
        <f t="shared" si="0"/>
        <v>0</v>
      </c>
      <c r="P4" s="178"/>
      <c r="Q4" s="160"/>
      <c r="R4" s="75" t="s">
        <v>706</v>
      </c>
      <c r="S4" s="76"/>
      <c r="T4" s="70"/>
      <c r="U4" s="87"/>
      <c r="V4" s="87"/>
      <c r="W4" s="87"/>
      <c r="X4" s="87"/>
      <c r="Y4" s="87"/>
      <c r="Z4" s="87"/>
      <c r="AA4" s="87"/>
    </row>
    <row r="5" spans="1:27" s="25" customFormat="1" ht="15.5" x14ac:dyDescent="0.35">
      <c r="A5" s="182">
        <f>IF(G5="","",COUNTA($G$3:G6))</f>
        <v>2</v>
      </c>
      <c r="B5" s="161">
        <v>45103</v>
      </c>
      <c r="C5" s="161" t="s">
        <v>50</v>
      </c>
      <c r="D5" s="161" t="s">
        <v>76</v>
      </c>
      <c r="E5" s="182">
        <v>207894</v>
      </c>
      <c r="F5" s="182">
        <v>433870</v>
      </c>
      <c r="G5" s="185" t="s">
        <v>693</v>
      </c>
      <c r="H5" s="185" t="s">
        <v>693</v>
      </c>
      <c r="I5" s="185" t="s">
        <v>604</v>
      </c>
      <c r="J5" s="188" t="s">
        <v>704</v>
      </c>
      <c r="K5" s="191" t="s">
        <v>163</v>
      </c>
      <c r="L5" s="69" t="s">
        <v>148</v>
      </c>
      <c r="M5" s="70">
        <v>1</v>
      </c>
      <c r="N5" s="70">
        <f>IFERROR(VLOOKUP(L5,Data!K:M,3,0),"0")</f>
        <v>350</v>
      </c>
      <c r="O5" s="70">
        <f>PRODUCT(M5:N5)</f>
        <v>350</v>
      </c>
      <c r="P5" s="178">
        <f>SUM(O5:O6)</f>
        <v>850</v>
      </c>
      <c r="Q5" s="159"/>
      <c r="R5" s="72"/>
      <c r="S5" s="73"/>
      <c r="T5" s="70" t="s">
        <v>168</v>
      </c>
      <c r="U5" s="87"/>
      <c r="V5" s="87"/>
      <c r="W5" s="87"/>
      <c r="X5" s="87"/>
      <c r="Y5" s="87"/>
      <c r="Z5" s="87"/>
      <c r="AA5" s="87"/>
    </row>
    <row r="6" spans="1:27" s="25" customFormat="1" ht="15.5" x14ac:dyDescent="0.35">
      <c r="A6" s="183"/>
      <c r="B6" s="162"/>
      <c r="C6" s="162"/>
      <c r="D6" s="162"/>
      <c r="E6" s="183"/>
      <c r="F6" s="183"/>
      <c r="G6" s="186"/>
      <c r="H6" s="186"/>
      <c r="I6" s="186"/>
      <c r="J6" s="189"/>
      <c r="K6" s="192"/>
      <c r="L6" s="69" t="s">
        <v>61</v>
      </c>
      <c r="M6" s="70">
        <v>1</v>
      </c>
      <c r="N6" s="70">
        <f>IFERROR(VLOOKUP(L6,Data!K:M,3,0),"0")</f>
        <v>500</v>
      </c>
      <c r="O6" s="70">
        <f>PRODUCT(M6:N6)</f>
        <v>500</v>
      </c>
      <c r="P6" s="178"/>
      <c r="Q6" s="160"/>
      <c r="R6" s="75"/>
      <c r="S6" s="76"/>
      <c r="T6" s="70" t="s">
        <v>957</v>
      </c>
      <c r="U6" s="87"/>
      <c r="V6" s="87"/>
      <c r="W6" s="87"/>
      <c r="X6" s="87"/>
      <c r="Y6" s="87"/>
      <c r="Z6" s="87"/>
      <c r="AA6" s="87"/>
    </row>
    <row r="7" spans="1:27" s="25" customFormat="1" ht="15.5" x14ac:dyDescent="0.35">
      <c r="A7" s="182">
        <f>IF(G7="","",COUNTA($G$3:G8))</f>
        <v>3</v>
      </c>
      <c r="B7" s="161">
        <v>45103</v>
      </c>
      <c r="C7" s="161" t="s">
        <v>703</v>
      </c>
      <c r="D7" s="161" t="s">
        <v>55</v>
      </c>
      <c r="E7" s="182">
        <v>1739</v>
      </c>
      <c r="F7" s="182">
        <v>172211</v>
      </c>
      <c r="G7" s="185" t="s">
        <v>699</v>
      </c>
      <c r="H7" s="185" t="s">
        <v>699</v>
      </c>
      <c r="I7" s="185" t="s">
        <v>698</v>
      </c>
      <c r="J7" s="188" t="s">
        <v>708</v>
      </c>
      <c r="K7" s="191" t="s">
        <v>185</v>
      </c>
      <c r="L7" s="69" t="s">
        <v>710</v>
      </c>
      <c r="M7" s="70">
        <v>1</v>
      </c>
      <c r="N7" s="70">
        <f>IFERROR(VLOOKUP(L7,Data!K:M,3,0),"0")</f>
        <v>400</v>
      </c>
      <c r="O7" s="70">
        <f t="shared" si="0"/>
        <v>400</v>
      </c>
      <c r="P7" s="178">
        <f>SUM(O7:O8)</f>
        <v>900</v>
      </c>
      <c r="Q7" s="159"/>
      <c r="R7" s="72"/>
      <c r="S7" s="73" t="s">
        <v>724</v>
      </c>
      <c r="T7" s="70" t="s">
        <v>167</v>
      </c>
      <c r="U7" s="87"/>
      <c r="V7" s="87"/>
      <c r="W7" s="87"/>
      <c r="X7" s="87"/>
      <c r="Y7" s="87"/>
      <c r="Z7" s="87"/>
      <c r="AA7" s="87"/>
    </row>
    <row r="8" spans="1:27" s="25" customFormat="1" ht="15.5" x14ac:dyDescent="0.35">
      <c r="A8" s="183"/>
      <c r="B8" s="162"/>
      <c r="C8" s="162"/>
      <c r="D8" s="162"/>
      <c r="E8" s="183"/>
      <c r="F8" s="183"/>
      <c r="G8" s="186"/>
      <c r="H8" s="186"/>
      <c r="I8" s="186"/>
      <c r="J8" s="189"/>
      <c r="K8" s="192"/>
      <c r="L8" s="69" t="s">
        <v>61</v>
      </c>
      <c r="M8" s="70">
        <v>1</v>
      </c>
      <c r="N8" s="70">
        <f>IFERROR(VLOOKUP(L8,Data!K:M,3,0),"0")</f>
        <v>500</v>
      </c>
      <c r="O8" s="70">
        <f t="shared" si="0"/>
        <v>500</v>
      </c>
      <c r="P8" s="178"/>
      <c r="Q8" s="160"/>
      <c r="R8" s="75"/>
      <c r="S8" s="76"/>
      <c r="T8" s="70"/>
      <c r="U8" s="87"/>
      <c r="V8" s="87"/>
      <c r="W8" s="87"/>
      <c r="X8" s="87"/>
      <c r="Y8" s="87"/>
      <c r="Z8" s="87"/>
      <c r="AA8" s="87"/>
    </row>
    <row r="9" spans="1:27" s="25" customFormat="1" ht="15.5" x14ac:dyDescent="0.35">
      <c r="A9" s="182">
        <f>IF(G9="","",COUNTA($G$3:G10))</f>
        <v>4</v>
      </c>
      <c r="B9" s="161">
        <v>45103</v>
      </c>
      <c r="C9" s="161" t="s">
        <v>703</v>
      </c>
      <c r="D9" s="161" t="s">
        <v>76</v>
      </c>
      <c r="E9" s="182">
        <v>12827</v>
      </c>
      <c r="F9" s="182">
        <v>436563</v>
      </c>
      <c r="G9" s="185" t="s">
        <v>697</v>
      </c>
      <c r="H9" s="185" t="s">
        <v>697</v>
      </c>
      <c r="I9" s="185" t="s">
        <v>696</v>
      </c>
      <c r="J9" s="188" t="s">
        <v>712</v>
      </c>
      <c r="K9" s="191" t="s">
        <v>397</v>
      </c>
      <c r="L9" s="69" t="s">
        <v>709</v>
      </c>
      <c r="M9" s="70">
        <v>1</v>
      </c>
      <c r="N9" s="70">
        <f>IFERROR(VLOOKUP(L9,Data!K:M,3,0),"0")</f>
        <v>350</v>
      </c>
      <c r="O9" s="70">
        <f t="shared" si="0"/>
        <v>350</v>
      </c>
      <c r="P9" s="178">
        <f>SUM(O9:O10)</f>
        <v>850</v>
      </c>
      <c r="Q9" s="159"/>
      <c r="R9" s="72"/>
      <c r="S9" s="73" t="s">
        <v>722</v>
      </c>
      <c r="T9" s="70" t="s">
        <v>168</v>
      </c>
      <c r="U9" s="87"/>
      <c r="V9" s="87"/>
      <c r="W9" s="87"/>
      <c r="X9" s="87"/>
      <c r="Y9" s="87"/>
      <c r="Z9" s="87"/>
      <c r="AA9" s="87"/>
    </row>
    <row r="10" spans="1:27" s="25" customFormat="1" ht="15.5" x14ac:dyDescent="0.35">
      <c r="A10" s="183"/>
      <c r="B10" s="162"/>
      <c r="C10" s="162"/>
      <c r="D10" s="162"/>
      <c r="E10" s="183"/>
      <c r="F10" s="183"/>
      <c r="G10" s="186"/>
      <c r="H10" s="186"/>
      <c r="I10" s="186"/>
      <c r="J10" s="189"/>
      <c r="K10" s="192"/>
      <c r="L10" s="69" t="s">
        <v>61</v>
      </c>
      <c r="M10" s="70">
        <v>1</v>
      </c>
      <c r="N10" s="70">
        <f>IFERROR(VLOOKUP(L10,Data!K:M,3,0),"0")</f>
        <v>500</v>
      </c>
      <c r="O10" s="70">
        <f t="shared" si="0"/>
        <v>500</v>
      </c>
      <c r="P10" s="178"/>
      <c r="Q10" s="160"/>
      <c r="R10" s="75"/>
      <c r="S10" s="76"/>
      <c r="T10" s="70"/>
      <c r="U10" s="87"/>
      <c r="V10" s="87"/>
      <c r="W10" s="87"/>
      <c r="X10" s="87"/>
      <c r="Y10" s="87"/>
      <c r="Z10" s="87"/>
      <c r="AA10" s="87"/>
    </row>
    <row r="11" spans="1:27" s="25" customFormat="1" ht="15.5" x14ac:dyDescent="0.35">
      <c r="A11" s="182">
        <f>IF(G11="","",COUNTA($G$3:G12))</f>
        <v>5</v>
      </c>
      <c r="B11" s="161">
        <v>45103</v>
      </c>
      <c r="C11" s="161" t="s">
        <v>707</v>
      </c>
      <c r="D11" s="161" t="s">
        <v>76</v>
      </c>
      <c r="E11" s="182">
        <v>55359</v>
      </c>
      <c r="F11" s="182">
        <v>416950</v>
      </c>
      <c r="G11" s="185" t="s">
        <v>695</v>
      </c>
      <c r="H11" s="185" t="s">
        <v>695</v>
      </c>
      <c r="I11" s="185" t="s">
        <v>694</v>
      </c>
      <c r="J11" s="188" t="s">
        <v>713</v>
      </c>
      <c r="K11" s="191" t="s">
        <v>202</v>
      </c>
      <c r="L11" s="69" t="s">
        <v>131</v>
      </c>
      <c r="M11" s="70">
        <v>2</v>
      </c>
      <c r="N11" s="70">
        <f>IFERROR(VLOOKUP(L11,Data!K:M,3,0),"0")</f>
        <v>380</v>
      </c>
      <c r="O11" s="70">
        <f t="shared" si="0"/>
        <v>760</v>
      </c>
      <c r="P11" s="178">
        <f>SUM(O11:O12)</f>
        <v>1260</v>
      </c>
      <c r="Q11" s="159"/>
      <c r="R11" s="72"/>
      <c r="S11" s="73" t="s">
        <v>723</v>
      </c>
      <c r="T11" s="70" t="s">
        <v>217</v>
      </c>
      <c r="U11" s="87"/>
      <c r="V11" s="87"/>
      <c r="W11" s="87"/>
      <c r="X11" s="87"/>
      <c r="Y11" s="87"/>
      <c r="Z11" s="87"/>
      <c r="AA11" s="87"/>
    </row>
    <row r="12" spans="1:27" s="25" customFormat="1" ht="15.5" x14ac:dyDescent="0.35">
      <c r="A12" s="183"/>
      <c r="B12" s="162"/>
      <c r="C12" s="162"/>
      <c r="D12" s="162"/>
      <c r="E12" s="183"/>
      <c r="F12" s="183"/>
      <c r="G12" s="186"/>
      <c r="H12" s="186"/>
      <c r="I12" s="186"/>
      <c r="J12" s="189"/>
      <c r="K12" s="192"/>
      <c r="L12" s="69" t="s">
        <v>61</v>
      </c>
      <c r="M12" s="70">
        <v>1</v>
      </c>
      <c r="N12" s="70">
        <f>IFERROR(VLOOKUP(L12,Data!K:M,3,0),"0")</f>
        <v>500</v>
      </c>
      <c r="O12" s="70">
        <f t="shared" si="0"/>
        <v>500</v>
      </c>
      <c r="P12" s="178"/>
      <c r="Q12" s="160"/>
      <c r="R12" s="75"/>
      <c r="S12" s="76"/>
      <c r="T12" s="70"/>
      <c r="U12" s="87"/>
      <c r="V12" s="87"/>
      <c r="W12" s="87"/>
      <c r="X12" s="87"/>
      <c r="Y12" s="87"/>
      <c r="Z12" s="87"/>
      <c r="AA12" s="87"/>
    </row>
    <row r="13" spans="1:27" s="25" customFormat="1" ht="15.5" x14ac:dyDescent="0.35">
      <c r="A13" s="182">
        <f>IF(G13="","",COUNTA($G$3:G14))</f>
        <v>6</v>
      </c>
      <c r="B13" s="161">
        <v>45103</v>
      </c>
      <c r="C13" s="161" t="s">
        <v>707</v>
      </c>
      <c r="D13" s="161" t="s">
        <v>76</v>
      </c>
      <c r="E13" s="182">
        <v>51077</v>
      </c>
      <c r="F13" s="182">
        <v>139770</v>
      </c>
      <c r="G13" s="185" t="s">
        <v>692</v>
      </c>
      <c r="H13" s="185" t="s">
        <v>692</v>
      </c>
      <c r="I13" s="185" t="s">
        <v>691</v>
      </c>
      <c r="J13" s="188" t="s">
        <v>715</v>
      </c>
      <c r="K13" s="191" t="s">
        <v>163</v>
      </c>
      <c r="L13" s="69" t="s">
        <v>65</v>
      </c>
      <c r="M13" s="70">
        <v>1</v>
      </c>
      <c r="N13" s="70">
        <f>IFERROR(VLOOKUP(L13,Data!K:M,3,0),"0")</f>
        <v>1000</v>
      </c>
      <c r="O13" s="70">
        <f t="shared" si="0"/>
        <v>1000</v>
      </c>
      <c r="P13" s="178">
        <f>SUM(O13:O20)</f>
        <v>3330</v>
      </c>
      <c r="Q13" s="159" t="s">
        <v>1000</v>
      </c>
      <c r="R13" s="72" t="s">
        <v>717</v>
      </c>
      <c r="S13" s="73" t="s">
        <v>722</v>
      </c>
      <c r="T13" s="70" t="s">
        <v>673</v>
      </c>
      <c r="U13" s="87"/>
      <c r="V13" s="87"/>
      <c r="W13" s="87"/>
      <c r="X13" s="87"/>
      <c r="Y13" s="87"/>
      <c r="Z13" s="87"/>
      <c r="AA13" s="87"/>
    </row>
    <row r="14" spans="1:27" s="25" customFormat="1" ht="15.5" x14ac:dyDescent="0.35">
      <c r="A14" s="183"/>
      <c r="B14" s="162"/>
      <c r="C14" s="162"/>
      <c r="D14" s="162"/>
      <c r="E14" s="183"/>
      <c r="F14" s="183"/>
      <c r="G14" s="186"/>
      <c r="H14" s="186"/>
      <c r="I14" s="186"/>
      <c r="J14" s="189"/>
      <c r="K14" s="192"/>
      <c r="L14" s="69" t="s">
        <v>137</v>
      </c>
      <c r="M14" s="70">
        <v>1</v>
      </c>
      <c r="N14" s="70">
        <f>IFERROR(VLOOKUP(L14,Data!K:M,3,0),"0")</f>
        <v>70</v>
      </c>
      <c r="O14" s="70">
        <f t="shared" si="0"/>
        <v>70</v>
      </c>
      <c r="P14" s="178"/>
      <c r="Q14" s="160"/>
      <c r="R14" s="75"/>
      <c r="S14" s="76"/>
      <c r="T14" s="70"/>
      <c r="U14" s="87"/>
      <c r="V14" s="87"/>
      <c r="W14" s="87"/>
      <c r="X14" s="87"/>
      <c r="Y14" s="87"/>
      <c r="Z14" s="87"/>
      <c r="AA14" s="87"/>
    </row>
    <row r="15" spans="1:27" s="25" customFormat="1" ht="15.5" x14ac:dyDescent="0.35">
      <c r="A15" s="183"/>
      <c r="B15" s="162"/>
      <c r="C15" s="162"/>
      <c r="D15" s="162"/>
      <c r="E15" s="183"/>
      <c r="F15" s="183"/>
      <c r="G15" s="186"/>
      <c r="H15" s="186"/>
      <c r="I15" s="186"/>
      <c r="J15" s="189"/>
      <c r="K15" s="192"/>
      <c r="L15" s="69" t="s">
        <v>716</v>
      </c>
      <c r="M15" s="70">
        <v>1</v>
      </c>
      <c r="N15" s="70">
        <f>IFERROR(VLOOKUP(L15,Data!K:M,3,0),"0")</f>
        <v>200</v>
      </c>
      <c r="O15" s="70">
        <f t="shared" si="0"/>
        <v>200</v>
      </c>
      <c r="P15" s="178"/>
      <c r="Q15" s="160"/>
      <c r="R15" s="75"/>
      <c r="S15" s="76"/>
      <c r="T15" s="70"/>
      <c r="U15" s="87"/>
      <c r="V15" s="87"/>
      <c r="W15" s="87"/>
      <c r="X15" s="87"/>
      <c r="Y15" s="87"/>
      <c r="Z15" s="87"/>
      <c r="AA15" s="87"/>
    </row>
    <row r="16" spans="1:27" s="25" customFormat="1" ht="15.5" x14ac:dyDescent="0.35">
      <c r="A16" s="183"/>
      <c r="B16" s="162"/>
      <c r="C16" s="162"/>
      <c r="D16" s="162"/>
      <c r="E16" s="183"/>
      <c r="F16" s="183"/>
      <c r="G16" s="186"/>
      <c r="H16" s="186"/>
      <c r="I16" s="186"/>
      <c r="J16" s="189"/>
      <c r="K16" s="192"/>
      <c r="L16" s="69" t="s">
        <v>709</v>
      </c>
      <c r="M16" s="70">
        <v>1</v>
      </c>
      <c r="N16" s="70">
        <f>IFERROR(VLOOKUP(L16,Data!K:M,3,0),"0")</f>
        <v>350</v>
      </c>
      <c r="O16" s="70">
        <f t="shared" si="0"/>
        <v>350</v>
      </c>
      <c r="P16" s="178"/>
      <c r="Q16" s="160"/>
      <c r="R16" s="75"/>
      <c r="S16" s="76"/>
      <c r="T16" s="70"/>
      <c r="U16" s="87"/>
      <c r="V16" s="87"/>
      <c r="W16" s="87"/>
      <c r="X16" s="87"/>
      <c r="Y16" s="87"/>
      <c r="Z16" s="87"/>
      <c r="AA16" s="87"/>
    </row>
    <row r="17" spans="1:27" s="25" customFormat="1" ht="15.5" x14ac:dyDescent="0.35">
      <c r="A17" s="183"/>
      <c r="B17" s="162"/>
      <c r="C17" s="162"/>
      <c r="D17" s="162"/>
      <c r="E17" s="183"/>
      <c r="F17" s="183"/>
      <c r="G17" s="186"/>
      <c r="H17" s="186"/>
      <c r="I17" s="186"/>
      <c r="J17" s="189"/>
      <c r="K17" s="192"/>
      <c r="L17" s="69" t="s">
        <v>106</v>
      </c>
      <c r="M17" s="70">
        <v>1</v>
      </c>
      <c r="N17" s="70">
        <f>IFERROR(VLOOKUP(L17,Data!K:M,3,0),"0")</f>
        <v>300</v>
      </c>
      <c r="O17" s="70">
        <f t="shared" si="0"/>
        <v>300</v>
      </c>
      <c r="P17" s="178"/>
      <c r="Q17" s="160"/>
      <c r="R17" s="75"/>
      <c r="S17" s="76"/>
      <c r="T17" s="70"/>
      <c r="U17" s="87"/>
      <c r="V17" s="87"/>
      <c r="W17" s="87"/>
      <c r="X17" s="87"/>
      <c r="Y17" s="87"/>
      <c r="Z17" s="87"/>
      <c r="AA17" s="87"/>
    </row>
    <row r="18" spans="1:27" s="25" customFormat="1" ht="15.5" x14ac:dyDescent="0.35">
      <c r="A18" s="183"/>
      <c r="B18" s="162"/>
      <c r="C18" s="162"/>
      <c r="D18" s="162"/>
      <c r="E18" s="183"/>
      <c r="F18" s="183"/>
      <c r="G18" s="186"/>
      <c r="H18" s="186"/>
      <c r="I18" s="186"/>
      <c r="J18" s="189"/>
      <c r="K18" s="192"/>
      <c r="L18" s="69" t="s">
        <v>578</v>
      </c>
      <c r="M18" s="70">
        <v>3</v>
      </c>
      <c r="N18" s="70">
        <f>IFERROR(VLOOKUP(L18,Data!K:M,3,0),"0")</f>
        <v>10</v>
      </c>
      <c r="O18" s="70">
        <f t="shared" si="0"/>
        <v>30</v>
      </c>
      <c r="P18" s="178"/>
      <c r="Q18" s="160"/>
      <c r="R18" s="75"/>
      <c r="S18" s="76"/>
      <c r="T18" s="70"/>
      <c r="U18" s="87"/>
      <c r="V18" s="87"/>
      <c r="W18" s="87"/>
      <c r="X18" s="87"/>
      <c r="Y18" s="87"/>
      <c r="Z18" s="87"/>
      <c r="AA18" s="87"/>
    </row>
    <row r="19" spans="1:27" s="25" customFormat="1" ht="15.5" x14ac:dyDescent="0.35">
      <c r="A19" s="183"/>
      <c r="B19" s="162"/>
      <c r="C19" s="162"/>
      <c r="D19" s="162"/>
      <c r="E19" s="183"/>
      <c r="F19" s="183"/>
      <c r="G19" s="186"/>
      <c r="H19" s="186"/>
      <c r="I19" s="186"/>
      <c r="J19" s="189"/>
      <c r="K19" s="192"/>
      <c r="L19" s="69" t="s">
        <v>144</v>
      </c>
      <c r="M19" s="70">
        <v>1</v>
      </c>
      <c r="N19" s="70">
        <v>880</v>
      </c>
      <c r="O19" s="70">
        <f t="shared" si="0"/>
        <v>880</v>
      </c>
      <c r="P19" s="178"/>
      <c r="Q19" s="160"/>
      <c r="R19" s="75"/>
      <c r="S19" s="76"/>
      <c r="T19" s="70"/>
      <c r="U19" s="87"/>
      <c r="V19" s="87"/>
      <c r="W19" s="87"/>
      <c r="X19" s="87"/>
      <c r="Y19" s="87"/>
      <c r="Z19" s="87"/>
      <c r="AA19" s="87"/>
    </row>
    <row r="20" spans="1:27" s="25" customFormat="1" ht="15.5" x14ac:dyDescent="0.35">
      <c r="A20" s="183"/>
      <c r="B20" s="162"/>
      <c r="C20" s="162"/>
      <c r="D20" s="162"/>
      <c r="E20" s="183"/>
      <c r="F20" s="183"/>
      <c r="G20" s="186"/>
      <c r="H20" s="186"/>
      <c r="I20" s="186"/>
      <c r="J20" s="189"/>
      <c r="K20" s="192"/>
      <c r="L20" s="69" t="s">
        <v>61</v>
      </c>
      <c r="M20" s="70">
        <v>1</v>
      </c>
      <c r="N20" s="70">
        <f>IFERROR(VLOOKUP(L20,Data!K:M,3,0),"0")</f>
        <v>500</v>
      </c>
      <c r="O20" s="70">
        <f t="shared" si="0"/>
        <v>500</v>
      </c>
      <c r="P20" s="178"/>
      <c r="Q20" s="160"/>
      <c r="R20" s="75"/>
      <c r="S20" s="76"/>
      <c r="T20" s="70"/>
      <c r="U20" s="87"/>
      <c r="V20" s="87"/>
      <c r="W20" s="87"/>
      <c r="X20" s="87"/>
      <c r="Y20" s="87"/>
      <c r="Z20" s="87"/>
      <c r="AA20" s="87"/>
    </row>
    <row r="21" spans="1:27" s="25" customFormat="1" ht="15.5" x14ac:dyDescent="0.35">
      <c r="A21" s="182">
        <f>IF(G21="","",COUNTA($G$3:G22))</f>
        <v>7</v>
      </c>
      <c r="B21" s="161">
        <v>45103</v>
      </c>
      <c r="C21" s="161" t="s">
        <v>707</v>
      </c>
      <c r="D21" s="161" t="s">
        <v>76</v>
      </c>
      <c r="E21" s="182">
        <v>41071</v>
      </c>
      <c r="F21" s="182">
        <v>399713</v>
      </c>
      <c r="G21" s="185" t="s">
        <v>690</v>
      </c>
      <c r="H21" s="185" t="s">
        <v>690</v>
      </c>
      <c r="I21" s="185" t="s">
        <v>689</v>
      </c>
      <c r="J21" s="188" t="s">
        <v>718</v>
      </c>
      <c r="K21" s="191" t="s">
        <v>179</v>
      </c>
      <c r="L21" s="69" t="s">
        <v>61</v>
      </c>
      <c r="M21" s="70">
        <v>1</v>
      </c>
      <c r="N21" s="70">
        <f>IFERROR(VLOOKUP(L21,Data!K:M,3,0),"0")</f>
        <v>500</v>
      </c>
      <c r="O21" s="70">
        <f t="shared" si="0"/>
        <v>500</v>
      </c>
      <c r="P21" s="178">
        <f>SUM(O21:O22)</f>
        <v>500</v>
      </c>
      <c r="Q21" s="159"/>
      <c r="R21" s="72" t="s">
        <v>719</v>
      </c>
      <c r="S21" s="73" t="s">
        <v>720</v>
      </c>
      <c r="T21" s="70" t="s">
        <v>536</v>
      </c>
      <c r="U21" s="87"/>
      <c r="V21" s="87"/>
      <c r="W21" s="87"/>
      <c r="X21" s="87"/>
      <c r="Y21" s="87"/>
      <c r="Z21" s="87"/>
      <c r="AA21" s="87"/>
    </row>
    <row r="22" spans="1:27" s="25" customFormat="1" ht="15.5" x14ac:dyDescent="0.35">
      <c r="A22" s="183"/>
      <c r="B22" s="162"/>
      <c r="C22" s="162"/>
      <c r="D22" s="162"/>
      <c r="E22" s="183"/>
      <c r="F22" s="183"/>
      <c r="G22" s="186"/>
      <c r="H22" s="186"/>
      <c r="I22" s="186"/>
      <c r="J22" s="189"/>
      <c r="K22" s="192"/>
      <c r="L22" s="69"/>
      <c r="M22" s="70"/>
      <c r="N22" s="70" t="str">
        <f>IFERROR(VLOOKUP(L22,Data!K:M,3,0),"0")</f>
        <v>0</v>
      </c>
      <c r="O22" s="70">
        <f t="shared" si="0"/>
        <v>0</v>
      </c>
      <c r="P22" s="178"/>
      <c r="Q22" s="160"/>
      <c r="R22" s="75"/>
      <c r="S22" s="76" t="s">
        <v>721</v>
      </c>
      <c r="T22" s="70"/>
      <c r="U22" s="87"/>
      <c r="V22" s="87"/>
      <c r="W22" s="87"/>
      <c r="X22" s="87"/>
      <c r="Y22" s="87"/>
      <c r="Z22" s="87"/>
      <c r="AA22" s="87"/>
    </row>
    <row r="23" spans="1:27" s="25" customFormat="1" ht="15.5" x14ac:dyDescent="0.35">
      <c r="A23" s="182">
        <f>IF(G23="","",COUNTA($G$3:G24))</f>
        <v>8</v>
      </c>
      <c r="B23" s="161">
        <v>45103</v>
      </c>
      <c r="C23" s="161" t="s">
        <v>707</v>
      </c>
      <c r="D23" s="161" t="s">
        <v>76</v>
      </c>
      <c r="E23" s="182">
        <v>206940</v>
      </c>
      <c r="F23" s="182">
        <v>139908</v>
      </c>
      <c r="G23" s="185" t="s">
        <v>688</v>
      </c>
      <c r="H23" s="185" t="s">
        <v>688</v>
      </c>
      <c r="I23" s="185" t="s">
        <v>687</v>
      </c>
      <c r="J23" s="188" t="s">
        <v>725</v>
      </c>
      <c r="K23" s="191" t="s">
        <v>163</v>
      </c>
      <c r="L23" s="69" t="s">
        <v>61</v>
      </c>
      <c r="M23" s="70">
        <v>1</v>
      </c>
      <c r="N23" s="70">
        <f>IFERROR(VLOOKUP(L23,Data!K:M,3,0),"0")</f>
        <v>500</v>
      </c>
      <c r="O23" s="70">
        <f t="shared" si="0"/>
        <v>500</v>
      </c>
      <c r="P23" s="178">
        <f>SUM(O23:O24)</f>
        <v>500</v>
      </c>
      <c r="Q23" s="159"/>
      <c r="R23" s="72" t="s">
        <v>711</v>
      </c>
      <c r="S23" s="73"/>
      <c r="T23" s="70" t="s">
        <v>190</v>
      </c>
      <c r="U23" s="87"/>
      <c r="V23" s="87"/>
      <c r="W23" s="87"/>
      <c r="X23" s="87"/>
      <c r="Y23" s="87"/>
      <c r="Z23" s="87"/>
      <c r="AA23" s="87"/>
    </row>
    <row r="24" spans="1:27" s="25" customFormat="1" ht="15.5" x14ac:dyDescent="0.35">
      <c r="A24" s="183"/>
      <c r="B24" s="162"/>
      <c r="C24" s="162"/>
      <c r="D24" s="162"/>
      <c r="E24" s="183"/>
      <c r="F24" s="183"/>
      <c r="G24" s="186"/>
      <c r="H24" s="186"/>
      <c r="I24" s="186"/>
      <c r="J24" s="189"/>
      <c r="K24" s="192"/>
      <c r="L24" s="69"/>
      <c r="M24" s="70"/>
      <c r="N24" s="70" t="str">
        <f>IFERROR(VLOOKUP(L24,Data!K:M,3,0),"0")</f>
        <v>0</v>
      </c>
      <c r="O24" s="70">
        <f t="shared" si="0"/>
        <v>0</v>
      </c>
      <c r="P24" s="178"/>
      <c r="Q24" s="160"/>
      <c r="R24" s="75" t="s">
        <v>726</v>
      </c>
      <c r="S24" s="76"/>
      <c r="T24" s="70"/>
      <c r="U24" s="87"/>
      <c r="V24" s="87"/>
      <c r="W24" s="87"/>
      <c r="X24" s="87"/>
      <c r="Y24" s="87"/>
      <c r="Z24" s="87"/>
      <c r="AA24" s="87"/>
    </row>
    <row r="25" spans="1:27" s="25" customFormat="1" ht="15.5" x14ac:dyDescent="0.35">
      <c r="A25" s="182">
        <f>IF(G25="","",COUNTA($G$3:G26))</f>
        <v>9</v>
      </c>
      <c r="B25" s="161">
        <v>45103</v>
      </c>
      <c r="C25" s="161" t="s">
        <v>703</v>
      </c>
      <c r="D25" s="161" t="s">
        <v>76</v>
      </c>
      <c r="E25" s="182">
        <v>14177</v>
      </c>
      <c r="F25" s="182">
        <v>451804</v>
      </c>
      <c r="G25" s="185" t="s">
        <v>686</v>
      </c>
      <c r="H25" s="185" t="s">
        <v>686</v>
      </c>
      <c r="I25" s="185" t="s">
        <v>685</v>
      </c>
      <c r="J25" s="188" t="s">
        <v>728</v>
      </c>
      <c r="K25" s="191" t="s">
        <v>169</v>
      </c>
      <c r="L25" s="69" t="s">
        <v>61</v>
      </c>
      <c r="M25" s="70">
        <v>1</v>
      </c>
      <c r="N25" s="70">
        <f>IFERROR(VLOOKUP(L25,Data!K:M,3,0),"0")</f>
        <v>500</v>
      </c>
      <c r="O25" s="70">
        <f t="shared" si="0"/>
        <v>500</v>
      </c>
      <c r="P25" s="178">
        <f>SUM(O25:O26)</f>
        <v>500</v>
      </c>
      <c r="Q25" s="159"/>
      <c r="R25" s="72" t="s">
        <v>727</v>
      </c>
      <c r="S25" s="73"/>
      <c r="T25" s="70" t="s">
        <v>180</v>
      </c>
      <c r="U25" s="87"/>
      <c r="V25" s="87"/>
      <c r="W25" s="87"/>
      <c r="X25" s="87"/>
      <c r="Y25" s="87"/>
      <c r="Z25" s="87"/>
      <c r="AA25" s="87"/>
    </row>
    <row r="26" spans="1:27" s="25" customFormat="1" ht="15.5" x14ac:dyDescent="0.35">
      <c r="A26" s="183"/>
      <c r="B26" s="162"/>
      <c r="C26" s="162"/>
      <c r="D26" s="162"/>
      <c r="E26" s="183"/>
      <c r="F26" s="183"/>
      <c r="G26" s="186"/>
      <c r="H26" s="186"/>
      <c r="I26" s="186"/>
      <c r="J26" s="189"/>
      <c r="K26" s="192"/>
      <c r="L26" s="69"/>
      <c r="M26" s="70"/>
      <c r="N26" s="70" t="str">
        <f>IFERROR(VLOOKUP(L26,Data!K:M,3,0),"0")</f>
        <v>0</v>
      </c>
      <c r="O26" s="70">
        <f t="shared" si="0"/>
        <v>0</v>
      </c>
      <c r="P26" s="178"/>
      <c r="Q26" s="160"/>
      <c r="R26" s="75"/>
      <c r="S26" s="76"/>
      <c r="T26" s="70"/>
      <c r="U26" s="87"/>
      <c r="V26" s="87"/>
      <c r="W26" s="87"/>
      <c r="X26" s="87"/>
      <c r="Y26" s="87"/>
      <c r="Z26" s="87"/>
      <c r="AA26" s="87"/>
    </row>
    <row r="27" spans="1:27" s="25" customFormat="1" ht="15.5" x14ac:dyDescent="0.35">
      <c r="A27" s="182">
        <f>IF(G27="","",COUNTA($G$3:G28))</f>
        <v>10</v>
      </c>
      <c r="B27" s="161">
        <v>45103</v>
      </c>
      <c r="C27" s="161" t="s">
        <v>703</v>
      </c>
      <c r="D27" s="161" t="s">
        <v>76</v>
      </c>
      <c r="E27" s="182">
        <v>29669</v>
      </c>
      <c r="F27" s="182">
        <v>414738</v>
      </c>
      <c r="G27" s="185" t="s">
        <v>684</v>
      </c>
      <c r="H27" s="185" t="s">
        <v>684</v>
      </c>
      <c r="I27" s="185" t="s">
        <v>683</v>
      </c>
      <c r="J27" s="188" t="s">
        <v>729</v>
      </c>
      <c r="K27" s="191" t="s">
        <v>169</v>
      </c>
      <c r="L27" s="69" t="s">
        <v>710</v>
      </c>
      <c r="M27" s="70">
        <v>1</v>
      </c>
      <c r="N27" s="70">
        <f>IFERROR(VLOOKUP(L27,Data!K:M,3,0),"0")</f>
        <v>400</v>
      </c>
      <c r="O27" s="70">
        <f t="shared" si="0"/>
        <v>400</v>
      </c>
      <c r="P27" s="178">
        <f>SUM(O27:O28)</f>
        <v>900</v>
      </c>
      <c r="Q27" s="159"/>
      <c r="R27" s="72"/>
      <c r="S27" s="73" t="s">
        <v>738</v>
      </c>
      <c r="T27" s="70" t="s">
        <v>167</v>
      </c>
      <c r="U27" s="87"/>
      <c r="V27" s="87"/>
      <c r="W27" s="87"/>
      <c r="X27" s="87"/>
      <c r="Y27" s="87"/>
      <c r="Z27" s="87"/>
      <c r="AA27" s="87"/>
    </row>
    <row r="28" spans="1:27" s="25" customFormat="1" ht="15.5" x14ac:dyDescent="0.35">
      <c r="A28" s="183"/>
      <c r="B28" s="162"/>
      <c r="C28" s="162"/>
      <c r="D28" s="162"/>
      <c r="E28" s="183"/>
      <c r="F28" s="183"/>
      <c r="G28" s="186"/>
      <c r="H28" s="186"/>
      <c r="I28" s="186"/>
      <c r="J28" s="189"/>
      <c r="K28" s="192"/>
      <c r="L28" s="69" t="s">
        <v>61</v>
      </c>
      <c r="M28" s="70">
        <v>1</v>
      </c>
      <c r="N28" s="70">
        <f>IFERROR(VLOOKUP(L28,Data!K:M,3,0),"0")</f>
        <v>500</v>
      </c>
      <c r="O28" s="70">
        <f t="shared" si="0"/>
        <v>500</v>
      </c>
      <c r="P28" s="178"/>
      <c r="Q28" s="160"/>
      <c r="R28" s="75"/>
      <c r="S28" s="76"/>
      <c r="T28" s="70"/>
      <c r="U28" s="87"/>
      <c r="V28" s="87"/>
      <c r="W28" s="87"/>
      <c r="X28" s="87"/>
      <c r="Y28" s="87"/>
      <c r="Z28" s="87"/>
      <c r="AA28" s="87"/>
    </row>
    <row r="29" spans="1:27" s="25" customFormat="1" ht="15.5" x14ac:dyDescent="0.35">
      <c r="A29" s="182">
        <f>IF(G29="","",COUNTA($G$3:G30))</f>
        <v>11</v>
      </c>
      <c r="B29" s="161">
        <v>45103</v>
      </c>
      <c r="C29" s="161" t="s">
        <v>707</v>
      </c>
      <c r="D29" s="161" t="s">
        <v>76</v>
      </c>
      <c r="E29" s="182">
        <v>51162</v>
      </c>
      <c r="F29" s="182">
        <v>352455</v>
      </c>
      <c r="G29" s="185" t="s">
        <v>682</v>
      </c>
      <c r="H29" s="185" t="s">
        <v>682</v>
      </c>
      <c r="I29" s="185" t="s">
        <v>681</v>
      </c>
      <c r="J29" s="188" t="s">
        <v>730</v>
      </c>
      <c r="K29" s="191" t="s">
        <v>191</v>
      </c>
      <c r="L29" s="69" t="s">
        <v>61</v>
      </c>
      <c r="M29" s="70">
        <v>1</v>
      </c>
      <c r="N29" s="70">
        <f>IFERROR(VLOOKUP(L29,Data!K:M,3,0),"0")</f>
        <v>500</v>
      </c>
      <c r="O29" s="70">
        <f t="shared" si="0"/>
        <v>500</v>
      </c>
      <c r="P29" s="178">
        <f>SUM(O29:O30)</f>
        <v>500</v>
      </c>
      <c r="Q29" s="159"/>
      <c r="R29" s="72" t="s">
        <v>731</v>
      </c>
      <c r="S29" s="73" t="s">
        <v>737</v>
      </c>
      <c r="T29" s="70" t="s">
        <v>209</v>
      </c>
      <c r="U29" s="87"/>
      <c r="V29" s="87"/>
      <c r="W29" s="87"/>
      <c r="X29" s="87"/>
      <c r="Y29" s="87"/>
      <c r="Z29" s="87"/>
      <c r="AA29" s="87"/>
    </row>
    <row r="30" spans="1:27" s="25" customFormat="1" ht="15.5" x14ac:dyDescent="0.35">
      <c r="A30" s="183"/>
      <c r="B30" s="162"/>
      <c r="C30" s="162"/>
      <c r="D30" s="162"/>
      <c r="E30" s="183"/>
      <c r="F30" s="183"/>
      <c r="G30" s="186"/>
      <c r="H30" s="186"/>
      <c r="I30" s="186"/>
      <c r="J30" s="189"/>
      <c r="K30" s="192"/>
      <c r="L30" s="69"/>
      <c r="M30" s="70"/>
      <c r="N30" s="70" t="str">
        <f>IFERROR(VLOOKUP(L30,Data!K:M,3,0),"0")</f>
        <v>0</v>
      </c>
      <c r="O30" s="70">
        <f t="shared" si="0"/>
        <v>0</v>
      </c>
      <c r="P30" s="178"/>
      <c r="Q30" s="160"/>
      <c r="R30" s="75"/>
      <c r="S30" s="76"/>
      <c r="T30" s="70"/>
      <c r="U30" s="87"/>
      <c r="V30" s="87"/>
      <c r="W30" s="87"/>
      <c r="X30" s="87"/>
      <c r="Y30" s="87"/>
      <c r="Z30" s="87"/>
      <c r="AA30" s="87"/>
    </row>
    <row r="31" spans="1:27" s="25" customFormat="1" ht="15.5" x14ac:dyDescent="0.35">
      <c r="A31" s="182">
        <f>IF(G31="","",COUNTA($G$3:G32))</f>
        <v>12</v>
      </c>
      <c r="B31" s="161">
        <v>45103</v>
      </c>
      <c r="C31" s="161" t="s">
        <v>703</v>
      </c>
      <c r="D31" s="161" t="s">
        <v>76</v>
      </c>
      <c r="E31" s="182">
        <v>209790</v>
      </c>
      <c r="F31" s="182">
        <v>314457</v>
      </c>
      <c r="G31" s="185" t="s">
        <v>680</v>
      </c>
      <c r="H31" s="185" t="s">
        <v>680</v>
      </c>
      <c r="I31" s="185" t="s">
        <v>1119</v>
      </c>
      <c r="J31" s="188" t="s">
        <v>732</v>
      </c>
      <c r="K31" s="191" t="s">
        <v>161</v>
      </c>
      <c r="L31" s="69" t="s">
        <v>61</v>
      </c>
      <c r="M31" s="70">
        <v>1</v>
      </c>
      <c r="N31" s="70">
        <f>IFERROR(VLOOKUP(L31,Data!K:M,3,0),"0")</f>
        <v>500</v>
      </c>
      <c r="O31" s="70">
        <f t="shared" si="0"/>
        <v>500</v>
      </c>
      <c r="P31" s="178">
        <f>SUM(O31:O32)</f>
        <v>500</v>
      </c>
      <c r="Q31" s="159"/>
      <c r="R31" s="72" t="s">
        <v>711</v>
      </c>
      <c r="S31" s="73" t="s">
        <v>735</v>
      </c>
      <c r="T31" s="70" t="s">
        <v>165</v>
      </c>
      <c r="U31" s="87"/>
      <c r="V31" s="87"/>
      <c r="W31" s="87"/>
      <c r="X31" s="87"/>
      <c r="Y31" s="87"/>
      <c r="Z31" s="87"/>
      <c r="AA31" s="87"/>
    </row>
    <row r="32" spans="1:27" s="25" customFormat="1" ht="15.5" x14ac:dyDescent="0.35">
      <c r="A32" s="183"/>
      <c r="B32" s="162"/>
      <c r="C32" s="162"/>
      <c r="D32" s="162"/>
      <c r="E32" s="183"/>
      <c r="F32" s="183"/>
      <c r="G32" s="186"/>
      <c r="H32" s="186"/>
      <c r="I32" s="186"/>
      <c r="J32" s="189"/>
      <c r="K32" s="192"/>
      <c r="L32" s="69"/>
      <c r="M32" s="70"/>
      <c r="N32" s="70" t="str">
        <f>IFERROR(VLOOKUP(L32,Data!K:M,3,0),"0")</f>
        <v>0</v>
      </c>
      <c r="O32" s="70">
        <f t="shared" si="0"/>
        <v>0</v>
      </c>
      <c r="P32" s="178"/>
      <c r="Q32" s="160"/>
      <c r="R32" s="75"/>
      <c r="S32" s="76"/>
      <c r="T32" s="70"/>
      <c r="U32" s="87"/>
      <c r="V32" s="87"/>
      <c r="W32" s="87"/>
      <c r="X32" s="87"/>
      <c r="Y32" s="87"/>
      <c r="Z32" s="87"/>
      <c r="AA32" s="87"/>
    </row>
    <row r="33" spans="1:27" s="25" customFormat="1" ht="15.5" x14ac:dyDescent="0.35">
      <c r="A33" s="182">
        <f>IF(G33="","",COUNTA($G$3:G34))</f>
        <v>13</v>
      </c>
      <c r="B33" s="161">
        <v>45103</v>
      </c>
      <c r="C33" s="161" t="s">
        <v>703</v>
      </c>
      <c r="D33" s="161" t="s">
        <v>55</v>
      </c>
      <c r="E33" s="182">
        <v>15522</v>
      </c>
      <c r="F33" s="182">
        <v>454853</v>
      </c>
      <c r="G33" s="185" t="s">
        <v>679</v>
      </c>
      <c r="H33" s="185" t="s">
        <v>679</v>
      </c>
      <c r="I33" s="185" t="s">
        <v>678</v>
      </c>
      <c r="J33" s="188" t="s">
        <v>733</v>
      </c>
      <c r="K33" s="191" t="s">
        <v>188</v>
      </c>
      <c r="L33" s="69" t="s">
        <v>65</v>
      </c>
      <c r="M33" s="70">
        <v>1</v>
      </c>
      <c r="N33" s="70">
        <f>IFERROR(VLOOKUP(L33,Data!K:M,3,0),"0")</f>
        <v>1000</v>
      </c>
      <c r="O33" s="70">
        <f t="shared" si="0"/>
        <v>1000</v>
      </c>
      <c r="P33" s="178">
        <f>SUM(O33:O38)</f>
        <v>2545</v>
      </c>
      <c r="Q33" s="159"/>
      <c r="R33" s="72" t="s">
        <v>717</v>
      </c>
      <c r="S33" s="73" t="s">
        <v>734</v>
      </c>
      <c r="T33" s="70" t="s">
        <v>203</v>
      </c>
      <c r="U33" s="87"/>
      <c r="V33" s="87"/>
      <c r="W33" s="87"/>
      <c r="X33" s="87"/>
      <c r="Y33" s="87"/>
      <c r="Z33" s="87"/>
      <c r="AA33" s="87"/>
    </row>
    <row r="34" spans="1:27" s="25" customFormat="1" ht="15.5" x14ac:dyDescent="0.35">
      <c r="A34" s="183"/>
      <c r="B34" s="162"/>
      <c r="C34" s="162"/>
      <c r="D34" s="162"/>
      <c r="E34" s="183"/>
      <c r="F34" s="183"/>
      <c r="G34" s="186"/>
      <c r="H34" s="186"/>
      <c r="I34" s="186"/>
      <c r="J34" s="189"/>
      <c r="K34" s="192"/>
      <c r="L34" s="69" t="s">
        <v>137</v>
      </c>
      <c r="M34" s="70">
        <v>1</v>
      </c>
      <c r="N34" s="70">
        <f>IFERROR(VLOOKUP(L34,Data!K:M,3,0),"0")</f>
        <v>70</v>
      </c>
      <c r="O34" s="70">
        <f t="shared" si="0"/>
        <v>70</v>
      </c>
      <c r="P34" s="178"/>
      <c r="Q34" s="160"/>
      <c r="R34" s="75"/>
      <c r="S34" s="76"/>
      <c r="T34" s="70"/>
      <c r="U34" s="87"/>
      <c r="V34" s="87"/>
      <c r="W34" s="87"/>
      <c r="X34" s="87"/>
      <c r="Y34" s="87"/>
      <c r="Z34" s="87"/>
      <c r="AA34" s="87"/>
    </row>
    <row r="35" spans="1:27" s="25" customFormat="1" ht="15.5" x14ac:dyDescent="0.35">
      <c r="A35" s="183"/>
      <c r="B35" s="162"/>
      <c r="C35" s="162"/>
      <c r="D35" s="162"/>
      <c r="E35" s="183"/>
      <c r="F35" s="183"/>
      <c r="G35" s="186"/>
      <c r="H35" s="186"/>
      <c r="I35" s="186"/>
      <c r="J35" s="189"/>
      <c r="K35" s="192"/>
      <c r="L35" s="69" t="s">
        <v>88</v>
      </c>
      <c r="M35" s="70">
        <v>9</v>
      </c>
      <c r="N35" s="70">
        <f>IFERROR(VLOOKUP(L35,Data!K:M,3,0),"0")</f>
        <v>35</v>
      </c>
      <c r="O35" s="70">
        <f t="shared" si="0"/>
        <v>315</v>
      </c>
      <c r="P35" s="178"/>
      <c r="Q35" s="160"/>
      <c r="R35" s="171" t="s">
        <v>1583</v>
      </c>
      <c r="S35" s="76"/>
      <c r="T35" s="70"/>
      <c r="U35" s="87"/>
      <c r="V35" s="87"/>
      <c r="W35" s="87"/>
      <c r="X35" s="87"/>
      <c r="Y35" s="87"/>
      <c r="Z35" s="87"/>
      <c r="AA35" s="87"/>
    </row>
    <row r="36" spans="1:27" s="25" customFormat="1" ht="15.5" x14ac:dyDescent="0.35">
      <c r="A36" s="183"/>
      <c r="B36" s="162"/>
      <c r="C36" s="162"/>
      <c r="D36" s="162"/>
      <c r="E36" s="183"/>
      <c r="F36" s="183"/>
      <c r="G36" s="186"/>
      <c r="H36" s="186"/>
      <c r="I36" s="186"/>
      <c r="J36" s="189"/>
      <c r="K36" s="192"/>
      <c r="L36" s="69" t="s">
        <v>124</v>
      </c>
      <c r="M36" s="70">
        <v>1</v>
      </c>
      <c r="N36" s="70">
        <f>IFERROR(VLOOKUP(L36,Data!K:M,3,0),"0")</f>
        <v>80</v>
      </c>
      <c r="O36" s="70">
        <f t="shared" si="0"/>
        <v>80</v>
      </c>
      <c r="P36" s="178"/>
      <c r="Q36" s="160"/>
      <c r="R36" s="171"/>
      <c r="S36" s="76"/>
      <c r="T36" s="70"/>
      <c r="U36" s="87"/>
      <c r="V36" s="87"/>
      <c r="W36" s="87"/>
      <c r="X36" s="87"/>
      <c r="Y36" s="87"/>
      <c r="Z36" s="87"/>
      <c r="AA36" s="87"/>
    </row>
    <row r="37" spans="1:27" s="25" customFormat="1" ht="15.5" x14ac:dyDescent="0.35">
      <c r="A37" s="183"/>
      <c r="B37" s="162"/>
      <c r="C37" s="162"/>
      <c r="D37" s="162"/>
      <c r="E37" s="183"/>
      <c r="F37" s="183"/>
      <c r="G37" s="186"/>
      <c r="H37" s="186"/>
      <c r="I37" s="186"/>
      <c r="J37" s="189"/>
      <c r="K37" s="192"/>
      <c r="L37" s="69" t="s">
        <v>144</v>
      </c>
      <c r="M37" s="70">
        <v>1</v>
      </c>
      <c r="N37" s="70">
        <v>580</v>
      </c>
      <c r="O37" s="70">
        <f t="shared" si="0"/>
        <v>580</v>
      </c>
      <c r="P37" s="178"/>
      <c r="Q37" s="160"/>
      <c r="R37" s="75"/>
      <c r="S37" s="76"/>
      <c r="T37" s="70"/>
      <c r="U37" s="87"/>
      <c r="V37" s="87"/>
      <c r="W37" s="87"/>
      <c r="X37" s="87"/>
      <c r="Y37" s="87"/>
      <c r="Z37" s="87"/>
      <c r="AA37" s="87"/>
    </row>
    <row r="38" spans="1:27" s="25" customFormat="1" ht="15.5" x14ac:dyDescent="0.35">
      <c r="A38" s="183"/>
      <c r="B38" s="162"/>
      <c r="C38" s="162"/>
      <c r="D38" s="162"/>
      <c r="E38" s="183"/>
      <c r="F38" s="183"/>
      <c r="G38" s="186"/>
      <c r="H38" s="186"/>
      <c r="I38" s="186"/>
      <c r="J38" s="189"/>
      <c r="K38" s="192"/>
      <c r="L38" s="69" t="s">
        <v>61</v>
      </c>
      <c r="M38" s="70">
        <v>1</v>
      </c>
      <c r="N38" s="70">
        <f>IFERROR(VLOOKUP(L38,Data!K:M,3,0),"0")</f>
        <v>500</v>
      </c>
      <c r="O38" s="70">
        <f t="shared" si="0"/>
        <v>500</v>
      </c>
      <c r="P38" s="178"/>
      <c r="Q38" s="160"/>
      <c r="R38" s="75"/>
      <c r="S38" s="76"/>
      <c r="T38" s="70"/>
      <c r="U38" s="87"/>
      <c r="V38" s="87"/>
      <c r="W38" s="87"/>
      <c r="X38" s="87"/>
      <c r="Y38" s="87"/>
      <c r="Z38" s="87"/>
      <c r="AA38" s="87"/>
    </row>
    <row r="39" spans="1:27" s="25" customFormat="1" ht="15.5" x14ac:dyDescent="0.35">
      <c r="A39" s="182">
        <f>IF(G39="","",COUNTA($G$3:G40))</f>
        <v>14</v>
      </c>
      <c r="B39" s="161">
        <v>45103</v>
      </c>
      <c r="C39" s="161" t="s">
        <v>739</v>
      </c>
      <c r="D39" s="161" t="s">
        <v>76</v>
      </c>
      <c r="E39" s="182">
        <v>46073</v>
      </c>
      <c r="F39" s="182">
        <v>373535</v>
      </c>
      <c r="G39" s="185" t="s">
        <v>677</v>
      </c>
      <c r="H39" s="185" t="s">
        <v>677</v>
      </c>
      <c r="I39" s="185" t="s">
        <v>676</v>
      </c>
      <c r="J39" s="188" t="s">
        <v>743</v>
      </c>
      <c r="K39" s="191" t="s">
        <v>227</v>
      </c>
      <c r="L39" s="69" t="s">
        <v>94</v>
      </c>
      <c r="M39" s="70">
        <v>1</v>
      </c>
      <c r="N39" s="70">
        <f>IFERROR(VLOOKUP(L39,Data!K:M,3,0),"0")</f>
        <v>80</v>
      </c>
      <c r="O39" s="70">
        <f t="shared" si="0"/>
        <v>80</v>
      </c>
      <c r="P39" s="178">
        <f>SUM(O39:O41)</f>
        <v>580</v>
      </c>
      <c r="Q39" s="159"/>
      <c r="R39" s="172" t="s">
        <v>1584</v>
      </c>
      <c r="S39" s="73" t="s">
        <v>744</v>
      </c>
      <c r="T39" s="70" t="s">
        <v>230</v>
      </c>
      <c r="U39" s="87"/>
      <c r="V39" s="87"/>
      <c r="W39" s="87"/>
      <c r="X39" s="87"/>
      <c r="Y39" s="87"/>
      <c r="Z39" s="87"/>
      <c r="AA39" s="87"/>
    </row>
    <row r="40" spans="1:27" s="25" customFormat="1" ht="15.5" x14ac:dyDescent="0.35">
      <c r="A40" s="183"/>
      <c r="B40" s="162"/>
      <c r="C40" s="162"/>
      <c r="D40" s="162"/>
      <c r="E40" s="183"/>
      <c r="F40" s="183"/>
      <c r="G40" s="186"/>
      <c r="H40" s="186"/>
      <c r="I40" s="186"/>
      <c r="J40" s="189"/>
      <c r="K40" s="192"/>
      <c r="L40" s="69" t="s">
        <v>61</v>
      </c>
      <c r="M40" s="70">
        <v>1</v>
      </c>
      <c r="N40" s="70">
        <f>IFERROR(VLOOKUP(L40,Data!K:M,3,0),"0")</f>
        <v>500</v>
      </c>
      <c r="O40" s="70">
        <f t="shared" si="0"/>
        <v>500</v>
      </c>
      <c r="P40" s="178"/>
      <c r="Q40" s="160"/>
      <c r="R40" s="173"/>
      <c r="S40" s="76"/>
      <c r="T40" s="70"/>
      <c r="U40" s="87"/>
      <c r="V40" s="87"/>
      <c r="W40" s="87"/>
      <c r="X40" s="87"/>
      <c r="Y40" s="87"/>
      <c r="Z40" s="87"/>
      <c r="AA40" s="87"/>
    </row>
    <row r="41" spans="1:27" s="25" customFormat="1" ht="15.5" x14ac:dyDescent="0.35">
      <c r="A41" s="183"/>
      <c r="B41" s="162"/>
      <c r="C41" s="162"/>
      <c r="D41" s="162"/>
      <c r="E41" s="183"/>
      <c r="F41" s="183"/>
      <c r="G41" s="186"/>
      <c r="H41" s="186"/>
      <c r="I41" s="186"/>
      <c r="J41" s="189"/>
      <c r="K41" s="192"/>
      <c r="L41" s="69"/>
      <c r="M41" s="70"/>
      <c r="N41" s="70" t="str">
        <f>IFERROR(VLOOKUP(L41,Data!K:M,3,0),"0")</f>
        <v>0</v>
      </c>
      <c r="O41" s="70">
        <f t="shared" si="0"/>
        <v>0</v>
      </c>
      <c r="P41" s="178"/>
      <c r="Q41" s="160"/>
      <c r="R41" s="75"/>
      <c r="S41" s="76"/>
      <c r="T41" s="70"/>
      <c r="U41" s="87"/>
      <c r="V41" s="87"/>
      <c r="W41" s="87"/>
      <c r="X41" s="87"/>
      <c r="Y41" s="87"/>
      <c r="Z41" s="87"/>
      <c r="AA41" s="87"/>
    </row>
    <row r="42" spans="1:27" s="25" customFormat="1" ht="15.5" x14ac:dyDescent="0.35">
      <c r="A42" s="182">
        <f>IF(G42="","",COUNTA($G$3:G43))</f>
        <v>15</v>
      </c>
      <c r="B42" s="161">
        <v>45103</v>
      </c>
      <c r="C42" s="161" t="s">
        <v>50</v>
      </c>
      <c r="D42" s="161" t="s">
        <v>76</v>
      </c>
      <c r="E42" s="182">
        <v>59625</v>
      </c>
      <c r="F42" s="182">
        <v>314752</v>
      </c>
      <c r="G42" s="185" t="s">
        <v>670</v>
      </c>
      <c r="H42" s="185" t="s">
        <v>670</v>
      </c>
      <c r="I42" s="185" t="s">
        <v>669</v>
      </c>
      <c r="J42" s="188" t="s">
        <v>746</v>
      </c>
      <c r="K42" s="191" t="s">
        <v>159</v>
      </c>
      <c r="L42" s="69" t="s">
        <v>148</v>
      </c>
      <c r="M42" s="70">
        <v>1</v>
      </c>
      <c r="N42" s="70">
        <f>IFERROR(VLOOKUP(L42,Data!K:M,3,0),"0")</f>
        <v>350</v>
      </c>
      <c r="O42" s="70">
        <f t="shared" si="0"/>
        <v>350</v>
      </c>
      <c r="P42" s="178">
        <f>SUM(O42:O43)</f>
        <v>850</v>
      </c>
      <c r="Q42" s="159"/>
      <c r="R42" s="72"/>
      <c r="S42" s="73"/>
      <c r="T42" s="70" t="s">
        <v>195</v>
      </c>
      <c r="U42" s="87"/>
      <c r="V42" s="87"/>
      <c r="W42" s="87"/>
      <c r="X42" s="87"/>
      <c r="Y42" s="87"/>
      <c r="Z42" s="87"/>
      <c r="AA42" s="87"/>
    </row>
    <row r="43" spans="1:27" s="25" customFormat="1" ht="15.5" x14ac:dyDescent="0.35">
      <c r="A43" s="183"/>
      <c r="B43" s="162"/>
      <c r="C43" s="162"/>
      <c r="D43" s="162"/>
      <c r="E43" s="183"/>
      <c r="F43" s="183"/>
      <c r="G43" s="186"/>
      <c r="H43" s="186"/>
      <c r="I43" s="186"/>
      <c r="J43" s="189"/>
      <c r="K43" s="192"/>
      <c r="L43" s="69" t="s">
        <v>61</v>
      </c>
      <c r="M43" s="70">
        <v>1</v>
      </c>
      <c r="N43" s="70">
        <f>IFERROR(VLOOKUP(L43,Data!K:M,3,0),"0")</f>
        <v>500</v>
      </c>
      <c r="O43" s="70">
        <f t="shared" si="0"/>
        <v>500</v>
      </c>
      <c r="P43" s="178"/>
      <c r="Q43" s="160"/>
      <c r="R43" s="75"/>
      <c r="S43" s="76"/>
      <c r="T43" s="70"/>
      <c r="U43" s="87"/>
      <c r="V43" s="87"/>
      <c r="W43" s="87"/>
      <c r="X43" s="87"/>
      <c r="Y43" s="87"/>
      <c r="Z43" s="87"/>
      <c r="AA43" s="87"/>
    </row>
    <row r="44" spans="1:27" s="25" customFormat="1" ht="15.5" x14ac:dyDescent="0.35">
      <c r="A44" s="182">
        <f>IF(G44="","",COUNTA($G$3:G45))</f>
        <v>16</v>
      </c>
      <c r="B44" s="161">
        <v>45103</v>
      </c>
      <c r="C44" s="161" t="s">
        <v>739</v>
      </c>
      <c r="D44" s="161" t="s">
        <v>76</v>
      </c>
      <c r="E44" s="182">
        <v>49365</v>
      </c>
      <c r="F44" s="182">
        <v>379860</v>
      </c>
      <c r="G44" s="185" t="s">
        <v>675</v>
      </c>
      <c r="H44" s="185" t="s">
        <v>675</v>
      </c>
      <c r="I44" s="185" t="s">
        <v>674</v>
      </c>
      <c r="J44" s="188" t="s">
        <v>745</v>
      </c>
      <c r="K44" s="191" t="s">
        <v>227</v>
      </c>
      <c r="L44" s="69" t="s">
        <v>65</v>
      </c>
      <c r="M44" s="70">
        <v>1</v>
      </c>
      <c r="N44" s="70">
        <f>IFERROR(VLOOKUP(L44,Data!K:M,3,0),"0")</f>
        <v>1000</v>
      </c>
      <c r="O44" s="70">
        <f t="shared" si="0"/>
        <v>1000</v>
      </c>
      <c r="P44" s="178">
        <f>SUM(O44:O49)</f>
        <v>2580</v>
      </c>
      <c r="Q44" s="159" t="s">
        <v>1000</v>
      </c>
      <c r="R44" s="72"/>
      <c r="S44" s="73" t="s">
        <v>744</v>
      </c>
      <c r="T44" s="70" t="s">
        <v>673</v>
      </c>
      <c r="U44" s="87"/>
      <c r="V44" s="87"/>
      <c r="W44" s="87"/>
      <c r="X44" s="87"/>
      <c r="Y44" s="87"/>
      <c r="Z44" s="87"/>
      <c r="AA44" s="87"/>
    </row>
    <row r="45" spans="1:27" s="25" customFormat="1" ht="15.5" x14ac:dyDescent="0.35">
      <c r="A45" s="183"/>
      <c r="B45" s="162"/>
      <c r="C45" s="162"/>
      <c r="D45" s="162"/>
      <c r="E45" s="183"/>
      <c r="F45" s="183"/>
      <c r="G45" s="186"/>
      <c r="H45" s="186"/>
      <c r="I45" s="186"/>
      <c r="J45" s="189"/>
      <c r="K45" s="192"/>
      <c r="L45" s="69" t="s">
        <v>137</v>
      </c>
      <c r="M45" s="70">
        <v>1</v>
      </c>
      <c r="N45" s="70">
        <f>IFERROR(VLOOKUP(L45,Data!K:M,3,0),"0")</f>
        <v>70</v>
      </c>
      <c r="O45" s="70">
        <f t="shared" si="0"/>
        <v>70</v>
      </c>
      <c r="P45" s="178"/>
      <c r="Q45" s="160"/>
      <c r="R45" s="75"/>
      <c r="S45" s="76"/>
      <c r="T45" s="70"/>
      <c r="U45" s="87"/>
      <c r="V45" s="87"/>
      <c r="W45" s="87"/>
      <c r="X45" s="87"/>
      <c r="Y45" s="87"/>
      <c r="Z45" s="87"/>
      <c r="AA45" s="87"/>
    </row>
    <row r="46" spans="1:27" s="25" customFormat="1" ht="15.5" x14ac:dyDescent="0.35">
      <c r="A46" s="183"/>
      <c r="B46" s="162"/>
      <c r="C46" s="162"/>
      <c r="D46" s="162"/>
      <c r="E46" s="183"/>
      <c r="F46" s="183"/>
      <c r="G46" s="186"/>
      <c r="H46" s="186"/>
      <c r="I46" s="186"/>
      <c r="J46" s="189"/>
      <c r="K46" s="192"/>
      <c r="L46" s="69" t="s">
        <v>716</v>
      </c>
      <c r="M46" s="70">
        <v>1</v>
      </c>
      <c r="N46" s="70">
        <f>IFERROR(VLOOKUP(L46,Data!K:M,3,0),"0")</f>
        <v>200</v>
      </c>
      <c r="O46" s="70">
        <f t="shared" si="0"/>
        <v>200</v>
      </c>
      <c r="P46" s="178"/>
      <c r="Q46" s="160"/>
      <c r="R46" s="75"/>
      <c r="S46" s="76"/>
      <c r="T46" s="70"/>
      <c r="U46" s="87"/>
      <c r="V46" s="87"/>
      <c r="W46" s="87"/>
      <c r="X46" s="87"/>
      <c r="Y46" s="87"/>
      <c r="Z46" s="87"/>
      <c r="AA46" s="87"/>
    </row>
    <row r="47" spans="1:27" s="25" customFormat="1" ht="15.5" x14ac:dyDescent="0.35">
      <c r="A47" s="183"/>
      <c r="B47" s="162"/>
      <c r="C47" s="162"/>
      <c r="D47" s="162"/>
      <c r="E47" s="183"/>
      <c r="F47" s="183"/>
      <c r="G47" s="186"/>
      <c r="H47" s="186"/>
      <c r="I47" s="186"/>
      <c r="J47" s="189"/>
      <c r="K47" s="192"/>
      <c r="L47" s="69" t="s">
        <v>578</v>
      </c>
      <c r="M47" s="70">
        <v>3</v>
      </c>
      <c r="N47" s="70">
        <f>IFERROR(VLOOKUP(L47,Data!K:M,3,0),"0")</f>
        <v>10</v>
      </c>
      <c r="O47" s="70">
        <f t="shared" si="0"/>
        <v>30</v>
      </c>
      <c r="P47" s="178"/>
      <c r="Q47" s="160"/>
      <c r="R47" s="75"/>
      <c r="S47" s="76"/>
      <c r="T47" s="70"/>
      <c r="U47" s="87"/>
      <c r="V47" s="87"/>
      <c r="W47" s="87"/>
      <c r="X47" s="87"/>
      <c r="Y47" s="87"/>
      <c r="Z47" s="87"/>
      <c r="AA47" s="87"/>
    </row>
    <row r="48" spans="1:27" s="25" customFormat="1" ht="15.5" x14ac:dyDescent="0.35">
      <c r="A48" s="183"/>
      <c r="B48" s="162"/>
      <c r="C48" s="162"/>
      <c r="D48" s="162"/>
      <c r="E48" s="183"/>
      <c r="F48" s="183"/>
      <c r="G48" s="186"/>
      <c r="H48" s="186"/>
      <c r="I48" s="186"/>
      <c r="J48" s="189"/>
      <c r="K48" s="192"/>
      <c r="L48" s="69" t="s">
        <v>144</v>
      </c>
      <c r="M48" s="70">
        <v>1</v>
      </c>
      <c r="N48" s="70">
        <v>780</v>
      </c>
      <c r="O48" s="70">
        <f t="shared" si="0"/>
        <v>780</v>
      </c>
      <c r="P48" s="178"/>
      <c r="Q48" s="160"/>
      <c r="R48" s="75"/>
      <c r="S48" s="76"/>
      <c r="T48" s="70"/>
      <c r="U48" s="87"/>
      <c r="V48" s="87"/>
      <c r="W48" s="87"/>
      <c r="X48" s="87"/>
      <c r="Y48" s="87"/>
      <c r="Z48" s="87"/>
      <c r="AA48" s="87"/>
    </row>
    <row r="49" spans="1:27" s="25" customFormat="1" ht="15.5" x14ac:dyDescent="0.35">
      <c r="A49" s="183"/>
      <c r="B49" s="162"/>
      <c r="C49" s="162"/>
      <c r="D49" s="162"/>
      <c r="E49" s="183"/>
      <c r="F49" s="183"/>
      <c r="G49" s="186"/>
      <c r="H49" s="186"/>
      <c r="I49" s="186"/>
      <c r="J49" s="189"/>
      <c r="K49" s="192"/>
      <c r="L49" s="69" t="s">
        <v>61</v>
      </c>
      <c r="M49" s="70">
        <v>1</v>
      </c>
      <c r="N49" s="70">
        <f>IFERROR(VLOOKUP(L49,Data!K:M,3,0),"0")</f>
        <v>500</v>
      </c>
      <c r="O49" s="70">
        <f t="shared" si="0"/>
        <v>500</v>
      </c>
      <c r="P49" s="178"/>
      <c r="Q49" s="160"/>
      <c r="R49" s="75"/>
      <c r="S49" s="76"/>
      <c r="T49" s="70"/>
      <c r="U49" s="87"/>
      <c r="V49" s="87"/>
      <c r="W49" s="87"/>
      <c r="X49" s="87"/>
      <c r="Y49" s="87"/>
      <c r="Z49" s="87"/>
      <c r="AA49" s="87"/>
    </row>
    <row r="50" spans="1:27" s="25" customFormat="1" ht="15.5" x14ac:dyDescent="0.35">
      <c r="A50" s="182">
        <f>IF(G50="","",COUNTA($G$3:G51))</f>
        <v>17</v>
      </c>
      <c r="B50" s="161">
        <v>45103</v>
      </c>
      <c r="C50" s="161" t="s">
        <v>707</v>
      </c>
      <c r="D50" s="161" t="s">
        <v>76</v>
      </c>
      <c r="E50" s="182">
        <v>208605</v>
      </c>
      <c r="F50" s="182">
        <v>514805</v>
      </c>
      <c r="G50" s="185" t="s">
        <v>672</v>
      </c>
      <c r="H50" s="185" t="s">
        <v>672</v>
      </c>
      <c r="I50" s="185" t="s">
        <v>671</v>
      </c>
      <c r="J50" s="188" t="s">
        <v>747</v>
      </c>
      <c r="K50" s="191" t="s">
        <v>212</v>
      </c>
      <c r="L50" s="69" t="s">
        <v>709</v>
      </c>
      <c r="M50" s="70">
        <v>1</v>
      </c>
      <c r="N50" s="70">
        <f>IFERROR(VLOOKUP(L50,Data!K:M,3,0),"0")</f>
        <v>350</v>
      </c>
      <c r="O50" s="70">
        <f t="shared" si="0"/>
        <v>350</v>
      </c>
      <c r="P50" s="178">
        <f>SUM(O50:O52)</f>
        <v>850</v>
      </c>
      <c r="Q50" s="159"/>
      <c r="R50" s="72"/>
      <c r="S50" s="73" t="s">
        <v>742</v>
      </c>
      <c r="T50" s="70" t="s">
        <v>168</v>
      </c>
      <c r="U50" s="87"/>
      <c r="V50" s="87"/>
      <c r="W50" s="87"/>
      <c r="X50" s="87"/>
      <c r="Y50" s="87"/>
      <c r="Z50" s="87"/>
      <c r="AA50" s="87"/>
    </row>
    <row r="51" spans="1:27" s="25" customFormat="1" ht="15.5" x14ac:dyDescent="0.35">
      <c r="A51" s="183"/>
      <c r="B51" s="162"/>
      <c r="C51" s="162"/>
      <c r="D51" s="162"/>
      <c r="E51" s="183"/>
      <c r="F51" s="183"/>
      <c r="G51" s="186"/>
      <c r="H51" s="186"/>
      <c r="I51" s="186"/>
      <c r="J51" s="189"/>
      <c r="K51" s="192"/>
      <c r="L51" s="69" t="s">
        <v>61</v>
      </c>
      <c r="M51" s="70">
        <v>1</v>
      </c>
      <c r="N51" s="70">
        <f>IFERROR(VLOOKUP(L51,Data!K:M,3,0),"0")</f>
        <v>500</v>
      </c>
      <c r="O51" s="70">
        <f t="shared" si="0"/>
        <v>500</v>
      </c>
      <c r="P51" s="178"/>
      <c r="Q51" s="160"/>
      <c r="R51" s="75"/>
      <c r="S51" s="76"/>
      <c r="T51" s="70"/>
      <c r="U51" s="87"/>
      <c r="V51" s="87"/>
      <c r="W51" s="87"/>
      <c r="X51" s="87"/>
      <c r="Y51" s="87"/>
      <c r="Z51" s="87"/>
      <c r="AA51" s="87"/>
    </row>
    <row r="52" spans="1:27" s="25" customFormat="1" ht="15.5" x14ac:dyDescent="0.35">
      <c r="A52" s="183"/>
      <c r="B52" s="162"/>
      <c r="C52" s="162"/>
      <c r="D52" s="162"/>
      <c r="E52" s="183"/>
      <c r="F52" s="183"/>
      <c r="G52" s="186"/>
      <c r="H52" s="186"/>
      <c r="I52" s="186"/>
      <c r="J52" s="189"/>
      <c r="K52" s="192"/>
      <c r="L52" s="69"/>
      <c r="M52" s="70"/>
      <c r="N52" s="70" t="str">
        <f>IFERROR(VLOOKUP(L52,Data!K:M,3,0),"0")</f>
        <v>0</v>
      </c>
      <c r="O52" s="70">
        <f t="shared" si="0"/>
        <v>0</v>
      </c>
      <c r="P52" s="178"/>
      <c r="Q52" s="160"/>
      <c r="R52" s="75"/>
      <c r="S52" s="76"/>
      <c r="T52" s="70"/>
      <c r="U52" s="87"/>
      <c r="V52" s="87"/>
      <c r="W52" s="87"/>
      <c r="X52" s="87"/>
      <c r="Y52" s="87"/>
      <c r="Z52" s="87"/>
      <c r="AA52" s="87"/>
    </row>
    <row r="53" spans="1:27" s="25" customFormat="1" ht="15.5" x14ac:dyDescent="0.35">
      <c r="A53" s="182">
        <f>IF(G53="","",COUNTA($G$3:G54))</f>
        <v>18</v>
      </c>
      <c r="B53" s="161">
        <v>45103</v>
      </c>
      <c r="C53" s="161" t="s">
        <v>703</v>
      </c>
      <c r="D53" s="161" t="s">
        <v>76</v>
      </c>
      <c r="E53" s="182">
        <v>209906</v>
      </c>
      <c r="F53" s="182">
        <v>448823</v>
      </c>
      <c r="G53" s="185" t="s">
        <v>668</v>
      </c>
      <c r="H53" s="185" t="s">
        <v>668</v>
      </c>
      <c r="I53" s="185" t="s">
        <v>666</v>
      </c>
      <c r="J53" s="188" t="s">
        <v>751</v>
      </c>
      <c r="K53" s="191" t="s">
        <v>663</v>
      </c>
      <c r="L53" s="69" t="s">
        <v>61</v>
      </c>
      <c r="M53" s="70">
        <v>1</v>
      </c>
      <c r="N53" s="70">
        <f>IFERROR(VLOOKUP(L53,Data!K:M,3,0),"0")</f>
        <v>500</v>
      </c>
      <c r="O53" s="70">
        <f t="shared" si="0"/>
        <v>500</v>
      </c>
      <c r="P53" s="178">
        <f>SUM(O53:O54)</f>
        <v>500</v>
      </c>
      <c r="Q53" s="159"/>
      <c r="R53" s="72" t="s">
        <v>752</v>
      </c>
      <c r="S53" s="73" t="s">
        <v>753</v>
      </c>
      <c r="T53" s="70" t="s">
        <v>174</v>
      </c>
      <c r="U53" s="87"/>
      <c r="V53" s="87"/>
      <c r="W53" s="87"/>
      <c r="X53" s="87"/>
      <c r="Y53" s="87"/>
      <c r="Z53" s="87"/>
      <c r="AA53" s="87"/>
    </row>
    <row r="54" spans="1:27" s="25" customFormat="1" ht="15.5" x14ac:dyDescent="0.35">
      <c r="A54" s="183"/>
      <c r="B54" s="162"/>
      <c r="C54" s="162"/>
      <c r="D54" s="162"/>
      <c r="E54" s="183"/>
      <c r="F54" s="183"/>
      <c r="G54" s="186"/>
      <c r="H54" s="186"/>
      <c r="I54" s="186"/>
      <c r="J54" s="189"/>
      <c r="K54" s="192"/>
      <c r="L54" s="69"/>
      <c r="M54" s="70"/>
      <c r="N54" s="70" t="str">
        <f>IFERROR(VLOOKUP(L54,Data!K:M,3,0),"0")</f>
        <v>0</v>
      </c>
      <c r="O54" s="70">
        <f t="shared" si="0"/>
        <v>0</v>
      </c>
      <c r="P54" s="178"/>
      <c r="Q54" s="160"/>
      <c r="R54" s="75"/>
      <c r="S54" s="76"/>
      <c r="T54" s="70"/>
      <c r="U54" s="87"/>
      <c r="V54" s="87"/>
      <c r="W54" s="87"/>
      <c r="X54" s="87"/>
      <c r="Y54" s="87"/>
      <c r="Z54" s="87"/>
      <c r="AA54" s="87"/>
    </row>
    <row r="55" spans="1:27" s="25" customFormat="1" ht="15.5" x14ac:dyDescent="0.35">
      <c r="A55" s="182">
        <f>IF(G55="","",COUNTA($G$3:G56))</f>
        <v>19</v>
      </c>
      <c r="B55" s="161">
        <v>45103</v>
      </c>
      <c r="C55" s="161" t="s">
        <v>703</v>
      </c>
      <c r="D55" s="161" t="s">
        <v>76</v>
      </c>
      <c r="E55" s="182">
        <v>51006</v>
      </c>
      <c r="F55" s="182">
        <v>111779</v>
      </c>
      <c r="G55" s="185" t="s">
        <v>667</v>
      </c>
      <c r="H55" s="185" t="s">
        <v>667</v>
      </c>
      <c r="I55" s="185" t="s">
        <v>666</v>
      </c>
      <c r="J55" s="188" t="s">
        <v>748</v>
      </c>
      <c r="K55" s="191" t="s">
        <v>663</v>
      </c>
      <c r="L55" s="69" t="s">
        <v>578</v>
      </c>
      <c r="M55" s="70">
        <v>3</v>
      </c>
      <c r="N55" s="70">
        <f>IFERROR(VLOOKUP(L55,Data!K:M,3,0),"0")</f>
        <v>10</v>
      </c>
      <c r="O55" s="70">
        <f t="shared" si="0"/>
        <v>30</v>
      </c>
      <c r="P55" s="178">
        <f>SUM(O55:O57)</f>
        <v>530</v>
      </c>
      <c r="Q55" s="159"/>
      <c r="R55" s="72" t="s">
        <v>162</v>
      </c>
      <c r="S55" s="73" t="s">
        <v>753</v>
      </c>
      <c r="T55" s="70" t="s">
        <v>186</v>
      </c>
      <c r="U55" s="87"/>
      <c r="V55" s="87"/>
      <c r="W55" s="87"/>
      <c r="X55" s="87"/>
      <c r="Y55" s="87"/>
      <c r="Z55" s="87"/>
      <c r="AA55" s="87"/>
    </row>
    <row r="56" spans="1:27" s="25" customFormat="1" ht="15.5" x14ac:dyDescent="0.35">
      <c r="A56" s="183"/>
      <c r="B56" s="162"/>
      <c r="C56" s="162"/>
      <c r="D56" s="162"/>
      <c r="E56" s="183"/>
      <c r="F56" s="183"/>
      <c r="G56" s="186"/>
      <c r="H56" s="186"/>
      <c r="I56" s="186"/>
      <c r="J56" s="189"/>
      <c r="K56" s="192"/>
      <c r="L56" s="69" t="s">
        <v>61</v>
      </c>
      <c r="M56" s="70">
        <v>1</v>
      </c>
      <c r="N56" s="70">
        <f>IFERROR(VLOOKUP(L56,Data!K:M,3,0),"0")</f>
        <v>500</v>
      </c>
      <c r="O56" s="70">
        <f t="shared" si="0"/>
        <v>500</v>
      </c>
      <c r="P56" s="178"/>
      <c r="Q56" s="160"/>
      <c r="R56" s="75"/>
      <c r="S56" s="76"/>
      <c r="T56" s="70"/>
      <c r="U56" s="87"/>
      <c r="V56" s="87"/>
      <c r="W56" s="87"/>
      <c r="X56" s="87"/>
      <c r="Y56" s="87"/>
      <c r="Z56" s="87"/>
      <c r="AA56" s="87"/>
    </row>
    <row r="57" spans="1:27" s="25" customFormat="1" ht="15.5" x14ac:dyDescent="0.35">
      <c r="A57" s="183"/>
      <c r="B57" s="162"/>
      <c r="C57" s="162"/>
      <c r="D57" s="162"/>
      <c r="E57" s="183"/>
      <c r="F57" s="183"/>
      <c r="G57" s="186"/>
      <c r="H57" s="186"/>
      <c r="I57" s="186"/>
      <c r="J57" s="189"/>
      <c r="K57" s="192"/>
      <c r="L57" s="69"/>
      <c r="M57" s="70"/>
      <c r="N57" s="70" t="str">
        <f>IFERROR(VLOOKUP(L57,Data!K:M,3,0),"0")</f>
        <v>0</v>
      </c>
      <c r="O57" s="70">
        <f t="shared" si="0"/>
        <v>0</v>
      </c>
      <c r="P57" s="178"/>
      <c r="Q57" s="160"/>
      <c r="R57" s="75"/>
      <c r="S57" s="76"/>
      <c r="T57" s="70"/>
      <c r="U57" s="87"/>
      <c r="V57" s="87"/>
      <c r="W57" s="87"/>
      <c r="X57" s="87"/>
      <c r="Y57" s="87"/>
      <c r="Z57" s="87"/>
      <c r="AA57" s="87"/>
    </row>
    <row r="58" spans="1:27" ht="15.5" x14ac:dyDescent="0.35">
      <c r="A58" s="199">
        <f>IF(G58="","",COUNTA($G$3:G59))</f>
        <v>20</v>
      </c>
      <c r="B58" s="180">
        <v>45103</v>
      </c>
      <c r="C58" s="199" t="s">
        <v>703</v>
      </c>
      <c r="D58" s="199" t="s">
        <v>76</v>
      </c>
      <c r="E58" s="199">
        <v>37982</v>
      </c>
      <c r="F58" s="199">
        <v>348421</v>
      </c>
      <c r="G58" s="167" t="s">
        <v>1571</v>
      </c>
      <c r="H58" s="167" t="s">
        <v>1571</v>
      </c>
      <c r="I58" s="167" t="s">
        <v>1572</v>
      </c>
      <c r="J58" s="167" t="s">
        <v>1573</v>
      </c>
      <c r="K58" s="232" t="s">
        <v>184</v>
      </c>
      <c r="L58" s="38" t="s">
        <v>148</v>
      </c>
      <c r="M58" s="31">
        <v>1</v>
      </c>
      <c r="N58" s="31">
        <f>IFERROR(VLOOKUP(L58,[3]Data!K:M,3,0),"0")</f>
        <v>350</v>
      </c>
      <c r="O58" s="31">
        <f>PRODUCT(M58:N58)</f>
        <v>350</v>
      </c>
      <c r="P58" s="224">
        <f>SUM(O58:O60)</f>
        <v>850</v>
      </c>
      <c r="Q58" s="216"/>
      <c r="R58" s="29"/>
      <c r="S58" s="33" t="s">
        <v>434</v>
      </c>
      <c r="T58" s="29" t="s">
        <v>723</v>
      </c>
    </row>
    <row r="59" spans="1:27" ht="15.5" x14ac:dyDescent="0.35">
      <c r="A59" s="200"/>
      <c r="B59" s="181"/>
      <c r="C59" s="200"/>
      <c r="D59" s="200"/>
      <c r="E59" s="200"/>
      <c r="F59" s="200"/>
      <c r="G59" s="168"/>
      <c r="H59" s="168"/>
      <c r="I59" s="168"/>
      <c r="J59" s="168"/>
      <c r="K59" s="233"/>
      <c r="L59" s="38" t="s">
        <v>61</v>
      </c>
      <c r="M59" s="31">
        <v>1</v>
      </c>
      <c r="N59" s="31">
        <f>IFERROR(VLOOKUP(L59,[3]Data!K:M,3,0),"0")</f>
        <v>500</v>
      </c>
      <c r="O59" s="31">
        <f>PRODUCT(M59:N59)</f>
        <v>500</v>
      </c>
      <c r="P59" s="224"/>
      <c r="Q59" s="217"/>
      <c r="R59" s="30"/>
      <c r="S59" s="33"/>
      <c r="T59" s="30"/>
    </row>
    <row r="60" spans="1:27" ht="15.5" x14ac:dyDescent="0.35">
      <c r="A60" s="200"/>
      <c r="B60" s="181"/>
      <c r="C60" s="231"/>
      <c r="D60" s="200"/>
      <c r="E60" s="200"/>
      <c r="F60" s="200"/>
      <c r="G60" s="168"/>
      <c r="H60" s="168"/>
      <c r="I60" s="168"/>
      <c r="J60" s="168"/>
      <c r="K60" s="233"/>
      <c r="L60" s="38"/>
      <c r="M60" s="31"/>
      <c r="N60" s="31" t="str">
        <f>IFERROR(VLOOKUP(L60,[3]Data!K:M,3,0),"0")</f>
        <v>0</v>
      </c>
      <c r="O60" s="31">
        <f>PRODUCT(M60:N60)</f>
        <v>0</v>
      </c>
      <c r="P60" s="224"/>
      <c r="Q60" s="217"/>
      <c r="R60" s="30"/>
      <c r="S60" s="33"/>
      <c r="T60" s="30"/>
    </row>
    <row r="61" spans="1:27" ht="15.5" x14ac:dyDescent="0.35">
      <c r="A61" s="199">
        <f>IF(G61="","",COUNTA($G$3:G62))</f>
        <v>21</v>
      </c>
      <c r="B61" s="180">
        <v>45103</v>
      </c>
      <c r="C61" s="199" t="s">
        <v>707</v>
      </c>
      <c r="D61" s="199" t="s">
        <v>76</v>
      </c>
      <c r="E61" s="199">
        <v>207672</v>
      </c>
      <c r="F61" s="199">
        <v>166887</v>
      </c>
      <c r="G61" s="167" t="s">
        <v>1574</v>
      </c>
      <c r="H61" s="167" t="s">
        <v>1574</v>
      </c>
      <c r="I61" s="167" t="s">
        <v>1575</v>
      </c>
      <c r="J61" s="167" t="s">
        <v>1576</v>
      </c>
      <c r="K61" s="232" t="s">
        <v>163</v>
      </c>
      <c r="L61" s="38" t="s">
        <v>578</v>
      </c>
      <c r="M61" s="45">
        <v>3</v>
      </c>
      <c r="N61" s="31">
        <f>IFERROR(VLOOKUP(L61,[3]Data!K:M,3,0),"0")</f>
        <v>10</v>
      </c>
      <c r="O61" s="31">
        <f t="shared" ref="O61:O65" si="1">PRODUCT(M61:N61)</f>
        <v>30</v>
      </c>
      <c r="P61" s="224">
        <f>SUM(O61:O63)</f>
        <v>880</v>
      </c>
      <c r="Q61" s="216"/>
      <c r="R61" s="167" t="s">
        <v>1611</v>
      </c>
      <c r="S61" s="33" t="s">
        <v>168</v>
      </c>
      <c r="T61" s="29"/>
    </row>
    <row r="62" spans="1:27" ht="15.5" x14ac:dyDescent="0.35">
      <c r="A62" s="200"/>
      <c r="B62" s="181"/>
      <c r="C62" s="200"/>
      <c r="D62" s="200"/>
      <c r="E62" s="200"/>
      <c r="F62" s="200"/>
      <c r="G62" s="168"/>
      <c r="H62" s="168"/>
      <c r="I62" s="168"/>
      <c r="J62" s="168"/>
      <c r="K62" s="233"/>
      <c r="L62" s="38" t="s">
        <v>148</v>
      </c>
      <c r="M62" s="31">
        <v>1</v>
      </c>
      <c r="N62" s="31">
        <f>IFERROR(VLOOKUP(L62,[3]Data!K:M,3,0),"0")</f>
        <v>350</v>
      </c>
      <c r="O62" s="31">
        <f t="shared" si="1"/>
        <v>350</v>
      </c>
      <c r="P62" s="224"/>
      <c r="Q62" s="217"/>
      <c r="R62" s="168"/>
      <c r="S62" s="33"/>
      <c r="T62" s="30"/>
    </row>
    <row r="63" spans="1:27" ht="15.5" x14ac:dyDescent="0.35">
      <c r="A63" s="200"/>
      <c r="B63" s="181"/>
      <c r="C63" s="231"/>
      <c r="D63" s="200"/>
      <c r="E63" s="200"/>
      <c r="F63" s="200"/>
      <c r="G63" s="168"/>
      <c r="H63" s="168"/>
      <c r="I63" s="168"/>
      <c r="J63" s="168"/>
      <c r="K63" s="233"/>
      <c r="L63" s="38" t="s">
        <v>61</v>
      </c>
      <c r="M63" s="31">
        <v>1</v>
      </c>
      <c r="N63" s="31">
        <f>IFERROR(VLOOKUP(L63,[3]Data!K:M,3,0),"0")</f>
        <v>500</v>
      </c>
      <c r="O63" s="31">
        <f t="shared" si="1"/>
        <v>500</v>
      </c>
      <c r="P63" s="224"/>
      <c r="Q63" s="217"/>
      <c r="R63" s="169"/>
      <c r="S63" s="33"/>
      <c r="T63" s="30"/>
    </row>
    <row r="64" spans="1:27" ht="15.5" x14ac:dyDescent="0.35">
      <c r="A64" s="199">
        <f>IF(G64="","",COUNTA($G$3:G65))</f>
        <v>22</v>
      </c>
      <c r="B64" s="180">
        <v>45103</v>
      </c>
      <c r="C64" s="199" t="s">
        <v>703</v>
      </c>
      <c r="D64" s="199" t="s">
        <v>55</v>
      </c>
      <c r="E64" s="199">
        <v>8683</v>
      </c>
      <c r="F64" s="199">
        <v>264102</v>
      </c>
      <c r="G64" s="167" t="s">
        <v>1577</v>
      </c>
      <c r="H64" s="167" t="s">
        <v>1577</v>
      </c>
      <c r="I64" s="167" t="s">
        <v>1578</v>
      </c>
      <c r="J64" s="167" t="s">
        <v>1579</v>
      </c>
      <c r="K64" s="232" t="s">
        <v>197</v>
      </c>
      <c r="L64" s="38" t="s">
        <v>578</v>
      </c>
      <c r="M64" s="31">
        <v>5</v>
      </c>
      <c r="N64" s="31">
        <f>IFERROR(VLOOKUP(L64,[3]Data!K:M,3,0),"0")</f>
        <v>10</v>
      </c>
      <c r="O64" s="31">
        <f t="shared" si="1"/>
        <v>50</v>
      </c>
      <c r="P64" s="224">
        <f>SUM(O64:O65)</f>
        <v>550</v>
      </c>
      <c r="Q64" s="216"/>
      <c r="R64" s="41" t="s">
        <v>1612</v>
      </c>
      <c r="S64" s="33" t="s">
        <v>1580</v>
      </c>
      <c r="T64" s="29"/>
    </row>
    <row r="65" spans="1:27" ht="30" customHeight="1" x14ac:dyDescent="0.35">
      <c r="A65" s="200"/>
      <c r="B65" s="181"/>
      <c r="C65" s="200"/>
      <c r="D65" s="200"/>
      <c r="E65" s="200"/>
      <c r="F65" s="200"/>
      <c r="G65" s="168"/>
      <c r="H65" s="168"/>
      <c r="I65" s="168"/>
      <c r="J65" s="168"/>
      <c r="K65" s="233"/>
      <c r="L65" s="38" t="s">
        <v>61</v>
      </c>
      <c r="M65" s="31">
        <v>1</v>
      </c>
      <c r="N65" s="31">
        <f>IFERROR(VLOOKUP(L65,[3]Data!K:M,3,0),"0")</f>
        <v>500</v>
      </c>
      <c r="O65" s="31">
        <f t="shared" si="1"/>
        <v>500</v>
      </c>
      <c r="P65" s="224"/>
      <c r="Q65" s="217"/>
      <c r="R65" s="30"/>
      <c r="S65" s="33"/>
      <c r="T65" s="30"/>
    </row>
    <row r="66" spans="1:27" s="25" customFormat="1" ht="15.5" x14ac:dyDescent="0.35">
      <c r="A66" s="182">
        <f>IF(G66="","",COUNTA($G$3:G67))</f>
        <v>23</v>
      </c>
      <c r="B66" s="161">
        <v>45103</v>
      </c>
      <c r="C66" s="161" t="s">
        <v>703</v>
      </c>
      <c r="D66" s="161" t="s">
        <v>76</v>
      </c>
      <c r="E66" s="182">
        <v>35112</v>
      </c>
      <c r="F66" s="182">
        <v>111775</v>
      </c>
      <c r="G66" s="185" t="s">
        <v>665</v>
      </c>
      <c r="H66" s="185" t="s">
        <v>665</v>
      </c>
      <c r="I66" s="185" t="s">
        <v>664</v>
      </c>
      <c r="J66" s="188" t="s">
        <v>754</v>
      </c>
      <c r="K66" s="191" t="s">
        <v>663</v>
      </c>
      <c r="L66" s="69" t="s">
        <v>61</v>
      </c>
      <c r="M66" s="70">
        <v>1</v>
      </c>
      <c r="N66" s="70">
        <f>IFERROR(VLOOKUP(L66,Data!K:M,3,0),"0")</f>
        <v>500</v>
      </c>
      <c r="O66" s="70">
        <f>PRODUCT(M66:N66)</f>
        <v>500</v>
      </c>
      <c r="P66" s="178">
        <f>SUM(O66:O67)</f>
        <v>500</v>
      </c>
      <c r="Q66" s="159"/>
      <c r="R66" s="72" t="s">
        <v>752</v>
      </c>
      <c r="S66" s="73" t="s">
        <v>753</v>
      </c>
      <c r="T66" s="70" t="s">
        <v>174</v>
      </c>
      <c r="U66" s="87"/>
      <c r="V66" s="87"/>
      <c r="W66" s="87"/>
      <c r="X66" s="87"/>
      <c r="Y66" s="87"/>
      <c r="Z66" s="87"/>
      <c r="AA66" s="87"/>
    </row>
    <row r="67" spans="1:27" s="25" customFormat="1" ht="15.5" x14ac:dyDescent="0.35">
      <c r="A67" s="183"/>
      <c r="B67" s="162"/>
      <c r="C67" s="162"/>
      <c r="D67" s="162"/>
      <c r="E67" s="183"/>
      <c r="F67" s="183"/>
      <c r="G67" s="186"/>
      <c r="H67" s="186"/>
      <c r="I67" s="186"/>
      <c r="J67" s="189"/>
      <c r="K67" s="192"/>
      <c r="L67" s="69"/>
      <c r="M67" s="70"/>
      <c r="N67" s="70" t="str">
        <f>IFERROR(VLOOKUP(L67,Data!K:M,3,0),"0")</f>
        <v>0</v>
      </c>
      <c r="O67" s="70">
        <f>PRODUCT(M67:N67)</f>
        <v>0</v>
      </c>
      <c r="P67" s="178"/>
      <c r="Q67" s="160"/>
      <c r="R67" s="75"/>
      <c r="S67" s="76"/>
      <c r="T67" s="70"/>
      <c r="U67" s="87"/>
      <c r="V67" s="87"/>
      <c r="W67" s="87"/>
      <c r="X67" s="87"/>
      <c r="Y67" s="87"/>
      <c r="Z67" s="87"/>
      <c r="AA67" s="87"/>
    </row>
    <row r="68" spans="1:27" s="88" customFormat="1" ht="18" customHeight="1" x14ac:dyDescent="0.35">
      <c r="A68" s="236" t="s">
        <v>1626</v>
      </c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8"/>
      <c r="P68" s="220">
        <f>SUM(P3:P67)</f>
        <v>22305</v>
      </c>
      <c r="Q68" s="221"/>
      <c r="R68" s="222"/>
    </row>
    <row r="69" spans="1:27" s="92" customFormat="1" ht="18" customHeight="1" x14ac:dyDescent="0.35">
      <c r="A69" s="239" t="s">
        <v>1627</v>
      </c>
      <c r="B69" s="239"/>
      <c r="C69" s="89" t="e">
        <f ca="1">[4]!NumberToWordEN(P68)</f>
        <v>#NAME?</v>
      </c>
      <c r="D69" s="89"/>
      <c r="E69" s="89"/>
      <c r="F69" s="90"/>
      <c r="G69" s="89"/>
      <c r="H69" s="89"/>
      <c r="I69" s="89"/>
      <c r="J69" s="90"/>
      <c r="K69" s="89"/>
      <c r="L69" s="89"/>
      <c r="M69" s="89"/>
      <c r="N69" s="89"/>
      <c r="O69" s="89"/>
      <c r="P69" s="89"/>
      <c r="Q69" s="91"/>
    </row>
    <row r="70" spans="1:27" s="92" customFormat="1" ht="18" customHeight="1" x14ac:dyDescent="0.35">
      <c r="A70" s="93"/>
      <c r="B70" s="94"/>
      <c r="C70" s="95"/>
      <c r="D70" s="93"/>
      <c r="E70" s="93"/>
      <c r="F70" s="93"/>
      <c r="G70" s="93"/>
      <c r="H70" s="93"/>
      <c r="I70" s="93"/>
      <c r="J70" s="95"/>
      <c r="K70" s="93"/>
      <c r="M70" s="96"/>
      <c r="P70" s="93"/>
      <c r="Q70" s="97"/>
    </row>
    <row r="71" spans="1:27" s="92" customFormat="1" ht="18" customHeight="1" x14ac:dyDescent="0.35">
      <c r="A71" s="93"/>
      <c r="B71" s="94"/>
      <c r="C71" s="95"/>
      <c r="D71" s="93"/>
      <c r="E71" s="93"/>
      <c r="F71" s="93"/>
      <c r="G71" s="93"/>
      <c r="H71" s="93"/>
      <c r="I71" s="93"/>
      <c r="J71" s="95"/>
      <c r="K71" s="93"/>
      <c r="M71" s="96"/>
      <c r="P71" s="93"/>
      <c r="Q71" s="97"/>
    </row>
    <row r="72" spans="1:27" s="92" customFormat="1" ht="18" customHeight="1" x14ac:dyDescent="0.35">
      <c r="A72" s="93"/>
      <c r="B72" s="94"/>
      <c r="C72" s="95"/>
      <c r="D72" s="93"/>
      <c r="E72" s="93"/>
      <c r="F72" s="93"/>
      <c r="G72" s="93"/>
      <c r="H72" s="93"/>
      <c r="I72" s="93"/>
      <c r="J72" s="95"/>
      <c r="K72" s="93"/>
      <c r="M72" s="96"/>
      <c r="P72" s="93"/>
      <c r="Q72" s="97"/>
    </row>
    <row r="73" spans="1:27" s="102" customFormat="1" ht="18" customHeight="1" x14ac:dyDescent="0.35">
      <c r="A73" s="98"/>
      <c r="B73" s="98"/>
      <c r="C73" s="99"/>
      <c r="D73" s="99"/>
      <c r="E73" s="98"/>
      <c r="F73" s="98"/>
      <c r="G73" s="98"/>
      <c r="H73" s="98"/>
      <c r="I73" s="98"/>
      <c r="J73" s="99"/>
      <c r="K73" s="99"/>
      <c r="L73" s="99"/>
      <c r="M73" s="100"/>
      <c r="N73" s="100"/>
      <c r="O73" s="100"/>
      <c r="P73" s="100"/>
      <c r="Q73" s="101"/>
    </row>
    <row r="74" spans="1:27" s="102" customFormat="1" ht="18" customHeight="1" x14ac:dyDescent="0.35">
      <c r="A74" s="98"/>
      <c r="B74" s="98"/>
      <c r="C74" s="99"/>
      <c r="D74" s="99"/>
      <c r="E74" s="98"/>
      <c r="F74" s="98"/>
      <c r="G74" s="98"/>
      <c r="H74" s="98"/>
      <c r="I74" s="98"/>
      <c r="J74" s="99"/>
      <c r="K74" s="99"/>
      <c r="L74" s="99"/>
      <c r="M74" s="100"/>
      <c r="N74" s="100"/>
      <c r="O74" s="100"/>
      <c r="P74" s="218" t="s">
        <v>1628</v>
      </c>
      <c r="Q74" s="218"/>
    </row>
    <row r="75" spans="1:27" s="102" customFormat="1" ht="18" customHeight="1" x14ac:dyDescent="0.35">
      <c r="A75" s="98"/>
      <c r="B75" s="98"/>
      <c r="C75" s="99"/>
      <c r="D75" s="99"/>
      <c r="E75" s="98"/>
      <c r="F75" s="98"/>
      <c r="G75" s="98"/>
      <c r="H75" s="98"/>
      <c r="I75" s="98"/>
      <c r="J75" s="99"/>
      <c r="K75" s="99"/>
      <c r="L75" s="99"/>
      <c r="M75" s="100"/>
      <c r="N75" s="100"/>
      <c r="O75" s="100"/>
      <c r="P75" s="98"/>
      <c r="Q75" s="103"/>
    </row>
    <row r="76" spans="1:27" s="56" customFormat="1" ht="24" customHeight="1" x14ac:dyDescent="0.4">
      <c r="A76" s="205" t="s">
        <v>1629</v>
      </c>
      <c r="B76" s="207"/>
      <c r="C76" s="205" t="s">
        <v>20</v>
      </c>
      <c r="D76" s="206"/>
      <c r="E76" s="207"/>
      <c r="F76" s="205" t="s">
        <v>1623</v>
      </c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7"/>
    </row>
    <row r="77" spans="1:27" s="57" customFormat="1" ht="41.25" customHeight="1" x14ac:dyDescent="0.4">
      <c r="A77" s="104" t="s">
        <v>1624</v>
      </c>
      <c r="B77" s="105" t="s">
        <v>80</v>
      </c>
      <c r="C77" s="105" t="s">
        <v>9</v>
      </c>
      <c r="D77" s="106" t="s">
        <v>10</v>
      </c>
      <c r="E77" s="104" t="s">
        <v>11</v>
      </c>
      <c r="F77" s="104" t="s">
        <v>0</v>
      </c>
      <c r="G77" s="104"/>
      <c r="H77" s="104" t="s">
        <v>1</v>
      </c>
      <c r="I77" s="107"/>
      <c r="J77" s="105" t="s">
        <v>12</v>
      </c>
      <c r="K77" s="108" t="s">
        <v>147</v>
      </c>
      <c r="L77" s="107" t="s">
        <v>81</v>
      </c>
      <c r="M77" s="104" t="s">
        <v>13</v>
      </c>
      <c r="N77" s="104" t="s">
        <v>2</v>
      </c>
      <c r="O77" s="104" t="s">
        <v>82</v>
      </c>
      <c r="P77" s="104" t="s">
        <v>1625</v>
      </c>
      <c r="Q77" s="109" t="s">
        <v>83</v>
      </c>
      <c r="R77" s="109" t="s">
        <v>4</v>
      </c>
    </row>
    <row r="78" spans="1:27" s="25" customFormat="1" ht="15.5" x14ac:dyDescent="0.35">
      <c r="A78" s="182">
        <f>IF(G78="","",COUNTA($G$3:G79))</f>
        <v>24</v>
      </c>
      <c r="B78" s="161">
        <v>45103</v>
      </c>
      <c r="C78" s="161" t="s">
        <v>707</v>
      </c>
      <c r="D78" s="161" t="s">
        <v>76</v>
      </c>
      <c r="E78" s="182">
        <v>204268</v>
      </c>
      <c r="F78" s="182">
        <v>510573</v>
      </c>
      <c r="G78" s="185" t="s">
        <v>660</v>
      </c>
      <c r="H78" s="185" t="s">
        <v>660</v>
      </c>
      <c r="I78" s="185" t="s">
        <v>659</v>
      </c>
      <c r="J78" s="188" t="s">
        <v>757</v>
      </c>
      <c r="K78" s="191" t="s">
        <v>177</v>
      </c>
      <c r="L78" s="69" t="s">
        <v>61</v>
      </c>
      <c r="M78" s="70">
        <v>1</v>
      </c>
      <c r="N78" s="70">
        <f>IFERROR(VLOOKUP(L78,Data!K:M,3,0),"0")</f>
        <v>500</v>
      </c>
      <c r="O78" s="70">
        <f t="shared" ref="O78:O84" si="2">PRODUCT(M78:N78)</f>
        <v>500</v>
      </c>
      <c r="P78" s="178">
        <f>SUM(O78:O79)</f>
        <v>500</v>
      </c>
      <c r="Q78" s="159"/>
      <c r="R78" s="72" t="s">
        <v>756</v>
      </c>
      <c r="S78" s="73" t="s">
        <v>721</v>
      </c>
      <c r="T78" s="70" t="s">
        <v>165</v>
      </c>
      <c r="U78" s="87"/>
      <c r="V78" s="87"/>
      <c r="W78" s="87"/>
      <c r="X78" s="87"/>
      <c r="Y78" s="87"/>
      <c r="Z78" s="87"/>
      <c r="AA78" s="87"/>
    </row>
    <row r="79" spans="1:27" s="25" customFormat="1" ht="15.5" x14ac:dyDescent="0.35">
      <c r="A79" s="183"/>
      <c r="B79" s="162"/>
      <c r="C79" s="162"/>
      <c r="D79" s="162"/>
      <c r="E79" s="183"/>
      <c r="F79" s="183"/>
      <c r="G79" s="186"/>
      <c r="H79" s="186"/>
      <c r="I79" s="186"/>
      <c r="J79" s="189"/>
      <c r="K79" s="192"/>
      <c r="L79" s="69"/>
      <c r="M79" s="70"/>
      <c r="N79" s="70" t="str">
        <f>IFERROR(VLOOKUP(L79,Data!K:M,3,0),"0")</f>
        <v>0</v>
      </c>
      <c r="O79" s="70">
        <f t="shared" si="2"/>
        <v>0</v>
      </c>
      <c r="P79" s="178"/>
      <c r="Q79" s="160"/>
      <c r="R79" s="75"/>
      <c r="S79" s="76"/>
      <c r="T79" s="70"/>
      <c r="U79" s="87"/>
      <c r="V79" s="87"/>
      <c r="W79" s="87"/>
      <c r="X79" s="87"/>
      <c r="Y79" s="87"/>
      <c r="Z79" s="87"/>
      <c r="AA79" s="87"/>
    </row>
    <row r="80" spans="1:27" s="25" customFormat="1" ht="15.5" x14ac:dyDescent="0.35">
      <c r="A80" s="182">
        <f>IF(G80="","",COUNTA($G$3:G81))</f>
        <v>25</v>
      </c>
      <c r="B80" s="161">
        <v>45103</v>
      </c>
      <c r="C80" s="161" t="s">
        <v>703</v>
      </c>
      <c r="D80" s="161" t="s">
        <v>54</v>
      </c>
      <c r="E80" s="182">
        <v>12716</v>
      </c>
      <c r="F80" s="182">
        <v>510573</v>
      </c>
      <c r="G80" s="185" t="s">
        <v>660</v>
      </c>
      <c r="H80" s="185" t="s">
        <v>660</v>
      </c>
      <c r="I80" s="185" t="s">
        <v>659</v>
      </c>
      <c r="J80" s="188" t="s">
        <v>757</v>
      </c>
      <c r="K80" s="191" t="s">
        <v>177</v>
      </c>
      <c r="L80" s="69" t="s">
        <v>61</v>
      </c>
      <c r="M80" s="70">
        <v>1</v>
      </c>
      <c r="N80" s="70">
        <f>IFERROR(VLOOKUP(L80,Data!K:M,3,0),"0")</f>
        <v>500</v>
      </c>
      <c r="O80" s="70">
        <f t="shared" si="2"/>
        <v>500</v>
      </c>
      <c r="P80" s="178">
        <f>SUM(O80:O81)</f>
        <v>500</v>
      </c>
      <c r="Q80" s="159"/>
      <c r="R80" s="72" t="s">
        <v>736</v>
      </c>
      <c r="S80" s="73"/>
      <c r="T80" s="70" t="s">
        <v>658</v>
      </c>
      <c r="U80" s="87"/>
      <c r="V80" s="87"/>
      <c r="W80" s="87"/>
      <c r="X80" s="87"/>
      <c r="Y80" s="87"/>
      <c r="Z80" s="87"/>
      <c r="AA80" s="87"/>
    </row>
    <row r="81" spans="1:27" s="25" customFormat="1" ht="15.5" x14ac:dyDescent="0.35">
      <c r="A81" s="183"/>
      <c r="B81" s="162"/>
      <c r="C81" s="162"/>
      <c r="D81" s="162"/>
      <c r="E81" s="183"/>
      <c r="F81" s="183"/>
      <c r="G81" s="186"/>
      <c r="H81" s="186"/>
      <c r="I81" s="186"/>
      <c r="J81" s="189"/>
      <c r="K81" s="192"/>
      <c r="L81" s="69"/>
      <c r="M81" s="70"/>
      <c r="N81" s="70" t="str">
        <f>IFERROR(VLOOKUP(L81,Data!K:M,3,0),"0")</f>
        <v>0</v>
      </c>
      <c r="O81" s="70">
        <f t="shared" si="2"/>
        <v>0</v>
      </c>
      <c r="P81" s="178"/>
      <c r="Q81" s="160"/>
      <c r="R81" s="75" t="s">
        <v>758</v>
      </c>
      <c r="S81" s="76"/>
      <c r="T81" s="70"/>
      <c r="U81" s="87"/>
      <c r="V81" s="87"/>
      <c r="W81" s="87"/>
      <c r="X81" s="87"/>
      <c r="Y81" s="87"/>
      <c r="Z81" s="87"/>
      <c r="AA81" s="87"/>
    </row>
    <row r="82" spans="1:27" s="25" customFormat="1" ht="15.5" x14ac:dyDescent="0.35">
      <c r="A82" s="182">
        <f>IF(G82="","",COUNTA($G$3:G83))</f>
        <v>26</v>
      </c>
      <c r="B82" s="161">
        <v>45103</v>
      </c>
      <c r="C82" s="161" t="s">
        <v>703</v>
      </c>
      <c r="D82" s="161" t="s">
        <v>76</v>
      </c>
      <c r="E82" s="182">
        <v>12377</v>
      </c>
      <c r="F82" s="182">
        <v>162453</v>
      </c>
      <c r="G82" s="185" t="s">
        <v>662</v>
      </c>
      <c r="H82" s="185" t="s">
        <v>662</v>
      </c>
      <c r="I82" s="185" t="s">
        <v>661</v>
      </c>
      <c r="J82" s="188" t="s">
        <v>755</v>
      </c>
      <c r="K82" s="191" t="s">
        <v>189</v>
      </c>
      <c r="L82" s="69" t="s">
        <v>578</v>
      </c>
      <c r="M82" s="70">
        <v>3</v>
      </c>
      <c r="N82" s="70">
        <f>IFERROR(VLOOKUP(L82,Data!K:M,3,0),"0")</f>
        <v>10</v>
      </c>
      <c r="O82" s="70">
        <f t="shared" si="2"/>
        <v>30</v>
      </c>
      <c r="P82" s="178">
        <f>SUM(O82:O84)</f>
        <v>530</v>
      </c>
      <c r="Q82" s="159"/>
      <c r="R82" s="72" t="s">
        <v>756</v>
      </c>
      <c r="S82" s="73"/>
      <c r="T82" s="70" t="s">
        <v>344</v>
      </c>
      <c r="U82" s="87"/>
      <c r="V82" s="87"/>
      <c r="W82" s="87"/>
      <c r="X82" s="87"/>
      <c r="Y82" s="87"/>
      <c r="Z82" s="87"/>
      <c r="AA82" s="87"/>
    </row>
    <row r="83" spans="1:27" s="25" customFormat="1" ht="15.5" x14ac:dyDescent="0.35">
      <c r="A83" s="183"/>
      <c r="B83" s="162"/>
      <c r="C83" s="162"/>
      <c r="D83" s="162"/>
      <c r="E83" s="183"/>
      <c r="F83" s="183"/>
      <c r="G83" s="186"/>
      <c r="H83" s="186"/>
      <c r="I83" s="186"/>
      <c r="J83" s="189"/>
      <c r="K83" s="192"/>
      <c r="L83" s="69" t="s">
        <v>61</v>
      </c>
      <c r="M83" s="70">
        <v>1</v>
      </c>
      <c r="N83" s="70">
        <f>IFERROR(VLOOKUP(L83,Data!K:M,3,0),"0")</f>
        <v>500</v>
      </c>
      <c r="O83" s="70">
        <f t="shared" si="2"/>
        <v>500</v>
      </c>
      <c r="P83" s="178"/>
      <c r="Q83" s="160"/>
      <c r="R83" s="75"/>
      <c r="S83" s="76"/>
      <c r="T83" s="70"/>
      <c r="U83" s="87"/>
      <c r="V83" s="87"/>
      <c r="W83" s="87"/>
      <c r="X83" s="87"/>
      <c r="Y83" s="87"/>
      <c r="Z83" s="87"/>
      <c r="AA83" s="87"/>
    </row>
    <row r="84" spans="1:27" s="25" customFormat="1" ht="15.5" x14ac:dyDescent="0.35">
      <c r="A84" s="183"/>
      <c r="B84" s="162"/>
      <c r="C84" s="162"/>
      <c r="D84" s="162"/>
      <c r="E84" s="183"/>
      <c r="F84" s="183"/>
      <c r="G84" s="186"/>
      <c r="H84" s="186"/>
      <c r="I84" s="186"/>
      <c r="J84" s="189"/>
      <c r="K84" s="192"/>
      <c r="L84" s="69"/>
      <c r="M84" s="70"/>
      <c r="N84" s="70" t="str">
        <f>IFERROR(VLOOKUP(L84,Data!K:M,3,0),"0")</f>
        <v>0</v>
      </c>
      <c r="O84" s="70">
        <f t="shared" si="2"/>
        <v>0</v>
      </c>
      <c r="P84" s="178"/>
      <c r="Q84" s="160"/>
      <c r="R84" s="75"/>
      <c r="S84" s="76"/>
      <c r="T84" s="70"/>
      <c r="U84" s="87"/>
      <c r="V84" s="87"/>
      <c r="W84" s="87"/>
      <c r="X84" s="87"/>
      <c r="Y84" s="87"/>
      <c r="Z84" s="87"/>
      <c r="AA84" s="87"/>
    </row>
    <row r="85" spans="1:27" s="25" customFormat="1" ht="15.5" x14ac:dyDescent="0.35">
      <c r="A85" s="182">
        <f>IF(G85="","",COUNTA($G$3:G86))</f>
        <v>27</v>
      </c>
      <c r="B85" s="161">
        <v>45104</v>
      </c>
      <c r="C85" s="161" t="s">
        <v>703</v>
      </c>
      <c r="D85" s="161" t="s">
        <v>76</v>
      </c>
      <c r="E85" s="182">
        <v>209824</v>
      </c>
      <c r="F85" s="182">
        <v>127993</v>
      </c>
      <c r="G85" s="185" t="s">
        <v>654</v>
      </c>
      <c r="H85" s="185" t="s">
        <v>654</v>
      </c>
      <c r="I85" s="185" t="s">
        <v>653</v>
      </c>
      <c r="J85" s="188" t="s">
        <v>760</v>
      </c>
      <c r="K85" s="191" t="s">
        <v>216</v>
      </c>
      <c r="L85" s="69" t="s">
        <v>714</v>
      </c>
      <c r="M85" s="70">
        <v>1</v>
      </c>
      <c r="N85" s="70">
        <f>IFERROR(VLOOKUP(L85,Data!K:M,3,0),"0")</f>
        <v>380</v>
      </c>
      <c r="O85" s="70">
        <f t="shared" ref="O85:O165" si="3">PRODUCT(M85:N85)</f>
        <v>380</v>
      </c>
      <c r="P85" s="178">
        <f>SUM(O85:O86)</f>
        <v>880</v>
      </c>
      <c r="Q85" s="159"/>
      <c r="R85" s="72"/>
      <c r="S85" s="73"/>
      <c r="T85" s="70" t="s">
        <v>575</v>
      </c>
      <c r="U85" s="87"/>
      <c r="V85" s="87"/>
      <c r="W85" s="87"/>
      <c r="X85" s="87"/>
      <c r="Y85" s="87"/>
      <c r="Z85" s="87"/>
      <c r="AA85" s="87"/>
    </row>
    <row r="86" spans="1:27" s="25" customFormat="1" ht="15.5" x14ac:dyDescent="0.35">
      <c r="A86" s="183"/>
      <c r="B86" s="162"/>
      <c r="C86" s="162"/>
      <c r="D86" s="162"/>
      <c r="E86" s="183"/>
      <c r="F86" s="183"/>
      <c r="G86" s="186"/>
      <c r="H86" s="186"/>
      <c r="I86" s="186"/>
      <c r="J86" s="189"/>
      <c r="K86" s="192"/>
      <c r="L86" s="69" t="s">
        <v>61</v>
      </c>
      <c r="M86" s="70">
        <v>1</v>
      </c>
      <c r="N86" s="70">
        <f>IFERROR(VLOOKUP(L86,Data!K:M,3,0),"0")</f>
        <v>500</v>
      </c>
      <c r="O86" s="70">
        <f t="shared" si="3"/>
        <v>500</v>
      </c>
      <c r="P86" s="178"/>
      <c r="Q86" s="160"/>
      <c r="R86" s="75"/>
      <c r="S86" s="76"/>
      <c r="T86" s="70"/>
      <c r="U86" s="87"/>
      <c r="V86" s="87"/>
      <c r="W86" s="87"/>
      <c r="X86" s="87"/>
      <c r="Y86" s="87"/>
      <c r="Z86" s="87"/>
      <c r="AA86" s="87"/>
    </row>
    <row r="87" spans="1:27" s="25" customFormat="1" ht="15.5" x14ac:dyDescent="0.35">
      <c r="A87" s="182">
        <f>IF(G87="","",COUNTA($G$3:G88))</f>
        <v>28</v>
      </c>
      <c r="B87" s="161">
        <v>45103</v>
      </c>
      <c r="C87" s="161" t="s">
        <v>707</v>
      </c>
      <c r="D87" s="161" t="s">
        <v>76</v>
      </c>
      <c r="E87" s="182" t="s">
        <v>656</v>
      </c>
      <c r="F87" s="182">
        <v>315508</v>
      </c>
      <c r="G87" s="185" t="s">
        <v>657</v>
      </c>
      <c r="H87" s="185" t="s">
        <v>657</v>
      </c>
      <c r="I87" s="185" t="s">
        <v>655</v>
      </c>
      <c r="J87" s="188" t="s">
        <v>759</v>
      </c>
      <c r="K87" s="191" t="s">
        <v>161</v>
      </c>
      <c r="L87" s="69" t="s">
        <v>61</v>
      </c>
      <c r="M87" s="70">
        <v>1</v>
      </c>
      <c r="N87" s="70">
        <f>IFERROR(VLOOKUP(L87,Data!K:M,3,0),"0")</f>
        <v>500</v>
      </c>
      <c r="O87" s="70">
        <f t="shared" si="3"/>
        <v>500</v>
      </c>
      <c r="P87" s="178">
        <f>SUM(O87:O88)</f>
        <v>500</v>
      </c>
      <c r="Q87" s="159"/>
      <c r="R87" s="72" t="s">
        <v>162</v>
      </c>
      <c r="S87" s="73" t="s">
        <v>737</v>
      </c>
      <c r="T87" s="70" t="s">
        <v>162</v>
      </c>
      <c r="U87" s="87"/>
      <c r="V87" s="87"/>
      <c r="W87" s="87"/>
      <c r="X87" s="87"/>
      <c r="Y87" s="87"/>
      <c r="Z87" s="87"/>
      <c r="AA87" s="87"/>
    </row>
    <row r="88" spans="1:27" s="25" customFormat="1" ht="15.5" x14ac:dyDescent="0.35">
      <c r="A88" s="183"/>
      <c r="B88" s="162"/>
      <c r="C88" s="162"/>
      <c r="D88" s="162"/>
      <c r="E88" s="183"/>
      <c r="F88" s="183"/>
      <c r="G88" s="186"/>
      <c r="H88" s="186"/>
      <c r="I88" s="186"/>
      <c r="J88" s="189"/>
      <c r="K88" s="192"/>
      <c r="L88" s="69"/>
      <c r="M88" s="70"/>
      <c r="N88" s="70" t="str">
        <f>IFERROR(VLOOKUP(L88,Data!K:M,3,0),"0")</f>
        <v>0</v>
      </c>
      <c r="O88" s="70">
        <f t="shared" si="3"/>
        <v>0</v>
      </c>
      <c r="P88" s="178"/>
      <c r="Q88" s="160"/>
      <c r="R88" s="75"/>
      <c r="S88" s="76"/>
      <c r="T88" s="70"/>
      <c r="U88" s="87"/>
      <c r="V88" s="87"/>
      <c r="W88" s="87"/>
      <c r="X88" s="87"/>
      <c r="Y88" s="87"/>
      <c r="Z88" s="87"/>
      <c r="AA88" s="87"/>
    </row>
    <row r="89" spans="1:27" s="25" customFormat="1" ht="15.5" x14ac:dyDescent="0.35">
      <c r="A89" s="182">
        <f>IF(G89="","",COUNTA($G$3:G90))</f>
        <v>29</v>
      </c>
      <c r="B89" s="161">
        <v>45104</v>
      </c>
      <c r="C89" s="161" t="s">
        <v>703</v>
      </c>
      <c r="D89" s="161" t="s">
        <v>55</v>
      </c>
      <c r="E89" s="182">
        <v>4739</v>
      </c>
      <c r="F89" s="182">
        <v>447651</v>
      </c>
      <c r="G89" s="185" t="s">
        <v>652</v>
      </c>
      <c r="H89" s="185" t="s">
        <v>652</v>
      </c>
      <c r="I89" s="185" t="s">
        <v>651</v>
      </c>
      <c r="J89" s="188" t="s">
        <v>761</v>
      </c>
      <c r="K89" s="191" t="s">
        <v>222</v>
      </c>
      <c r="L89" s="69" t="s">
        <v>710</v>
      </c>
      <c r="M89" s="70">
        <v>1</v>
      </c>
      <c r="N89" s="70">
        <f>IFERROR(VLOOKUP(L89,Data!K:M,3,0),"0")</f>
        <v>400</v>
      </c>
      <c r="O89" s="70">
        <f t="shared" si="3"/>
        <v>400</v>
      </c>
      <c r="P89" s="178">
        <f>SUM(O89:O90)</f>
        <v>900</v>
      </c>
      <c r="Q89" s="159"/>
      <c r="R89" s="72"/>
      <c r="S89" s="73" t="s">
        <v>742</v>
      </c>
      <c r="T89" s="70" t="s">
        <v>167</v>
      </c>
      <c r="U89" s="87"/>
      <c r="V89" s="87"/>
      <c r="W89" s="87"/>
      <c r="X89" s="87"/>
      <c r="Y89" s="87"/>
      <c r="Z89" s="87"/>
      <c r="AA89" s="87"/>
    </row>
    <row r="90" spans="1:27" s="25" customFormat="1" ht="15.5" x14ac:dyDescent="0.35">
      <c r="A90" s="183"/>
      <c r="B90" s="162"/>
      <c r="C90" s="162"/>
      <c r="D90" s="162"/>
      <c r="E90" s="183"/>
      <c r="F90" s="183"/>
      <c r="G90" s="186"/>
      <c r="H90" s="186"/>
      <c r="I90" s="186"/>
      <c r="J90" s="189"/>
      <c r="K90" s="192"/>
      <c r="L90" s="69" t="s">
        <v>61</v>
      </c>
      <c r="M90" s="70">
        <v>1</v>
      </c>
      <c r="N90" s="70">
        <f>IFERROR(VLOOKUP(L90,Data!K:M,3,0),"0")</f>
        <v>500</v>
      </c>
      <c r="O90" s="70">
        <f t="shared" si="3"/>
        <v>500</v>
      </c>
      <c r="P90" s="178"/>
      <c r="Q90" s="160"/>
      <c r="R90" s="75"/>
      <c r="S90" s="76"/>
      <c r="T90" s="70"/>
      <c r="U90" s="87"/>
      <c r="V90" s="87"/>
      <c r="W90" s="87"/>
      <c r="X90" s="87"/>
      <c r="Y90" s="87"/>
      <c r="Z90" s="87"/>
      <c r="AA90" s="87"/>
    </row>
    <row r="91" spans="1:27" s="25" customFormat="1" ht="15.5" x14ac:dyDescent="0.35">
      <c r="A91" s="182">
        <f>IF(G91="","",COUNTA($G$3:G92))</f>
        <v>30</v>
      </c>
      <c r="B91" s="161">
        <v>45104</v>
      </c>
      <c r="C91" s="161" t="s">
        <v>703</v>
      </c>
      <c r="D91" s="161" t="s">
        <v>55</v>
      </c>
      <c r="E91" s="182">
        <v>12689</v>
      </c>
      <c r="F91" s="182">
        <v>352788</v>
      </c>
      <c r="G91" s="185" t="s">
        <v>650</v>
      </c>
      <c r="H91" s="185" t="s">
        <v>650</v>
      </c>
      <c r="I91" s="185" t="s">
        <v>649</v>
      </c>
      <c r="J91" s="188" t="s">
        <v>762</v>
      </c>
      <c r="K91" s="191" t="s">
        <v>191</v>
      </c>
      <c r="L91" s="69" t="s">
        <v>763</v>
      </c>
      <c r="M91" s="70">
        <v>1</v>
      </c>
      <c r="N91" s="70">
        <f>IFERROR(VLOOKUP(L91,Data!K:M,3,0),"0")</f>
        <v>850</v>
      </c>
      <c r="O91" s="70">
        <f t="shared" si="3"/>
        <v>850</v>
      </c>
      <c r="P91" s="178">
        <f>SUM(O91:O92)</f>
        <v>1350</v>
      </c>
      <c r="Q91" s="159"/>
      <c r="R91" s="72"/>
      <c r="S91" s="73"/>
      <c r="T91" s="70" t="s">
        <v>478</v>
      </c>
      <c r="U91" s="87"/>
      <c r="V91" s="87"/>
      <c r="W91" s="87"/>
      <c r="X91" s="87"/>
      <c r="Y91" s="87"/>
      <c r="Z91" s="87"/>
      <c r="AA91" s="87"/>
    </row>
    <row r="92" spans="1:27" s="25" customFormat="1" ht="15.5" x14ac:dyDescent="0.35">
      <c r="A92" s="183"/>
      <c r="B92" s="162"/>
      <c r="C92" s="162"/>
      <c r="D92" s="162"/>
      <c r="E92" s="183"/>
      <c r="F92" s="183"/>
      <c r="G92" s="186"/>
      <c r="H92" s="186"/>
      <c r="I92" s="186"/>
      <c r="J92" s="189"/>
      <c r="K92" s="192"/>
      <c r="L92" s="69" t="s">
        <v>61</v>
      </c>
      <c r="M92" s="70">
        <v>1</v>
      </c>
      <c r="N92" s="70">
        <f>IFERROR(VLOOKUP(L92,Data!K:M,3,0),"0")</f>
        <v>500</v>
      </c>
      <c r="O92" s="70">
        <f t="shared" si="3"/>
        <v>500</v>
      </c>
      <c r="P92" s="178"/>
      <c r="Q92" s="160"/>
      <c r="R92" s="75"/>
      <c r="S92" s="76"/>
      <c r="T92" s="70"/>
      <c r="U92" s="87"/>
      <c r="V92" s="87"/>
      <c r="W92" s="87"/>
      <c r="X92" s="87"/>
      <c r="Y92" s="87"/>
      <c r="Z92" s="87"/>
      <c r="AA92" s="87"/>
    </row>
    <row r="93" spans="1:27" s="25" customFormat="1" ht="15.5" x14ac:dyDescent="0.35">
      <c r="A93" s="182">
        <f>IF(G93="","",COUNTA($G$3:G94))</f>
        <v>31</v>
      </c>
      <c r="B93" s="161">
        <v>45104</v>
      </c>
      <c r="C93" s="161" t="s">
        <v>703</v>
      </c>
      <c r="D93" s="161" t="s">
        <v>76</v>
      </c>
      <c r="E93" s="182">
        <v>22608</v>
      </c>
      <c r="F93" s="182">
        <v>170416</v>
      </c>
      <c r="G93" s="185" t="s">
        <v>648</v>
      </c>
      <c r="H93" s="185" t="s">
        <v>648</v>
      </c>
      <c r="I93" s="185" t="s">
        <v>647</v>
      </c>
      <c r="J93" s="188" t="s">
        <v>764</v>
      </c>
      <c r="K93" s="191" t="s">
        <v>219</v>
      </c>
      <c r="L93" s="69" t="s">
        <v>65</v>
      </c>
      <c r="M93" s="70">
        <v>1</v>
      </c>
      <c r="N93" s="70">
        <f>IFERROR(VLOOKUP(L93,Data!K:M,3,0),"0")</f>
        <v>1000</v>
      </c>
      <c r="O93" s="70">
        <f t="shared" si="3"/>
        <v>1000</v>
      </c>
      <c r="P93" s="178">
        <f>SUM(O93:O104)</f>
        <v>5635</v>
      </c>
      <c r="Q93" s="159">
        <v>45053</v>
      </c>
      <c r="R93" s="72"/>
      <c r="S93" s="73" t="s">
        <v>766</v>
      </c>
      <c r="T93" s="70" t="s">
        <v>192</v>
      </c>
      <c r="U93" s="87"/>
      <c r="V93" s="87"/>
      <c r="W93" s="87"/>
      <c r="X93" s="87"/>
      <c r="Y93" s="87"/>
      <c r="Z93" s="87"/>
      <c r="AA93" s="87"/>
    </row>
    <row r="94" spans="1:27" s="25" customFormat="1" ht="15.5" x14ac:dyDescent="0.35">
      <c r="A94" s="183"/>
      <c r="B94" s="162"/>
      <c r="C94" s="162"/>
      <c r="D94" s="162"/>
      <c r="E94" s="183"/>
      <c r="F94" s="183"/>
      <c r="G94" s="186"/>
      <c r="H94" s="186"/>
      <c r="I94" s="186"/>
      <c r="J94" s="189"/>
      <c r="K94" s="192"/>
      <c r="L94" s="69" t="s">
        <v>137</v>
      </c>
      <c r="M94" s="70">
        <v>1</v>
      </c>
      <c r="N94" s="70">
        <f>IFERROR(VLOOKUP(L94,Data!K:M,3,0),"0")</f>
        <v>70</v>
      </c>
      <c r="O94" s="70">
        <f t="shared" si="3"/>
        <v>70</v>
      </c>
      <c r="P94" s="178"/>
      <c r="Q94" s="160"/>
      <c r="R94" s="75"/>
      <c r="S94" s="76"/>
      <c r="T94" s="70"/>
      <c r="U94" s="87"/>
      <c r="V94" s="87"/>
      <c r="W94" s="87"/>
      <c r="X94" s="87"/>
      <c r="Y94" s="87"/>
      <c r="Z94" s="87"/>
      <c r="AA94" s="87"/>
    </row>
    <row r="95" spans="1:27" s="25" customFormat="1" ht="15.5" x14ac:dyDescent="0.35">
      <c r="A95" s="183"/>
      <c r="B95" s="162"/>
      <c r="C95" s="162"/>
      <c r="D95" s="162"/>
      <c r="E95" s="183"/>
      <c r="F95" s="183"/>
      <c r="G95" s="186"/>
      <c r="H95" s="186"/>
      <c r="I95" s="186"/>
      <c r="J95" s="189"/>
      <c r="K95" s="192"/>
      <c r="L95" s="69" t="s">
        <v>88</v>
      </c>
      <c r="M95" s="70">
        <v>8</v>
      </c>
      <c r="N95" s="70">
        <f>IFERROR(VLOOKUP(L95,Data!K:M,3,0),"0")</f>
        <v>35</v>
      </c>
      <c r="O95" s="70">
        <f t="shared" si="3"/>
        <v>280</v>
      </c>
      <c r="P95" s="178"/>
      <c r="Q95" s="160"/>
      <c r="R95" s="75"/>
      <c r="S95" s="76"/>
      <c r="T95" s="70"/>
      <c r="U95" s="87"/>
      <c r="V95" s="87"/>
      <c r="W95" s="87"/>
      <c r="X95" s="87"/>
      <c r="Y95" s="87"/>
      <c r="Z95" s="87"/>
      <c r="AA95" s="87"/>
    </row>
    <row r="96" spans="1:27" s="25" customFormat="1" ht="15.5" x14ac:dyDescent="0.35">
      <c r="A96" s="183"/>
      <c r="B96" s="162"/>
      <c r="C96" s="162"/>
      <c r="D96" s="162"/>
      <c r="E96" s="183"/>
      <c r="F96" s="183"/>
      <c r="G96" s="186"/>
      <c r="H96" s="186"/>
      <c r="I96" s="186"/>
      <c r="J96" s="189"/>
      <c r="K96" s="192"/>
      <c r="L96" s="69" t="s">
        <v>716</v>
      </c>
      <c r="M96" s="70">
        <v>1</v>
      </c>
      <c r="N96" s="70">
        <f>IFERROR(VLOOKUP(L96,Data!K:M,3,0),"0")</f>
        <v>200</v>
      </c>
      <c r="O96" s="70">
        <f t="shared" si="3"/>
        <v>200</v>
      </c>
      <c r="P96" s="178"/>
      <c r="Q96" s="160"/>
      <c r="R96" s="75"/>
      <c r="S96" s="76"/>
      <c r="T96" s="70"/>
      <c r="U96" s="87"/>
      <c r="V96" s="87"/>
      <c r="W96" s="87"/>
      <c r="X96" s="87"/>
      <c r="Y96" s="87"/>
      <c r="Z96" s="87"/>
      <c r="AA96" s="87"/>
    </row>
    <row r="97" spans="1:27" s="25" customFormat="1" ht="15.5" x14ac:dyDescent="0.35">
      <c r="A97" s="183"/>
      <c r="B97" s="162"/>
      <c r="C97" s="162"/>
      <c r="D97" s="162"/>
      <c r="E97" s="183"/>
      <c r="F97" s="183"/>
      <c r="G97" s="186"/>
      <c r="H97" s="186"/>
      <c r="I97" s="186"/>
      <c r="J97" s="189"/>
      <c r="K97" s="192"/>
      <c r="L97" s="69" t="s">
        <v>578</v>
      </c>
      <c r="M97" s="70">
        <v>3</v>
      </c>
      <c r="N97" s="70">
        <f>IFERROR(VLOOKUP(L97,Data!K:M,3,0),"0")</f>
        <v>10</v>
      </c>
      <c r="O97" s="70">
        <f t="shared" si="3"/>
        <v>30</v>
      </c>
      <c r="P97" s="178"/>
      <c r="Q97" s="160"/>
      <c r="R97" s="75"/>
      <c r="S97" s="76"/>
      <c r="T97" s="70"/>
      <c r="U97" s="87"/>
      <c r="V97" s="87"/>
      <c r="W97" s="87"/>
      <c r="X97" s="87"/>
      <c r="Y97" s="87"/>
      <c r="Z97" s="87"/>
      <c r="AA97" s="87"/>
    </row>
    <row r="98" spans="1:27" s="25" customFormat="1" ht="15.5" x14ac:dyDescent="0.35">
      <c r="A98" s="183"/>
      <c r="B98" s="162"/>
      <c r="C98" s="162"/>
      <c r="D98" s="162"/>
      <c r="E98" s="183"/>
      <c r="F98" s="183"/>
      <c r="G98" s="186"/>
      <c r="H98" s="186"/>
      <c r="I98" s="186"/>
      <c r="J98" s="189"/>
      <c r="K98" s="192"/>
      <c r="L98" s="69" t="s">
        <v>112</v>
      </c>
      <c r="M98" s="70">
        <v>1</v>
      </c>
      <c r="N98" s="70">
        <f>IFERROR(VLOOKUP(L98,Data!K:M,3,0),"0")</f>
        <v>800</v>
      </c>
      <c r="O98" s="70">
        <f t="shared" si="3"/>
        <v>800</v>
      </c>
      <c r="P98" s="178"/>
      <c r="Q98" s="160"/>
      <c r="R98" s="75" t="s">
        <v>765</v>
      </c>
      <c r="S98" s="76"/>
      <c r="T98" s="70"/>
      <c r="U98" s="87"/>
      <c r="V98" s="87"/>
      <c r="W98" s="87"/>
      <c r="X98" s="87"/>
      <c r="Y98" s="87"/>
      <c r="Z98" s="87"/>
      <c r="AA98" s="87"/>
    </row>
    <row r="99" spans="1:27" s="25" customFormat="1" ht="15.5" x14ac:dyDescent="0.35">
      <c r="A99" s="183"/>
      <c r="B99" s="162"/>
      <c r="C99" s="162"/>
      <c r="D99" s="162"/>
      <c r="E99" s="183"/>
      <c r="F99" s="183"/>
      <c r="G99" s="186"/>
      <c r="H99" s="186"/>
      <c r="I99" s="186"/>
      <c r="J99" s="189"/>
      <c r="K99" s="192"/>
      <c r="L99" s="69" t="s">
        <v>119</v>
      </c>
      <c r="M99" s="70">
        <v>3</v>
      </c>
      <c r="N99" s="70">
        <f>IFERROR(VLOOKUP(L99,Data!K:M,3,0),"0")</f>
        <v>85</v>
      </c>
      <c r="O99" s="70">
        <f t="shared" si="3"/>
        <v>255</v>
      </c>
      <c r="P99" s="178"/>
      <c r="Q99" s="160"/>
      <c r="R99" s="75"/>
      <c r="S99" s="76"/>
      <c r="T99" s="70"/>
      <c r="U99" s="87"/>
      <c r="V99" s="87"/>
      <c r="W99" s="87"/>
      <c r="X99" s="87"/>
      <c r="Y99" s="87"/>
      <c r="Z99" s="87"/>
      <c r="AA99" s="87"/>
    </row>
    <row r="100" spans="1:27" s="25" customFormat="1" ht="15.5" x14ac:dyDescent="0.35">
      <c r="A100" s="183"/>
      <c r="B100" s="162"/>
      <c r="C100" s="162"/>
      <c r="D100" s="162"/>
      <c r="E100" s="183"/>
      <c r="F100" s="183"/>
      <c r="G100" s="186"/>
      <c r="H100" s="186"/>
      <c r="I100" s="186"/>
      <c r="J100" s="189"/>
      <c r="K100" s="192"/>
      <c r="L100" s="69" t="s">
        <v>7</v>
      </c>
      <c r="M100" s="70">
        <v>1</v>
      </c>
      <c r="N100" s="70">
        <v>700</v>
      </c>
      <c r="O100" s="70">
        <f t="shared" si="3"/>
        <v>700</v>
      </c>
      <c r="P100" s="178"/>
      <c r="Q100" s="160"/>
      <c r="R100" s="75" t="s">
        <v>828</v>
      </c>
      <c r="S100" s="76"/>
      <c r="T100" s="70"/>
      <c r="U100" s="87"/>
      <c r="V100" s="87"/>
      <c r="W100" s="87"/>
      <c r="X100" s="87"/>
      <c r="Y100" s="87"/>
      <c r="Z100" s="87"/>
      <c r="AA100" s="87"/>
    </row>
    <row r="101" spans="1:27" s="25" customFormat="1" ht="15.5" x14ac:dyDescent="0.35">
      <c r="A101" s="183"/>
      <c r="B101" s="162"/>
      <c r="C101" s="162"/>
      <c r="D101" s="162"/>
      <c r="E101" s="183"/>
      <c r="F101" s="183"/>
      <c r="G101" s="186"/>
      <c r="H101" s="186"/>
      <c r="I101" s="186"/>
      <c r="J101" s="189"/>
      <c r="K101" s="192"/>
      <c r="L101" s="69" t="s">
        <v>94</v>
      </c>
      <c r="M101" s="70">
        <v>1</v>
      </c>
      <c r="N101" s="70">
        <f>IFERROR(VLOOKUP(L101,Data!K:M,3,0),"0")</f>
        <v>80</v>
      </c>
      <c r="O101" s="70">
        <f t="shared" si="3"/>
        <v>80</v>
      </c>
      <c r="P101" s="178"/>
      <c r="Q101" s="160"/>
      <c r="R101" s="75"/>
      <c r="S101" s="76"/>
      <c r="T101" s="70"/>
      <c r="U101" s="87"/>
      <c r="V101" s="87"/>
      <c r="W101" s="87"/>
      <c r="X101" s="87"/>
      <c r="Y101" s="87"/>
      <c r="Z101" s="87"/>
      <c r="AA101" s="87"/>
    </row>
    <row r="102" spans="1:27" s="25" customFormat="1" ht="15.5" x14ac:dyDescent="0.35">
      <c r="A102" s="183"/>
      <c r="B102" s="162"/>
      <c r="C102" s="162"/>
      <c r="D102" s="162"/>
      <c r="E102" s="183"/>
      <c r="F102" s="183"/>
      <c r="G102" s="186"/>
      <c r="H102" s="186"/>
      <c r="I102" s="186"/>
      <c r="J102" s="189"/>
      <c r="K102" s="192"/>
      <c r="L102" s="69" t="s">
        <v>134</v>
      </c>
      <c r="M102" s="70">
        <v>6</v>
      </c>
      <c r="N102" s="70">
        <f>IFERROR(VLOOKUP(L102,Data!K:M,3,0),"0")</f>
        <v>140</v>
      </c>
      <c r="O102" s="70">
        <f t="shared" si="3"/>
        <v>840</v>
      </c>
      <c r="P102" s="178"/>
      <c r="Q102" s="160"/>
      <c r="R102" s="75" t="s">
        <v>1001</v>
      </c>
      <c r="S102" s="76"/>
      <c r="T102" s="70"/>
      <c r="U102" s="87"/>
      <c r="V102" s="87"/>
      <c r="W102" s="87"/>
      <c r="X102" s="87"/>
      <c r="Y102" s="87"/>
      <c r="Z102" s="87"/>
      <c r="AA102" s="87"/>
    </row>
    <row r="103" spans="1:27" s="25" customFormat="1" ht="15.5" x14ac:dyDescent="0.35">
      <c r="A103" s="183"/>
      <c r="B103" s="162"/>
      <c r="C103" s="162"/>
      <c r="D103" s="162"/>
      <c r="E103" s="183"/>
      <c r="F103" s="183"/>
      <c r="G103" s="186"/>
      <c r="H103" s="186"/>
      <c r="I103" s="186"/>
      <c r="J103" s="189"/>
      <c r="K103" s="192"/>
      <c r="L103" s="69" t="s">
        <v>144</v>
      </c>
      <c r="M103" s="70">
        <v>1</v>
      </c>
      <c r="N103" s="70">
        <v>880</v>
      </c>
      <c r="O103" s="70">
        <f t="shared" si="3"/>
        <v>880</v>
      </c>
      <c r="P103" s="178"/>
      <c r="Q103" s="160"/>
      <c r="R103" s="75"/>
      <c r="S103" s="76"/>
      <c r="T103" s="70"/>
      <c r="U103" s="87"/>
      <c r="V103" s="87"/>
      <c r="W103" s="87"/>
      <c r="X103" s="87"/>
      <c r="Y103" s="87"/>
      <c r="Z103" s="87"/>
      <c r="AA103" s="87"/>
    </row>
    <row r="104" spans="1:27" s="25" customFormat="1" ht="15.5" x14ac:dyDescent="0.35">
      <c r="A104" s="183"/>
      <c r="B104" s="162"/>
      <c r="C104" s="162"/>
      <c r="D104" s="162"/>
      <c r="E104" s="183"/>
      <c r="F104" s="183"/>
      <c r="G104" s="186"/>
      <c r="H104" s="186"/>
      <c r="I104" s="186"/>
      <c r="J104" s="189"/>
      <c r="K104" s="192"/>
      <c r="L104" s="69" t="s">
        <v>61</v>
      </c>
      <c r="M104" s="70">
        <v>1</v>
      </c>
      <c r="N104" s="70">
        <f>IFERROR(VLOOKUP(L104,Data!K:M,3,0),"0")</f>
        <v>500</v>
      </c>
      <c r="O104" s="70">
        <f t="shared" si="3"/>
        <v>500</v>
      </c>
      <c r="P104" s="178"/>
      <c r="Q104" s="160"/>
      <c r="R104" s="75"/>
      <c r="S104" s="76"/>
      <c r="T104" s="70"/>
      <c r="U104" s="87"/>
      <c r="V104" s="87"/>
      <c r="W104" s="87"/>
      <c r="X104" s="87"/>
      <c r="Y104" s="87"/>
      <c r="Z104" s="87"/>
      <c r="AA104" s="87"/>
    </row>
    <row r="105" spans="1:27" s="25" customFormat="1" ht="15.5" x14ac:dyDescent="0.35">
      <c r="A105" s="182">
        <f>IF(G105="","",COUNTA($G$3:G106))</f>
        <v>32</v>
      </c>
      <c r="B105" s="161">
        <v>45109</v>
      </c>
      <c r="C105" s="161" t="s">
        <v>50</v>
      </c>
      <c r="D105" s="161" t="s">
        <v>76</v>
      </c>
      <c r="E105" s="182">
        <v>46238</v>
      </c>
      <c r="F105" s="182">
        <v>162142</v>
      </c>
      <c r="G105" s="185" t="s">
        <v>1002</v>
      </c>
      <c r="H105" s="185" t="s">
        <v>1002</v>
      </c>
      <c r="I105" s="185" t="s">
        <v>1003</v>
      </c>
      <c r="J105" s="188"/>
      <c r="K105" s="191" t="s">
        <v>227</v>
      </c>
      <c r="L105" s="69" t="s">
        <v>112</v>
      </c>
      <c r="M105" s="70">
        <v>1</v>
      </c>
      <c r="N105" s="70">
        <f>IFERROR(VLOOKUP(L105,Data!K:M,3,0),"0")</f>
        <v>800</v>
      </c>
      <c r="O105" s="70">
        <f t="shared" si="3"/>
        <v>800</v>
      </c>
      <c r="P105" s="178">
        <f>SUM(O105:O110)</f>
        <v>2805</v>
      </c>
      <c r="Q105" s="159">
        <v>45176</v>
      </c>
      <c r="R105" s="72" t="s">
        <v>782</v>
      </c>
      <c r="S105" s="73" t="s">
        <v>826</v>
      </c>
      <c r="T105" s="70"/>
      <c r="U105" s="87"/>
      <c r="V105" s="87"/>
      <c r="W105" s="87"/>
      <c r="X105" s="87"/>
      <c r="Y105" s="87"/>
      <c r="Z105" s="87"/>
      <c r="AA105" s="87"/>
    </row>
    <row r="106" spans="1:27" s="25" customFormat="1" ht="15.5" x14ac:dyDescent="0.35">
      <c r="A106" s="183"/>
      <c r="B106" s="162"/>
      <c r="C106" s="162"/>
      <c r="D106" s="162"/>
      <c r="E106" s="183"/>
      <c r="F106" s="183"/>
      <c r="G106" s="186"/>
      <c r="H106" s="186"/>
      <c r="I106" s="186"/>
      <c r="J106" s="189"/>
      <c r="K106" s="192"/>
      <c r="L106" s="69" t="s">
        <v>125</v>
      </c>
      <c r="M106" s="70">
        <v>1</v>
      </c>
      <c r="N106" s="70">
        <f>IFERROR(VLOOKUP(L106,Data!K:M,3,0),"0")</f>
        <v>450</v>
      </c>
      <c r="O106" s="70">
        <f t="shared" si="3"/>
        <v>450</v>
      </c>
      <c r="P106" s="178"/>
      <c r="Q106" s="160"/>
      <c r="R106" s="75"/>
      <c r="S106" s="76"/>
      <c r="T106" s="70"/>
      <c r="U106" s="87"/>
      <c r="V106" s="87"/>
      <c r="W106" s="87"/>
      <c r="X106" s="87"/>
      <c r="Y106" s="87"/>
      <c r="Z106" s="87"/>
      <c r="AA106" s="87"/>
    </row>
    <row r="107" spans="1:27" s="25" customFormat="1" ht="15.5" x14ac:dyDescent="0.35">
      <c r="A107" s="183"/>
      <c r="B107" s="162"/>
      <c r="C107" s="162"/>
      <c r="D107" s="162"/>
      <c r="E107" s="183"/>
      <c r="F107" s="183"/>
      <c r="G107" s="186"/>
      <c r="H107" s="186"/>
      <c r="I107" s="186"/>
      <c r="J107" s="189"/>
      <c r="K107" s="192"/>
      <c r="L107" s="69" t="s">
        <v>119</v>
      </c>
      <c r="M107" s="70">
        <v>3</v>
      </c>
      <c r="N107" s="70">
        <f>IFERROR(VLOOKUP(L107,Data!K:M,3,0),"0")</f>
        <v>85</v>
      </c>
      <c r="O107" s="70">
        <f t="shared" si="3"/>
        <v>255</v>
      </c>
      <c r="P107" s="178"/>
      <c r="Q107" s="160"/>
      <c r="R107" s="75"/>
      <c r="S107" s="76"/>
      <c r="T107" s="70"/>
      <c r="U107" s="87"/>
      <c r="V107" s="87"/>
      <c r="W107" s="87"/>
      <c r="X107" s="87"/>
      <c r="Y107" s="87"/>
      <c r="Z107" s="87"/>
      <c r="AA107" s="87"/>
    </row>
    <row r="108" spans="1:27" s="25" customFormat="1" ht="15.5" x14ac:dyDescent="0.35">
      <c r="A108" s="183"/>
      <c r="B108" s="162"/>
      <c r="C108" s="162"/>
      <c r="D108" s="162"/>
      <c r="E108" s="183"/>
      <c r="F108" s="183"/>
      <c r="G108" s="186"/>
      <c r="H108" s="186"/>
      <c r="I108" s="186"/>
      <c r="J108" s="189"/>
      <c r="K108" s="192"/>
      <c r="L108" s="69" t="s">
        <v>94</v>
      </c>
      <c r="M108" s="70">
        <v>1</v>
      </c>
      <c r="N108" s="70">
        <f>IFERROR(VLOOKUP(L108,Data!K:M,3,0),"0")</f>
        <v>80</v>
      </c>
      <c r="O108" s="70">
        <f t="shared" si="3"/>
        <v>80</v>
      </c>
      <c r="P108" s="178"/>
      <c r="Q108" s="160"/>
      <c r="R108" s="75"/>
      <c r="S108" s="76"/>
      <c r="T108" s="70"/>
      <c r="U108" s="87"/>
      <c r="V108" s="87"/>
      <c r="W108" s="87"/>
      <c r="X108" s="87"/>
      <c r="Y108" s="87"/>
      <c r="Z108" s="87"/>
      <c r="AA108" s="87"/>
    </row>
    <row r="109" spans="1:27" s="25" customFormat="1" ht="15.5" x14ac:dyDescent="0.35">
      <c r="A109" s="183"/>
      <c r="B109" s="162"/>
      <c r="C109" s="162"/>
      <c r="D109" s="162"/>
      <c r="E109" s="183"/>
      <c r="F109" s="183"/>
      <c r="G109" s="186"/>
      <c r="H109" s="186"/>
      <c r="I109" s="186"/>
      <c r="J109" s="189"/>
      <c r="K109" s="192"/>
      <c r="L109" s="69" t="s">
        <v>144</v>
      </c>
      <c r="M109" s="70">
        <v>1</v>
      </c>
      <c r="N109" s="70">
        <v>720</v>
      </c>
      <c r="O109" s="70">
        <f t="shared" si="3"/>
        <v>720</v>
      </c>
      <c r="P109" s="178"/>
      <c r="Q109" s="160"/>
      <c r="R109" s="75"/>
      <c r="S109" s="76"/>
      <c r="T109" s="70"/>
      <c r="U109" s="87"/>
      <c r="V109" s="87"/>
      <c r="W109" s="87"/>
      <c r="X109" s="87"/>
      <c r="Y109" s="87"/>
      <c r="Z109" s="87"/>
      <c r="AA109" s="87"/>
    </row>
    <row r="110" spans="1:27" s="25" customFormat="1" ht="15.5" x14ac:dyDescent="0.35">
      <c r="A110" s="184"/>
      <c r="B110" s="163"/>
      <c r="C110" s="163"/>
      <c r="D110" s="163"/>
      <c r="E110" s="184"/>
      <c r="F110" s="184"/>
      <c r="G110" s="187"/>
      <c r="H110" s="187"/>
      <c r="I110" s="187"/>
      <c r="J110" s="190"/>
      <c r="K110" s="193"/>
      <c r="L110" s="69" t="s">
        <v>61</v>
      </c>
      <c r="M110" s="70">
        <v>1</v>
      </c>
      <c r="N110" s="70">
        <f>IFERROR(VLOOKUP(L110,Data!K:M,3,0),"0")</f>
        <v>500</v>
      </c>
      <c r="O110" s="70">
        <f t="shared" si="3"/>
        <v>500</v>
      </c>
      <c r="P110" s="178"/>
      <c r="Q110" s="179"/>
      <c r="R110" s="77"/>
      <c r="S110" s="78"/>
      <c r="T110" s="70"/>
      <c r="U110" s="87"/>
      <c r="V110" s="87"/>
      <c r="W110" s="87"/>
      <c r="X110" s="87"/>
      <c r="Y110" s="87"/>
      <c r="Z110" s="87"/>
      <c r="AA110" s="87"/>
    </row>
    <row r="111" spans="1:27" s="25" customFormat="1" ht="15.5" x14ac:dyDescent="0.35">
      <c r="A111" s="182">
        <f>IF(G111="","",COUNTA($G$3:G112))</f>
        <v>33</v>
      </c>
      <c r="B111" s="161">
        <v>45109</v>
      </c>
      <c r="C111" s="161" t="s">
        <v>739</v>
      </c>
      <c r="D111" s="161" t="s">
        <v>56</v>
      </c>
      <c r="E111" s="182">
        <v>46432</v>
      </c>
      <c r="F111" s="182">
        <v>596675</v>
      </c>
      <c r="G111" s="185" t="s">
        <v>642</v>
      </c>
      <c r="H111" s="185" t="s">
        <v>642</v>
      </c>
      <c r="I111" s="185" t="s">
        <v>1120</v>
      </c>
      <c r="J111" s="188" t="s">
        <v>769</v>
      </c>
      <c r="K111" s="191" t="s">
        <v>184</v>
      </c>
      <c r="L111" s="69" t="s">
        <v>119</v>
      </c>
      <c r="M111" s="70">
        <v>3</v>
      </c>
      <c r="N111" s="70">
        <f>IFERROR(VLOOKUP(L111,Data!K:M,3,0),"0")</f>
        <v>85</v>
      </c>
      <c r="O111" s="70">
        <f t="shared" si="3"/>
        <v>255</v>
      </c>
      <c r="P111" s="178">
        <f>SUM(O111:O112)</f>
        <v>755</v>
      </c>
      <c r="Q111" s="159"/>
      <c r="R111" s="72" t="s">
        <v>727</v>
      </c>
      <c r="S111" s="73" t="s">
        <v>767</v>
      </c>
      <c r="T111" s="70" t="s">
        <v>158</v>
      </c>
      <c r="U111" s="87"/>
      <c r="V111" s="87"/>
      <c r="W111" s="87"/>
      <c r="X111" s="87"/>
      <c r="Y111" s="87"/>
      <c r="Z111" s="87"/>
      <c r="AA111" s="87"/>
    </row>
    <row r="112" spans="1:27" s="25" customFormat="1" ht="15.5" x14ac:dyDescent="0.35">
      <c r="A112" s="183"/>
      <c r="B112" s="162"/>
      <c r="C112" s="162"/>
      <c r="D112" s="162"/>
      <c r="E112" s="183"/>
      <c r="F112" s="183"/>
      <c r="G112" s="186"/>
      <c r="H112" s="186"/>
      <c r="I112" s="186"/>
      <c r="J112" s="189"/>
      <c r="K112" s="192"/>
      <c r="L112" s="69" t="s">
        <v>61</v>
      </c>
      <c r="M112" s="70">
        <v>1</v>
      </c>
      <c r="N112" s="70">
        <f>IFERROR(VLOOKUP(L112,Data!K:M,3,0),"0")</f>
        <v>500</v>
      </c>
      <c r="O112" s="70">
        <f t="shared" si="3"/>
        <v>500</v>
      </c>
      <c r="P112" s="178"/>
      <c r="Q112" s="160"/>
      <c r="R112" s="75"/>
      <c r="S112" s="76"/>
      <c r="T112" s="70"/>
      <c r="U112" s="87"/>
      <c r="V112" s="87"/>
      <c r="W112" s="87"/>
      <c r="X112" s="87"/>
      <c r="Y112" s="87"/>
      <c r="Z112" s="87"/>
      <c r="AA112" s="87"/>
    </row>
    <row r="113" spans="1:27" s="25" customFormat="1" ht="15.5" x14ac:dyDescent="0.35">
      <c r="A113" s="182">
        <f>IF(G113="","",COUNTA($G$3:G114))</f>
        <v>34</v>
      </c>
      <c r="B113" s="161">
        <v>45109</v>
      </c>
      <c r="C113" s="161" t="s">
        <v>739</v>
      </c>
      <c r="D113" s="161" t="s">
        <v>76</v>
      </c>
      <c r="E113" s="182">
        <v>41520</v>
      </c>
      <c r="F113" s="182">
        <v>596675</v>
      </c>
      <c r="G113" s="185" t="s">
        <v>642</v>
      </c>
      <c r="H113" s="185" t="s">
        <v>642</v>
      </c>
      <c r="I113" s="185" t="s">
        <v>641</v>
      </c>
      <c r="J113" s="188" t="s">
        <v>769</v>
      </c>
      <c r="K113" s="191" t="s">
        <v>184</v>
      </c>
      <c r="L113" s="69" t="s">
        <v>578</v>
      </c>
      <c r="M113" s="70">
        <v>3</v>
      </c>
      <c r="N113" s="70">
        <f>IFERROR(VLOOKUP(L113,Data!K:M,3,0),"0")</f>
        <v>10</v>
      </c>
      <c r="O113" s="70">
        <f t="shared" si="3"/>
        <v>30</v>
      </c>
      <c r="P113" s="178">
        <f>SUM(O113:O115)</f>
        <v>530</v>
      </c>
      <c r="Q113" s="159"/>
      <c r="R113" s="72" t="s">
        <v>740</v>
      </c>
      <c r="S113" s="73" t="s">
        <v>767</v>
      </c>
      <c r="T113" s="70" t="s">
        <v>186</v>
      </c>
      <c r="U113" s="87"/>
      <c r="V113" s="87"/>
      <c r="W113" s="87"/>
      <c r="X113" s="87"/>
      <c r="Y113" s="87"/>
      <c r="Z113" s="87"/>
      <c r="AA113" s="87"/>
    </row>
    <row r="114" spans="1:27" s="25" customFormat="1" ht="15.5" x14ac:dyDescent="0.35">
      <c r="A114" s="183"/>
      <c r="B114" s="162"/>
      <c r="C114" s="162"/>
      <c r="D114" s="162"/>
      <c r="E114" s="183"/>
      <c r="F114" s="183"/>
      <c r="G114" s="186"/>
      <c r="H114" s="186"/>
      <c r="I114" s="186"/>
      <c r="J114" s="189"/>
      <c r="K114" s="192"/>
      <c r="L114" s="69" t="s">
        <v>61</v>
      </c>
      <c r="M114" s="70">
        <v>1</v>
      </c>
      <c r="N114" s="70">
        <f>IFERROR(VLOOKUP(L114,Data!K:M,3,0),"0")</f>
        <v>500</v>
      </c>
      <c r="O114" s="70">
        <f t="shared" si="3"/>
        <v>500</v>
      </c>
      <c r="P114" s="178"/>
      <c r="Q114" s="160"/>
      <c r="R114" s="75"/>
      <c r="S114" s="76"/>
      <c r="T114" s="70"/>
      <c r="U114" s="87"/>
      <c r="V114" s="87"/>
      <c r="W114" s="87"/>
      <c r="X114" s="87"/>
      <c r="Y114" s="87"/>
      <c r="Z114" s="87"/>
      <c r="AA114" s="87"/>
    </row>
    <row r="115" spans="1:27" s="25" customFormat="1" ht="15.5" x14ac:dyDescent="0.35">
      <c r="A115" s="183"/>
      <c r="B115" s="162"/>
      <c r="C115" s="162"/>
      <c r="D115" s="162"/>
      <c r="E115" s="183"/>
      <c r="F115" s="183"/>
      <c r="G115" s="186"/>
      <c r="H115" s="186"/>
      <c r="I115" s="186"/>
      <c r="J115" s="189"/>
      <c r="K115" s="192"/>
      <c r="L115" s="69"/>
      <c r="M115" s="70"/>
      <c r="N115" s="70" t="str">
        <f>IFERROR(VLOOKUP(L115,Data!K:M,3,0),"0")</f>
        <v>0</v>
      </c>
      <c r="O115" s="70">
        <f t="shared" si="3"/>
        <v>0</v>
      </c>
      <c r="P115" s="178"/>
      <c r="Q115" s="160"/>
      <c r="R115" s="75"/>
      <c r="S115" s="76"/>
      <c r="T115" s="70"/>
      <c r="U115" s="87"/>
      <c r="V115" s="87"/>
      <c r="W115" s="87"/>
      <c r="X115" s="87"/>
      <c r="Y115" s="87"/>
      <c r="Z115" s="87"/>
      <c r="AA115" s="87"/>
    </row>
    <row r="116" spans="1:27" s="25" customFormat="1" ht="15.5" x14ac:dyDescent="0.35">
      <c r="A116" s="182">
        <f>IF(G116="","",COUNTA($G$3:G117))</f>
        <v>35</v>
      </c>
      <c r="B116" s="161">
        <v>45109</v>
      </c>
      <c r="C116" s="161" t="s">
        <v>707</v>
      </c>
      <c r="D116" s="161" t="s">
        <v>76</v>
      </c>
      <c r="E116" s="182">
        <v>50740</v>
      </c>
      <c r="F116" s="182">
        <v>596675</v>
      </c>
      <c r="G116" s="185" t="s">
        <v>642</v>
      </c>
      <c r="H116" s="185" t="s">
        <v>642</v>
      </c>
      <c r="I116" s="185" t="s">
        <v>641</v>
      </c>
      <c r="J116" s="188" t="s">
        <v>769</v>
      </c>
      <c r="K116" s="191" t="s">
        <v>184</v>
      </c>
      <c r="L116" s="69" t="s">
        <v>578</v>
      </c>
      <c r="M116" s="70">
        <v>3</v>
      </c>
      <c r="N116" s="70">
        <f>IFERROR(VLOOKUP(L116,Data!K:M,3,0),"0")</f>
        <v>10</v>
      </c>
      <c r="O116" s="70">
        <f t="shared" si="3"/>
        <v>30</v>
      </c>
      <c r="P116" s="178">
        <f>SUM(O116:O118)</f>
        <v>530</v>
      </c>
      <c r="Q116" s="159"/>
      <c r="R116" s="72" t="s">
        <v>740</v>
      </c>
      <c r="S116" s="73" t="s">
        <v>767</v>
      </c>
      <c r="T116" s="70" t="s">
        <v>578</v>
      </c>
      <c r="U116" s="87"/>
      <c r="V116" s="87"/>
      <c r="W116" s="87"/>
      <c r="X116" s="87"/>
      <c r="Y116" s="87"/>
      <c r="Z116" s="87"/>
      <c r="AA116" s="87"/>
    </row>
    <row r="117" spans="1:27" s="25" customFormat="1" ht="15.5" x14ac:dyDescent="0.35">
      <c r="A117" s="183"/>
      <c r="B117" s="162"/>
      <c r="C117" s="162"/>
      <c r="D117" s="162"/>
      <c r="E117" s="183"/>
      <c r="F117" s="183"/>
      <c r="G117" s="186"/>
      <c r="H117" s="186"/>
      <c r="I117" s="186"/>
      <c r="J117" s="189"/>
      <c r="K117" s="192"/>
      <c r="L117" s="69" t="s">
        <v>61</v>
      </c>
      <c r="M117" s="70">
        <v>1</v>
      </c>
      <c r="N117" s="70">
        <f>IFERROR(VLOOKUP(L117,Data!K:M,3,0),"0")</f>
        <v>500</v>
      </c>
      <c r="O117" s="70">
        <f t="shared" si="3"/>
        <v>500</v>
      </c>
      <c r="P117" s="178"/>
      <c r="Q117" s="160"/>
      <c r="R117" s="75"/>
      <c r="S117" s="76"/>
      <c r="T117" s="70"/>
      <c r="U117" s="87"/>
      <c r="V117" s="87"/>
      <c r="W117" s="87"/>
      <c r="X117" s="87"/>
      <c r="Y117" s="87"/>
      <c r="Z117" s="87"/>
      <c r="AA117" s="87"/>
    </row>
    <row r="118" spans="1:27" s="25" customFormat="1" ht="15.5" x14ac:dyDescent="0.35">
      <c r="A118" s="183"/>
      <c r="B118" s="162"/>
      <c r="C118" s="162"/>
      <c r="D118" s="162"/>
      <c r="E118" s="183"/>
      <c r="F118" s="183"/>
      <c r="G118" s="186"/>
      <c r="H118" s="186"/>
      <c r="I118" s="186"/>
      <c r="J118" s="189"/>
      <c r="K118" s="192"/>
      <c r="L118" s="69"/>
      <c r="M118" s="70"/>
      <c r="N118" s="70" t="str">
        <f>IFERROR(VLOOKUP(L118,Data!K:M,3,0),"0")</f>
        <v>0</v>
      </c>
      <c r="O118" s="70">
        <f t="shared" si="3"/>
        <v>0</v>
      </c>
      <c r="P118" s="178"/>
      <c r="Q118" s="160"/>
      <c r="R118" s="75"/>
      <c r="S118" s="76"/>
      <c r="T118" s="70"/>
      <c r="U118" s="87"/>
      <c r="V118" s="87"/>
      <c r="W118" s="87"/>
      <c r="X118" s="87"/>
      <c r="Y118" s="87"/>
      <c r="Z118" s="87"/>
      <c r="AA118" s="87"/>
    </row>
    <row r="119" spans="1:27" s="25" customFormat="1" ht="15.5" x14ac:dyDescent="0.35">
      <c r="A119" s="182">
        <f>IF(G119="","",COUNTA($G$3:G120))</f>
        <v>36</v>
      </c>
      <c r="B119" s="161">
        <v>45109</v>
      </c>
      <c r="C119" s="161" t="s">
        <v>703</v>
      </c>
      <c r="D119" s="161" t="s">
        <v>76</v>
      </c>
      <c r="E119" s="182">
        <v>49824</v>
      </c>
      <c r="F119" s="182">
        <v>596675</v>
      </c>
      <c r="G119" s="185" t="s">
        <v>642</v>
      </c>
      <c r="H119" s="185" t="s">
        <v>642</v>
      </c>
      <c r="I119" s="185" t="s">
        <v>641</v>
      </c>
      <c r="J119" s="188" t="s">
        <v>769</v>
      </c>
      <c r="K119" s="191" t="s">
        <v>184</v>
      </c>
      <c r="L119" s="69" t="s">
        <v>61</v>
      </c>
      <c r="M119" s="70">
        <v>1</v>
      </c>
      <c r="N119" s="70">
        <f>IFERROR(VLOOKUP(L119,Data!K:M,3,0),"0")</f>
        <v>500</v>
      </c>
      <c r="O119" s="70">
        <f t="shared" si="3"/>
        <v>500</v>
      </c>
      <c r="P119" s="178">
        <f>SUM(O119:O121)</f>
        <v>500</v>
      </c>
      <c r="Q119" s="159"/>
      <c r="R119" s="72" t="s">
        <v>706</v>
      </c>
      <c r="S119" s="73" t="s">
        <v>767</v>
      </c>
      <c r="T119" s="70" t="s">
        <v>198</v>
      </c>
      <c r="U119" s="87"/>
      <c r="V119" s="87"/>
      <c r="W119" s="87"/>
      <c r="X119" s="87"/>
      <c r="Y119" s="87"/>
      <c r="Z119" s="87"/>
      <c r="AA119" s="87"/>
    </row>
    <row r="120" spans="1:27" s="25" customFormat="1" ht="15.5" x14ac:dyDescent="0.35">
      <c r="A120" s="183"/>
      <c r="B120" s="162"/>
      <c r="C120" s="162"/>
      <c r="D120" s="162"/>
      <c r="E120" s="183"/>
      <c r="F120" s="183"/>
      <c r="G120" s="186"/>
      <c r="H120" s="186"/>
      <c r="I120" s="186"/>
      <c r="J120" s="189"/>
      <c r="K120" s="192"/>
      <c r="L120" s="69"/>
      <c r="M120" s="70"/>
      <c r="N120" s="70" t="str">
        <f>IFERROR(VLOOKUP(L120,Data!K:M,3,0),"0")</f>
        <v>0</v>
      </c>
      <c r="O120" s="70">
        <f t="shared" si="3"/>
        <v>0</v>
      </c>
      <c r="P120" s="178"/>
      <c r="Q120" s="160"/>
      <c r="R120" s="75"/>
      <c r="S120" s="76"/>
      <c r="T120" s="70"/>
      <c r="U120" s="87"/>
      <c r="V120" s="87"/>
      <c r="W120" s="87"/>
      <c r="X120" s="87"/>
      <c r="Y120" s="87"/>
      <c r="Z120" s="87"/>
      <c r="AA120" s="87"/>
    </row>
    <row r="121" spans="1:27" s="25" customFormat="1" ht="15.5" x14ac:dyDescent="0.35">
      <c r="A121" s="183"/>
      <c r="B121" s="162"/>
      <c r="C121" s="162"/>
      <c r="D121" s="162"/>
      <c r="E121" s="183"/>
      <c r="F121" s="183"/>
      <c r="G121" s="186"/>
      <c r="H121" s="186"/>
      <c r="I121" s="186"/>
      <c r="J121" s="189"/>
      <c r="K121" s="192"/>
      <c r="L121" s="69"/>
      <c r="M121" s="70"/>
      <c r="N121" s="70" t="str">
        <f>IFERROR(VLOOKUP(L121,Data!K:M,3,0),"0")</f>
        <v>0</v>
      </c>
      <c r="O121" s="70">
        <f t="shared" si="3"/>
        <v>0</v>
      </c>
      <c r="P121" s="178"/>
      <c r="Q121" s="160"/>
      <c r="R121" s="75"/>
      <c r="S121" s="76"/>
      <c r="T121" s="70"/>
      <c r="U121" s="87"/>
      <c r="V121" s="87"/>
      <c r="W121" s="87"/>
      <c r="X121" s="87"/>
      <c r="Y121" s="87"/>
      <c r="Z121" s="87"/>
      <c r="AA121" s="87"/>
    </row>
    <row r="122" spans="1:27" s="25" customFormat="1" ht="15.5" x14ac:dyDescent="0.35">
      <c r="A122" s="182">
        <f>IF(G122="","",COUNTA($G$3:G123))</f>
        <v>37</v>
      </c>
      <c r="B122" s="161">
        <v>45109</v>
      </c>
      <c r="C122" s="161" t="s">
        <v>703</v>
      </c>
      <c r="D122" s="161" t="s">
        <v>76</v>
      </c>
      <c r="E122" s="182">
        <v>36052</v>
      </c>
      <c r="F122" s="182">
        <v>391924</v>
      </c>
      <c r="G122" s="185" t="s">
        <v>640</v>
      </c>
      <c r="H122" s="185" t="s">
        <v>640</v>
      </c>
      <c r="I122" s="185" t="s">
        <v>639</v>
      </c>
      <c r="J122" s="188" t="s">
        <v>770</v>
      </c>
      <c r="K122" s="191" t="s">
        <v>185</v>
      </c>
      <c r="L122" s="69" t="s">
        <v>7</v>
      </c>
      <c r="M122" s="70">
        <v>1</v>
      </c>
      <c r="N122" s="70">
        <v>125</v>
      </c>
      <c r="O122" s="70">
        <f t="shared" si="3"/>
        <v>125</v>
      </c>
      <c r="P122" s="178">
        <f>SUM(O122:O124)</f>
        <v>775</v>
      </c>
      <c r="Q122" s="159"/>
      <c r="R122" s="72" t="s">
        <v>771</v>
      </c>
      <c r="S122" s="73"/>
      <c r="T122" s="70" t="s">
        <v>376</v>
      </c>
      <c r="U122" s="87"/>
      <c r="V122" s="87"/>
      <c r="W122" s="87"/>
      <c r="X122" s="87"/>
      <c r="Y122" s="87"/>
      <c r="Z122" s="87"/>
      <c r="AA122" s="87"/>
    </row>
    <row r="123" spans="1:27" s="25" customFormat="1" ht="15.5" x14ac:dyDescent="0.35">
      <c r="A123" s="183"/>
      <c r="B123" s="162"/>
      <c r="C123" s="162"/>
      <c r="D123" s="162"/>
      <c r="E123" s="183"/>
      <c r="F123" s="183"/>
      <c r="G123" s="186"/>
      <c r="H123" s="186"/>
      <c r="I123" s="186"/>
      <c r="J123" s="189"/>
      <c r="K123" s="192"/>
      <c r="L123" s="69" t="s">
        <v>7</v>
      </c>
      <c r="M123" s="70">
        <v>1</v>
      </c>
      <c r="N123" s="70">
        <v>150</v>
      </c>
      <c r="O123" s="70">
        <f t="shared" si="3"/>
        <v>150</v>
      </c>
      <c r="P123" s="178"/>
      <c r="Q123" s="160"/>
      <c r="R123" s="75" t="s">
        <v>772</v>
      </c>
      <c r="S123" s="76"/>
      <c r="T123" s="70"/>
      <c r="U123" s="87"/>
      <c r="V123" s="87"/>
      <c r="W123" s="87"/>
      <c r="X123" s="87"/>
      <c r="Y123" s="87"/>
      <c r="Z123" s="87"/>
      <c r="AA123" s="87"/>
    </row>
    <row r="124" spans="1:27" s="25" customFormat="1" ht="15.5" x14ac:dyDescent="0.35">
      <c r="A124" s="183"/>
      <c r="B124" s="162"/>
      <c r="C124" s="162"/>
      <c r="D124" s="162"/>
      <c r="E124" s="183"/>
      <c r="F124" s="183"/>
      <c r="G124" s="186"/>
      <c r="H124" s="186"/>
      <c r="I124" s="186"/>
      <c r="J124" s="189"/>
      <c r="K124" s="192"/>
      <c r="L124" s="69" t="s">
        <v>61</v>
      </c>
      <c r="M124" s="70">
        <v>1</v>
      </c>
      <c r="N124" s="70">
        <f>IFERROR(VLOOKUP(L124,Data!K:M,3,0),"0")</f>
        <v>500</v>
      </c>
      <c r="O124" s="70">
        <f t="shared" si="3"/>
        <v>500</v>
      </c>
      <c r="P124" s="178"/>
      <c r="Q124" s="160"/>
      <c r="R124" s="75"/>
      <c r="S124" s="76"/>
      <c r="T124" s="70"/>
      <c r="U124" s="87"/>
      <c r="V124" s="87"/>
      <c r="W124" s="87"/>
      <c r="X124" s="87"/>
      <c r="Y124" s="87"/>
      <c r="Z124" s="87"/>
      <c r="AA124" s="87"/>
    </row>
    <row r="125" spans="1:27" s="25" customFormat="1" ht="15.5" x14ac:dyDescent="0.35">
      <c r="A125" s="182">
        <f>IF(G125="","",COUNTA($G$3:G126))</f>
        <v>38</v>
      </c>
      <c r="B125" s="161">
        <v>45109</v>
      </c>
      <c r="C125" s="161" t="s">
        <v>703</v>
      </c>
      <c r="D125" s="161" t="s">
        <v>55</v>
      </c>
      <c r="E125" s="182">
        <v>2339</v>
      </c>
      <c r="F125" s="182">
        <v>139736</v>
      </c>
      <c r="G125" s="185" t="s">
        <v>638</v>
      </c>
      <c r="H125" s="185" t="s">
        <v>638</v>
      </c>
      <c r="I125" s="185" t="s">
        <v>637</v>
      </c>
      <c r="J125" s="188" t="s">
        <v>773</v>
      </c>
      <c r="K125" s="191" t="s">
        <v>171</v>
      </c>
      <c r="L125" s="69" t="s">
        <v>763</v>
      </c>
      <c r="M125" s="70">
        <v>1</v>
      </c>
      <c r="N125" s="70">
        <f>IFERROR(VLOOKUP(L125,Data!K:M,3,0),"0")</f>
        <v>850</v>
      </c>
      <c r="O125" s="70">
        <f t="shared" si="3"/>
        <v>850</v>
      </c>
      <c r="P125" s="178">
        <f>SUM(O125:O126)</f>
        <v>1350</v>
      </c>
      <c r="Q125" s="159"/>
      <c r="R125" s="72"/>
      <c r="S125" s="73" t="s">
        <v>767</v>
      </c>
      <c r="T125" s="70" t="s">
        <v>519</v>
      </c>
      <c r="U125" s="87"/>
      <c r="V125" s="87"/>
      <c r="W125" s="87"/>
      <c r="X125" s="87"/>
      <c r="Y125" s="87"/>
      <c r="Z125" s="87"/>
      <c r="AA125" s="87"/>
    </row>
    <row r="126" spans="1:27" s="25" customFormat="1" ht="15.5" x14ac:dyDescent="0.35">
      <c r="A126" s="183"/>
      <c r="B126" s="162"/>
      <c r="C126" s="162"/>
      <c r="D126" s="162"/>
      <c r="E126" s="183"/>
      <c r="F126" s="183"/>
      <c r="G126" s="186"/>
      <c r="H126" s="186"/>
      <c r="I126" s="186"/>
      <c r="J126" s="189"/>
      <c r="K126" s="192"/>
      <c r="L126" s="69" t="s">
        <v>61</v>
      </c>
      <c r="M126" s="70">
        <v>1</v>
      </c>
      <c r="N126" s="70">
        <f>IFERROR(VLOOKUP(L126,Data!K:M,3,0),"0")</f>
        <v>500</v>
      </c>
      <c r="O126" s="70">
        <f t="shared" si="3"/>
        <v>500</v>
      </c>
      <c r="P126" s="178"/>
      <c r="Q126" s="160"/>
      <c r="R126" s="75"/>
      <c r="S126" s="76"/>
      <c r="T126" s="70"/>
      <c r="U126" s="87"/>
      <c r="V126" s="87"/>
      <c r="W126" s="87"/>
      <c r="X126" s="87"/>
      <c r="Y126" s="87"/>
      <c r="Z126" s="87"/>
      <c r="AA126" s="87"/>
    </row>
    <row r="127" spans="1:27" ht="15.5" x14ac:dyDescent="0.35">
      <c r="A127" s="199">
        <f>IF(G127="","",COUNTA($G$3:G128))</f>
        <v>39</v>
      </c>
      <c r="B127" s="161">
        <v>45109</v>
      </c>
      <c r="C127" s="199" t="s">
        <v>1552</v>
      </c>
      <c r="D127" s="199" t="s">
        <v>76</v>
      </c>
      <c r="E127" s="199">
        <v>25140</v>
      </c>
      <c r="F127" s="199">
        <v>497533</v>
      </c>
      <c r="G127" s="167" t="s">
        <v>1553</v>
      </c>
      <c r="H127" s="167" t="s">
        <v>1553</v>
      </c>
      <c r="I127" s="167" t="s">
        <v>1554</v>
      </c>
      <c r="J127" s="167" t="s">
        <v>1555</v>
      </c>
      <c r="K127" s="232" t="s">
        <v>179</v>
      </c>
      <c r="L127" s="38" t="s">
        <v>128</v>
      </c>
      <c r="M127" s="31">
        <v>1</v>
      </c>
      <c r="N127" s="31">
        <f>IFERROR(VLOOKUP(L127,[3]Data!K:M,3,0),"0")</f>
        <v>250</v>
      </c>
      <c r="O127" s="31">
        <f t="shared" ref="O127:O132" si="4">PRODUCT(M127:N127)</f>
        <v>250</v>
      </c>
      <c r="P127" s="224">
        <f>SUM(O127:O128)</f>
        <v>750</v>
      </c>
      <c r="Q127" s="216"/>
      <c r="R127" s="29"/>
      <c r="S127" s="33"/>
      <c r="T127" s="29"/>
    </row>
    <row r="128" spans="1:27" ht="15.5" x14ac:dyDescent="0.35">
      <c r="A128" s="200"/>
      <c r="B128" s="162"/>
      <c r="C128" s="200"/>
      <c r="D128" s="200"/>
      <c r="E128" s="200"/>
      <c r="F128" s="200"/>
      <c r="G128" s="168"/>
      <c r="H128" s="168"/>
      <c r="I128" s="168"/>
      <c r="J128" s="168"/>
      <c r="K128" s="233"/>
      <c r="L128" s="38" t="s">
        <v>61</v>
      </c>
      <c r="M128" s="31">
        <v>1</v>
      </c>
      <c r="N128" s="31">
        <f>IFERROR(VLOOKUP(L128,[3]Data!K:M,3,0),"0")</f>
        <v>500</v>
      </c>
      <c r="O128" s="31">
        <f t="shared" si="4"/>
        <v>500</v>
      </c>
      <c r="P128" s="224"/>
      <c r="Q128" s="217"/>
      <c r="R128" s="30"/>
      <c r="S128" s="33"/>
      <c r="T128" s="30"/>
    </row>
    <row r="129" spans="1:27" ht="15.5" x14ac:dyDescent="0.35">
      <c r="A129" s="199">
        <f>IF(G129="","",COUNTA($G$3:G130))</f>
        <v>40</v>
      </c>
      <c r="B129" s="161">
        <v>45109</v>
      </c>
      <c r="C129" s="199" t="s">
        <v>703</v>
      </c>
      <c r="D129" s="199" t="s">
        <v>55</v>
      </c>
      <c r="E129" s="199">
        <v>3135</v>
      </c>
      <c r="F129" s="199">
        <v>264151</v>
      </c>
      <c r="G129" s="167" t="s">
        <v>1556</v>
      </c>
      <c r="H129" s="167" t="s">
        <v>1556</v>
      </c>
      <c r="I129" s="167" t="s">
        <v>1557</v>
      </c>
      <c r="J129" s="167" t="s">
        <v>1558</v>
      </c>
      <c r="K129" s="232" t="s">
        <v>197</v>
      </c>
      <c r="L129" s="38" t="s">
        <v>1286</v>
      </c>
      <c r="M129" s="31">
        <v>1</v>
      </c>
      <c r="N129" s="31">
        <f>IFERROR(VLOOKUP(L129,[3]Data!K:M,3,0),"0")</f>
        <v>400</v>
      </c>
      <c r="O129" s="31">
        <f t="shared" si="4"/>
        <v>400</v>
      </c>
      <c r="P129" s="224">
        <f>SUM(O129:O130)</f>
        <v>900</v>
      </c>
      <c r="Q129" s="216"/>
      <c r="R129" s="29"/>
      <c r="S129" s="33" t="s">
        <v>167</v>
      </c>
      <c r="T129" s="29" t="s">
        <v>1319</v>
      </c>
    </row>
    <row r="130" spans="1:27" ht="15.5" x14ac:dyDescent="0.35">
      <c r="A130" s="200"/>
      <c r="B130" s="162"/>
      <c r="C130" s="200"/>
      <c r="D130" s="200"/>
      <c r="E130" s="200"/>
      <c r="F130" s="200"/>
      <c r="G130" s="168"/>
      <c r="H130" s="168"/>
      <c r="I130" s="168"/>
      <c r="J130" s="168"/>
      <c r="K130" s="233"/>
      <c r="L130" s="38" t="s">
        <v>61</v>
      </c>
      <c r="M130" s="31">
        <v>1</v>
      </c>
      <c r="N130" s="31">
        <f>IFERROR(VLOOKUP(L130,[3]Data!K:M,3,0),"0")</f>
        <v>500</v>
      </c>
      <c r="O130" s="31">
        <f t="shared" si="4"/>
        <v>500</v>
      </c>
      <c r="P130" s="224"/>
      <c r="Q130" s="217"/>
      <c r="R130" s="30"/>
      <c r="S130" s="33"/>
      <c r="T130" s="30"/>
    </row>
    <row r="131" spans="1:27" ht="15.5" x14ac:dyDescent="0.35">
      <c r="A131" s="199">
        <f>IF(G131="","",COUNTA($G$3:G132))</f>
        <v>41</v>
      </c>
      <c r="B131" s="161">
        <v>45109</v>
      </c>
      <c r="C131" s="199" t="s">
        <v>703</v>
      </c>
      <c r="D131" s="199" t="s">
        <v>60</v>
      </c>
      <c r="E131" s="199">
        <v>53225</v>
      </c>
      <c r="F131" s="199">
        <v>314049</v>
      </c>
      <c r="G131" s="167" t="s">
        <v>1562</v>
      </c>
      <c r="H131" s="167" t="s">
        <v>1562</v>
      </c>
      <c r="I131" s="167" t="s">
        <v>1563</v>
      </c>
      <c r="J131" s="167" t="s">
        <v>1564</v>
      </c>
      <c r="K131" s="232" t="s">
        <v>163</v>
      </c>
      <c r="L131" s="38" t="s">
        <v>128</v>
      </c>
      <c r="M131" s="31">
        <v>2</v>
      </c>
      <c r="N131" s="31">
        <f>IFERROR(VLOOKUP(L131,[3]Data!K:M,3,0),"0")</f>
        <v>250</v>
      </c>
      <c r="O131" s="31">
        <f t="shared" si="4"/>
        <v>500</v>
      </c>
      <c r="P131" s="224">
        <f>SUM(O131:O132)</f>
        <v>1000</v>
      </c>
      <c r="Q131" s="216"/>
      <c r="R131" s="29"/>
      <c r="S131" s="33" t="s">
        <v>176</v>
      </c>
      <c r="T131" s="29"/>
    </row>
    <row r="132" spans="1:27" ht="15.5" x14ac:dyDescent="0.35">
      <c r="A132" s="200"/>
      <c r="B132" s="162"/>
      <c r="C132" s="200"/>
      <c r="D132" s="200"/>
      <c r="E132" s="200"/>
      <c r="F132" s="200"/>
      <c r="G132" s="168"/>
      <c r="H132" s="168"/>
      <c r="I132" s="168"/>
      <c r="J132" s="168"/>
      <c r="K132" s="233"/>
      <c r="L132" s="38" t="s">
        <v>61</v>
      </c>
      <c r="M132" s="31">
        <v>1</v>
      </c>
      <c r="N132" s="31">
        <f>IFERROR(VLOOKUP(L132,[3]Data!K:M,3,0),"0")</f>
        <v>500</v>
      </c>
      <c r="O132" s="31">
        <f t="shared" si="4"/>
        <v>500</v>
      </c>
      <c r="P132" s="224"/>
      <c r="Q132" s="217"/>
      <c r="R132" s="30"/>
      <c r="S132" s="33"/>
      <c r="T132" s="30"/>
    </row>
    <row r="133" spans="1:27" s="25" customFormat="1" ht="15.5" x14ac:dyDescent="0.35">
      <c r="A133" s="182">
        <f>IF(G133="","",COUNTA($G$3:G134))</f>
        <v>42</v>
      </c>
      <c r="B133" s="161">
        <v>45109</v>
      </c>
      <c r="C133" s="161" t="s">
        <v>53</v>
      </c>
      <c r="D133" s="161" t="s">
        <v>76</v>
      </c>
      <c r="E133" s="182">
        <v>21809</v>
      </c>
      <c r="F133" s="182">
        <v>279387</v>
      </c>
      <c r="G133" s="185" t="s">
        <v>1004</v>
      </c>
      <c r="H133" s="185" t="s">
        <v>1004</v>
      </c>
      <c r="I133" s="185" t="s">
        <v>1005</v>
      </c>
      <c r="J133" s="188" t="s">
        <v>1006</v>
      </c>
      <c r="K133" s="191" t="s">
        <v>1007</v>
      </c>
      <c r="L133" s="69" t="s">
        <v>65</v>
      </c>
      <c r="M133" s="70">
        <v>1</v>
      </c>
      <c r="N133" s="70">
        <f>IFERROR(VLOOKUP(L133,Data!K:M,3,0),"0")</f>
        <v>1000</v>
      </c>
      <c r="O133" s="70">
        <f t="shared" si="3"/>
        <v>1000</v>
      </c>
      <c r="P133" s="178">
        <f>SUM(O133:O143)</f>
        <v>5735</v>
      </c>
      <c r="Q133" s="159">
        <v>45176</v>
      </c>
      <c r="R133" s="72" t="s">
        <v>203</v>
      </c>
      <c r="S133" s="73" t="s">
        <v>767</v>
      </c>
      <c r="T133" s="70" t="s">
        <v>634</v>
      </c>
      <c r="U133" s="87"/>
      <c r="V133" s="87"/>
      <c r="W133" s="87"/>
      <c r="X133" s="87"/>
      <c r="Y133" s="87"/>
      <c r="Z133" s="87"/>
      <c r="AA133" s="87"/>
    </row>
    <row r="134" spans="1:27" s="25" customFormat="1" ht="15.5" x14ac:dyDescent="0.35">
      <c r="A134" s="183"/>
      <c r="B134" s="162"/>
      <c r="C134" s="162"/>
      <c r="D134" s="162"/>
      <c r="E134" s="183"/>
      <c r="F134" s="183"/>
      <c r="G134" s="186"/>
      <c r="H134" s="186"/>
      <c r="I134" s="186"/>
      <c r="J134" s="189"/>
      <c r="K134" s="192"/>
      <c r="L134" s="69" t="s">
        <v>137</v>
      </c>
      <c r="M134" s="70">
        <v>1</v>
      </c>
      <c r="N134" s="70">
        <f>IFERROR(VLOOKUP(L134,Data!K:M,3,0),"0")</f>
        <v>70</v>
      </c>
      <c r="O134" s="70">
        <f t="shared" si="3"/>
        <v>70</v>
      </c>
      <c r="P134" s="178"/>
      <c r="Q134" s="160"/>
      <c r="R134" s="75" t="s">
        <v>1010</v>
      </c>
      <c r="S134" s="76"/>
      <c r="T134" s="70"/>
      <c r="U134" s="87"/>
      <c r="V134" s="87"/>
      <c r="W134" s="87"/>
      <c r="X134" s="87"/>
      <c r="Y134" s="87"/>
      <c r="Z134" s="87"/>
      <c r="AA134" s="87"/>
    </row>
    <row r="135" spans="1:27" s="25" customFormat="1" ht="15.5" x14ac:dyDescent="0.35">
      <c r="A135" s="183"/>
      <c r="B135" s="162"/>
      <c r="C135" s="162"/>
      <c r="D135" s="162"/>
      <c r="E135" s="183"/>
      <c r="F135" s="183"/>
      <c r="G135" s="186"/>
      <c r="H135" s="186"/>
      <c r="I135" s="186"/>
      <c r="J135" s="189"/>
      <c r="K135" s="192"/>
      <c r="L135" s="69" t="s">
        <v>112</v>
      </c>
      <c r="M135" s="70">
        <v>1</v>
      </c>
      <c r="N135" s="70">
        <f>IFERROR(VLOOKUP(L135,Data!K:M,3,0),"0")</f>
        <v>800</v>
      </c>
      <c r="O135" s="70">
        <f t="shared" si="3"/>
        <v>800</v>
      </c>
      <c r="P135" s="178"/>
      <c r="Q135" s="160"/>
      <c r="R135" s="75" t="s">
        <v>765</v>
      </c>
      <c r="S135" s="76"/>
      <c r="T135" s="70"/>
      <c r="U135" s="87"/>
      <c r="V135" s="87"/>
      <c r="W135" s="87"/>
      <c r="X135" s="87"/>
      <c r="Y135" s="87"/>
      <c r="Z135" s="87"/>
      <c r="AA135" s="87"/>
    </row>
    <row r="136" spans="1:27" s="25" customFormat="1" ht="15.5" x14ac:dyDescent="0.35">
      <c r="A136" s="183"/>
      <c r="B136" s="162"/>
      <c r="C136" s="162"/>
      <c r="D136" s="162"/>
      <c r="E136" s="183"/>
      <c r="F136" s="183"/>
      <c r="G136" s="186"/>
      <c r="H136" s="186"/>
      <c r="I136" s="186"/>
      <c r="J136" s="189"/>
      <c r="K136" s="192"/>
      <c r="L136" s="69" t="s">
        <v>710</v>
      </c>
      <c r="M136" s="70">
        <v>1</v>
      </c>
      <c r="N136" s="70">
        <f>IFERROR(VLOOKUP(L136,Data!K:M,3,0),"0")</f>
        <v>400</v>
      </c>
      <c r="O136" s="70">
        <f t="shared" si="3"/>
        <v>400</v>
      </c>
      <c r="P136" s="178"/>
      <c r="Q136" s="160"/>
      <c r="R136" s="75"/>
      <c r="S136" s="76"/>
      <c r="T136" s="70"/>
      <c r="U136" s="87"/>
      <c r="V136" s="87"/>
      <c r="W136" s="87"/>
      <c r="X136" s="87"/>
      <c r="Y136" s="87"/>
      <c r="Z136" s="87"/>
      <c r="AA136" s="87"/>
    </row>
    <row r="137" spans="1:27" s="25" customFormat="1" ht="15.5" x14ac:dyDescent="0.35">
      <c r="A137" s="183"/>
      <c r="B137" s="162"/>
      <c r="C137" s="162"/>
      <c r="D137" s="162"/>
      <c r="E137" s="183"/>
      <c r="F137" s="183"/>
      <c r="G137" s="186"/>
      <c r="H137" s="186"/>
      <c r="I137" s="186"/>
      <c r="J137" s="189"/>
      <c r="K137" s="192"/>
      <c r="L137" s="69" t="s">
        <v>110</v>
      </c>
      <c r="M137" s="70">
        <v>1</v>
      </c>
      <c r="N137" s="70">
        <f>IFERROR(VLOOKUP(L137,Data!K:M,3,0),"0")</f>
        <v>800</v>
      </c>
      <c r="O137" s="70">
        <f t="shared" si="3"/>
        <v>800</v>
      </c>
      <c r="P137" s="178"/>
      <c r="Q137" s="160"/>
      <c r="R137" s="75"/>
      <c r="S137" s="76"/>
      <c r="T137" s="70"/>
      <c r="U137" s="87"/>
      <c r="V137" s="87"/>
      <c r="W137" s="87"/>
      <c r="X137" s="87"/>
      <c r="Y137" s="87"/>
      <c r="Z137" s="87"/>
      <c r="AA137" s="87"/>
    </row>
    <row r="138" spans="1:27" s="25" customFormat="1" ht="15.5" x14ac:dyDescent="0.35">
      <c r="A138" s="183"/>
      <c r="B138" s="162"/>
      <c r="C138" s="162"/>
      <c r="D138" s="162"/>
      <c r="E138" s="183"/>
      <c r="F138" s="183"/>
      <c r="G138" s="186"/>
      <c r="H138" s="186"/>
      <c r="I138" s="186"/>
      <c r="J138" s="189"/>
      <c r="K138" s="192"/>
      <c r="L138" s="69" t="s">
        <v>578</v>
      </c>
      <c r="M138" s="70">
        <v>3</v>
      </c>
      <c r="N138" s="70">
        <f>IFERROR(VLOOKUP(L138,Data!K:M,3,0),"0")</f>
        <v>10</v>
      </c>
      <c r="O138" s="70">
        <f t="shared" si="3"/>
        <v>30</v>
      </c>
      <c r="P138" s="178"/>
      <c r="Q138" s="160"/>
      <c r="R138" s="75"/>
      <c r="S138" s="76"/>
      <c r="T138" s="70"/>
      <c r="U138" s="87"/>
      <c r="V138" s="87"/>
      <c r="W138" s="87"/>
      <c r="X138" s="87"/>
      <c r="Y138" s="87"/>
      <c r="Z138" s="87"/>
      <c r="AA138" s="87"/>
    </row>
    <row r="139" spans="1:27" s="25" customFormat="1" ht="15.5" x14ac:dyDescent="0.35">
      <c r="A139" s="183"/>
      <c r="B139" s="162"/>
      <c r="C139" s="162"/>
      <c r="D139" s="162"/>
      <c r="E139" s="183"/>
      <c r="F139" s="183"/>
      <c r="G139" s="186"/>
      <c r="H139" s="186"/>
      <c r="I139" s="186"/>
      <c r="J139" s="189"/>
      <c r="K139" s="192"/>
      <c r="L139" s="69" t="s">
        <v>7</v>
      </c>
      <c r="M139" s="70">
        <v>1</v>
      </c>
      <c r="N139" s="70">
        <v>125</v>
      </c>
      <c r="O139" s="70">
        <f t="shared" si="3"/>
        <v>125</v>
      </c>
      <c r="P139" s="178"/>
      <c r="Q139" s="160"/>
      <c r="R139" s="72" t="s">
        <v>771</v>
      </c>
      <c r="S139" s="76"/>
      <c r="T139" s="70"/>
      <c r="U139" s="87"/>
      <c r="V139" s="87"/>
      <c r="W139" s="87"/>
      <c r="X139" s="87"/>
      <c r="Y139" s="87"/>
      <c r="Z139" s="87"/>
      <c r="AA139" s="87"/>
    </row>
    <row r="140" spans="1:27" s="25" customFormat="1" ht="15.5" x14ac:dyDescent="0.35">
      <c r="A140" s="183"/>
      <c r="B140" s="162"/>
      <c r="C140" s="162"/>
      <c r="D140" s="162"/>
      <c r="E140" s="183"/>
      <c r="F140" s="183"/>
      <c r="G140" s="186"/>
      <c r="H140" s="186"/>
      <c r="I140" s="186"/>
      <c r="J140" s="189"/>
      <c r="K140" s="192"/>
      <c r="L140" s="69" t="s">
        <v>7</v>
      </c>
      <c r="M140" s="70">
        <v>1</v>
      </c>
      <c r="N140" s="70">
        <v>30</v>
      </c>
      <c r="O140" s="70">
        <f t="shared" si="3"/>
        <v>30</v>
      </c>
      <c r="P140" s="178"/>
      <c r="Q140" s="160"/>
      <c r="R140" s="75" t="s">
        <v>1008</v>
      </c>
      <c r="S140" s="76"/>
      <c r="T140" s="70"/>
      <c r="U140" s="87"/>
      <c r="V140" s="87"/>
      <c r="W140" s="87"/>
      <c r="X140" s="87"/>
      <c r="Y140" s="87"/>
      <c r="Z140" s="87"/>
      <c r="AA140" s="87"/>
    </row>
    <row r="141" spans="1:27" s="25" customFormat="1" ht="15.5" x14ac:dyDescent="0.35">
      <c r="A141" s="183"/>
      <c r="B141" s="162"/>
      <c r="C141" s="162"/>
      <c r="D141" s="162"/>
      <c r="E141" s="183"/>
      <c r="F141" s="183"/>
      <c r="G141" s="186"/>
      <c r="H141" s="186"/>
      <c r="I141" s="186"/>
      <c r="J141" s="189"/>
      <c r="K141" s="192"/>
      <c r="L141" s="69" t="s">
        <v>134</v>
      </c>
      <c r="M141" s="70">
        <v>5</v>
      </c>
      <c r="N141" s="70">
        <f>IFERROR(VLOOKUP(L141,Data!K:M,3,0),"0")</f>
        <v>140</v>
      </c>
      <c r="O141" s="70">
        <f t="shared" si="3"/>
        <v>700</v>
      </c>
      <c r="P141" s="178"/>
      <c r="Q141" s="160"/>
      <c r="R141" s="75" t="s">
        <v>1009</v>
      </c>
      <c r="S141" s="76"/>
      <c r="T141" s="70"/>
      <c r="U141" s="87"/>
      <c r="V141" s="87"/>
      <c r="W141" s="87"/>
      <c r="X141" s="87"/>
      <c r="Y141" s="87"/>
      <c r="Z141" s="87"/>
      <c r="AA141" s="87"/>
    </row>
    <row r="142" spans="1:27" s="25" customFormat="1" ht="15.5" x14ac:dyDescent="0.35">
      <c r="A142" s="183"/>
      <c r="B142" s="162"/>
      <c r="C142" s="162"/>
      <c r="D142" s="162"/>
      <c r="E142" s="183"/>
      <c r="F142" s="183"/>
      <c r="G142" s="186"/>
      <c r="H142" s="186"/>
      <c r="I142" s="186"/>
      <c r="J142" s="189"/>
      <c r="K142" s="192"/>
      <c r="L142" s="69" t="s">
        <v>144</v>
      </c>
      <c r="M142" s="70">
        <v>1</v>
      </c>
      <c r="N142" s="70">
        <v>1280</v>
      </c>
      <c r="O142" s="70">
        <f t="shared" si="3"/>
        <v>1280</v>
      </c>
      <c r="P142" s="178"/>
      <c r="Q142" s="160"/>
      <c r="R142" s="75"/>
      <c r="S142" s="76"/>
      <c r="T142" s="70"/>
      <c r="U142" s="87"/>
      <c r="V142" s="87"/>
      <c r="W142" s="87"/>
      <c r="X142" s="87"/>
      <c r="Y142" s="87"/>
      <c r="Z142" s="87"/>
      <c r="AA142" s="87"/>
    </row>
    <row r="143" spans="1:27" s="25" customFormat="1" ht="15.5" x14ac:dyDescent="0.35">
      <c r="A143" s="183"/>
      <c r="B143" s="162"/>
      <c r="C143" s="162"/>
      <c r="D143" s="162"/>
      <c r="E143" s="183"/>
      <c r="F143" s="183"/>
      <c r="G143" s="186"/>
      <c r="H143" s="186"/>
      <c r="I143" s="186"/>
      <c r="J143" s="189"/>
      <c r="K143" s="192"/>
      <c r="L143" s="69" t="s">
        <v>61</v>
      </c>
      <c r="M143" s="70">
        <v>1</v>
      </c>
      <c r="N143" s="70">
        <f>IFERROR(VLOOKUP(L143,Data!K:M,3,0),"0")</f>
        <v>500</v>
      </c>
      <c r="O143" s="70">
        <f t="shared" si="3"/>
        <v>500</v>
      </c>
      <c r="P143" s="178"/>
      <c r="Q143" s="160"/>
      <c r="R143" s="75"/>
      <c r="S143" s="76"/>
      <c r="T143" s="70"/>
      <c r="U143" s="87"/>
      <c r="V143" s="87"/>
      <c r="W143" s="87"/>
      <c r="X143" s="87"/>
      <c r="Y143" s="87"/>
      <c r="Z143" s="87"/>
      <c r="AA143" s="87"/>
    </row>
    <row r="144" spans="1:27" s="88" customFormat="1" ht="18" customHeight="1" x14ac:dyDescent="0.35">
      <c r="A144" s="236" t="s">
        <v>1626</v>
      </c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8"/>
      <c r="P144" s="220">
        <f>SUM(P78:P143)</f>
        <v>26425</v>
      </c>
      <c r="Q144" s="221"/>
      <c r="R144" s="222"/>
    </row>
    <row r="145" spans="1:27" s="92" customFormat="1" ht="18" customHeight="1" x14ac:dyDescent="0.35">
      <c r="A145" s="239" t="s">
        <v>1627</v>
      </c>
      <c r="B145" s="239"/>
      <c r="C145" s="89" t="e">
        <f ca="1">[4]!NumberToWordEN(P144)</f>
        <v>#NAME?</v>
      </c>
      <c r="D145" s="89"/>
      <c r="E145" s="89"/>
      <c r="F145" s="90"/>
      <c r="G145" s="89"/>
      <c r="H145" s="89"/>
      <c r="I145" s="89"/>
      <c r="J145" s="90"/>
      <c r="K145" s="89"/>
      <c r="L145" s="89"/>
      <c r="M145" s="89"/>
      <c r="N145" s="89"/>
      <c r="O145" s="89"/>
      <c r="P145" s="89"/>
      <c r="Q145" s="91"/>
    </row>
    <row r="146" spans="1:27" s="92" customFormat="1" ht="18" customHeight="1" x14ac:dyDescent="0.35">
      <c r="A146" s="93"/>
      <c r="B146" s="94"/>
      <c r="C146" s="95"/>
      <c r="D146" s="93"/>
      <c r="E146" s="93"/>
      <c r="F146" s="93"/>
      <c r="G146" s="93"/>
      <c r="H146" s="93"/>
      <c r="I146" s="93"/>
      <c r="J146" s="95"/>
      <c r="K146" s="93"/>
      <c r="M146" s="96"/>
      <c r="P146" s="93"/>
      <c r="Q146" s="97"/>
    </row>
    <row r="147" spans="1:27" s="92" customFormat="1" ht="18" customHeight="1" x14ac:dyDescent="0.35">
      <c r="A147" s="93"/>
      <c r="B147" s="94"/>
      <c r="C147" s="95"/>
      <c r="D147" s="93"/>
      <c r="E147" s="93"/>
      <c r="F147" s="93"/>
      <c r="G147" s="93"/>
      <c r="H147" s="93"/>
      <c r="I147" s="93"/>
      <c r="J147" s="95"/>
      <c r="K147" s="93"/>
      <c r="M147" s="96"/>
      <c r="P147" s="93"/>
      <c r="Q147" s="97"/>
    </row>
    <row r="148" spans="1:27" s="92" customFormat="1" ht="18" customHeight="1" x14ac:dyDescent="0.35">
      <c r="A148" s="93"/>
      <c r="B148" s="94"/>
      <c r="C148" s="95"/>
      <c r="D148" s="93"/>
      <c r="E148" s="93"/>
      <c r="F148" s="93"/>
      <c r="G148" s="93"/>
      <c r="H148" s="93"/>
      <c r="I148" s="93"/>
      <c r="J148" s="95"/>
      <c r="K148" s="93"/>
      <c r="M148" s="96"/>
      <c r="P148" s="93"/>
      <c r="Q148" s="97"/>
    </row>
    <row r="149" spans="1:27" s="102" customFormat="1" ht="18" customHeight="1" x14ac:dyDescent="0.35">
      <c r="A149" s="98"/>
      <c r="B149" s="98"/>
      <c r="C149" s="99"/>
      <c r="D149" s="99"/>
      <c r="E149" s="98"/>
      <c r="F149" s="98"/>
      <c r="G149" s="98"/>
      <c r="H149" s="98"/>
      <c r="I149" s="98"/>
      <c r="J149" s="99"/>
      <c r="K149" s="99"/>
      <c r="L149" s="99"/>
      <c r="M149" s="100"/>
      <c r="N149" s="100"/>
      <c r="O149" s="100"/>
      <c r="P149" s="100"/>
      <c r="Q149" s="101"/>
    </row>
    <row r="150" spans="1:27" s="102" customFormat="1" ht="18" customHeight="1" x14ac:dyDescent="0.35">
      <c r="A150" s="98"/>
      <c r="B150" s="98"/>
      <c r="C150" s="99"/>
      <c r="D150" s="99"/>
      <c r="E150" s="98"/>
      <c r="F150" s="98"/>
      <c r="G150" s="98"/>
      <c r="H150" s="98"/>
      <c r="I150" s="98"/>
      <c r="J150" s="99"/>
      <c r="K150" s="99"/>
      <c r="L150" s="99"/>
      <c r="M150" s="100"/>
      <c r="N150" s="100"/>
      <c r="O150" s="100"/>
      <c r="P150" s="218" t="s">
        <v>1628</v>
      </c>
      <c r="Q150" s="218"/>
    </row>
    <row r="151" spans="1:27" s="102" customFormat="1" ht="18" customHeight="1" x14ac:dyDescent="0.35">
      <c r="A151" s="98"/>
      <c r="B151" s="98"/>
      <c r="C151" s="99"/>
      <c r="D151" s="99"/>
      <c r="E151" s="98"/>
      <c r="F151" s="98"/>
      <c r="G151" s="98"/>
      <c r="H151" s="98"/>
      <c r="I151" s="98"/>
      <c r="J151" s="99"/>
      <c r="K151" s="99"/>
      <c r="L151" s="99"/>
      <c r="M151" s="100"/>
      <c r="N151" s="100"/>
      <c r="O151" s="100"/>
      <c r="P151" s="98"/>
      <c r="Q151" s="103"/>
    </row>
    <row r="152" spans="1:27" s="56" customFormat="1" ht="24" customHeight="1" x14ac:dyDescent="0.4">
      <c r="A152" s="205" t="s">
        <v>1630</v>
      </c>
      <c r="B152" s="207"/>
      <c r="C152" s="205" t="s">
        <v>20</v>
      </c>
      <c r="D152" s="206"/>
      <c r="E152" s="207"/>
      <c r="F152" s="205" t="s">
        <v>1623</v>
      </c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7"/>
    </row>
    <row r="153" spans="1:27" s="57" customFormat="1" ht="41.25" customHeight="1" x14ac:dyDescent="0.4">
      <c r="A153" s="104" t="s">
        <v>1624</v>
      </c>
      <c r="B153" s="105" t="s">
        <v>80</v>
      </c>
      <c r="C153" s="105" t="s">
        <v>9</v>
      </c>
      <c r="D153" s="106" t="s">
        <v>10</v>
      </c>
      <c r="E153" s="104" t="s">
        <v>11</v>
      </c>
      <c r="F153" s="104" t="s">
        <v>0</v>
      </c>
      <c r="G153" s="104"/>
      <c r="H153" s="104" t="s">
        <v>1</v>
      </c>
      <c r="I153" s="107"/>
      <c r="J153" s="105" t="s">
        <v>12</v>
      </c>
      <c r="K153" s="108" t="s">
        <v>147</v>
      </c>
      <c r="L153" s="107" t="s">
        <v>81</v>
      </c>
      <c r="M153" s="104" t="s">
        <v>13</v>
      </c>
      <c r="N153" s="104" t="s">
        <v>2</v>
      </c>
      <c r="O153" s="104" t="s">
        <v>82</v>
      </c>
      <c r="P153" s="104" t="s">
        <v>1625</v>
      </c>
      <c r="Q153" s="109" t="s">
        <v>83</v>
      </c>
      <c r="R153" s="109" t="s">
        <v>4</v>
      </c>
    </row>
    <row r="154" spans="1:27" s="25" customFormat="1" ht="15.5" x14ac:dyDescent="0.35">
      <c r="A154" s="182">
        <f>IF(G154="","",COUNTA($G$3:G155))</f>
        <v>43</v>
      </c>
      <c r="B154" s="161">
        <v>45109</v>
      </c>
      <c r="C154" s="161" t="s">
        <v>703</v>
      </c>
      <c r="D154" s="161" t="s">
        <v>55</v>
      </c>
      <c r="E154" s="182">
        <v>3523</v>
      </c>
      <c r="F154" s="182">
        <v>128911</v>
      </c>
      <c r="G154" s="185" t="s">
        <v>636</v>
      </c>
      <c r="H154" s="185" t="s">
        <v>636</v>
      </c>
      <c r="I154" s="185" t="s">
        <v>635</v>
      </c>
      <c r="J154" s="188" t="s">
        <v>774</v>
      </c>
      <c r="K154" s="191" t="s">
        <v>216</v>
      </c>
      <c r="L154" s="69" t="s">
        <v>7</v>
      </c>
      <c r="M154" s="70">
        <v>1</v>
      </c>
      <c r="N154" s="70">
        <v>795</v>
      </c>
      <c r="O154" s="70">
        <f t="shared" si="3"/>
        <v>795</v>
      </c>
      <c r="P154" s="178">
        <f>SUM(O154:O155)</f>
        <v>1295</v>
      </c>
      <c r="Q154" s="159"/>
      <c r="R154" s="72" t="s">
        <v>1616</v>
      </c>
      <c r="S154" s="73" t="s">
        <v>767</v>
      </c>
      <c r="T154" s="70" t="s">
        <v>634</v>
      </c>
      <c r="U154" s="87"/>
      <c r="V154" s="87"/>
      <c r="W154" s="87"/>
      <c r="X154" s="87"/>
      <c r="Y154" s="87"/>
      <c r="Z154" s="87"/>
      <c r="AA154" s="87"/>
    </row>
    <row r="155" spans="1:27" s="25" customFormat="1" ht="15.5" x14ac:dyDescent="0.35">
      <c r="A155" s="183"/>
      <c r="B155" s="162"/>
      <c r="C155" s="162"/>
      <c r="D155" s="162"/>
      <c r="E155" s="183"/>
      <c r="F155" s="183"/>
      <c r="G155" s="186"/>
      <c r="H155" s="186"/>
      <c r="I155" s="186"/>
      <c r="J155" s="189"/>
      <c r="K155" s="192"/>
      <c r="L155" s="69" t="s">
        <v>61</v>
      </c>
      <c r="M155" s="70">
        <v>1</v>
      </c>
      <c r="N155" s="70">
        <f>IFERROR(VLOOKUP(L155,Data!K:M,3,0),"0")</f>
        <v>500</v>
      </c>
      <c r="O155" s="70">
        <f t="shared" si="3"/>
        <v>500</v>
      </c>
      <c r="P155" s="178"/>
      <c r="Q155" s="160"/>
      <c r="R155" s="75"/>
      <c r="S155" s="76"/>
      <c r="T155" s="70"/>
      <c r="U155" s="87"/>
      <c r="V155" s="87"/>
      <c r="W155" s="87"/>
      <c r="X155" s="87"/>
      <c r="Y155" s="87"/>
      <c r="Z155" s="87"/>
      <c r="AA155" s="87"/>
    </row>
    <row r="156" spans="1:27" ht="15.5" x14ac:dyDescent="0.35">
      <c r="A156" s="199">
        <f>IF(G156="","",COUNTA($G$3:G157))</f>
        <v>44</v>
      </c>
      <c r="B156" s="180">
        <v>45098</v>
      </c>
      <c r="C156" s="199" t="s">
        <v>703</v>
      </c>
      <c r="D156" s="199" t="s">
        <v>76</v>
      </c>
      <c r="E156" s="199">
        <v>36591</v>
      </c>
      <c r="F156" s="199">
        <v>397279</v>
      </c>
      <c r="G156" s="167" t="s">
        <v>1565</v>
      </c>
      <c r="H156" s="167" t="s">
        <v>1565</v>
      </c>
      <c r="I156" s="167" t="s">
        <v>1566</v>
      </c>
      <c r="J156" s="167" t="s">
        <v>1567</v>
      </c>
      <c r="K156" s="232" t="s">
        <v>570</v>
      </c>
      <c r="L156" s="38" t="s">
        <v>7</v>
      </c>
      <c r="M156" s="31">
        <v>1</v>
      </c>
      <c r="N156" s="46">
        <v>150</v>
      </c>
      <c r="O156" s="31">
        <f>PRODUCT(M156:N156)</f>
        <v>150</v>
      </c>
      <c r="P156" s="224">
        <f>SUM(O156:O157)</f>
        <v>650</v>
      </c>
      <c r="Q156" s="216"/>
      <c r="R156" s="58" t="s">
        <v>772</v>
      </c>
      <c r="S156" s="33" t="s">
        <v>165</v>
      </c>
      <c r="T156" s="29"/>
    </row>
    <row r="157" spans="1:27" ht="15.5" x14ac:dyDescent="0.35">
      <c r="A157" s="200"/>
      <c r="B157" s="181"/>
      <c r="C157" s="200"/>
      <c r="D157" s="200"/>
      <c r="E157" s="200"/>
      <c r="F157" s="200"/>
      <c r="G157" s="168"/>
      <c r="H157" s="168"/>
      <c r="I157" s="168"/>
      <c r="J157" s="168"/>
      <c r="K157" s="233"/>
      <c r="L157" s="38" t="s">
        <v>61</v>
      </c>
      <c r="M157" s="31">
        <v>1</v>
      </c>
      <c r="N157" s="31">
        <f>IFERROR(VLOOKUP(L157,[3]Data!K:M,3,0),"0")</f>
        <v>500</v>
      </c>
      <c r="O157" s="31">
        <f>PRODUCT(M157:N157)</f>
        <v>500</v>
      </c>
      <c r="P157" s="224"/>
      <c r="Q157" s="217"/>
      <c r="R157" s="47" t="s">
        <v>165</v>
      </c>
      <c r="S157" s="33"/>
      <c r="T157" s="30"/>
    </row>
    <row r="158" spans="1:27" s="25" customFormat="1" ht="15.5" x14ac:dyDescent="0.35">
      <c r="A158" s="182">
        <f>IF(G158="","",COUNTA($G$3:G159))</f>
        <v>45</v>
      </c>
      <c r="B158" s="161">
        <v>45109</v>
      </c>
      <c r="C158" s="161" t="s">
        <v>707</v>
      </c>
      <c r="D158" s="161" t="s">
        <v>76</v>
      </c>
      <c r="E158" s="182">
        <v>34039</v>
      </c>
      <c r="F158" s="182">
        <v>277110</v>
      </c>
      <c r="G158" s="185" t="s">
        <v>633</v>
      </c>
      <c r="H158" s="185" t="s">
        <v>633</v>
      </c>
      <c r="I158" s="185" t="s">
        <v>632</v>
      </c>
      <c r="J158" s="188" t="s">
        <v>775</v>
      </c>
      <c r="K158" s="191" t="s">
        <v>570</v>
      </c>
      <c r="L158" s="69" t="s">
        <v>709</v>
      </c>
      <c r="M158" s="70">
        <v>1</v>
      </c>
      <c r="N158" s="70">
        <f>IFERROR(VLOOKUP(L158,Data!K:M,3,0),"0")</f>
        <v>350</v>
      </c>
      <c r="O158" s="70">
        <f t="shared" si="3"/>
        <v>350</v>
      </c>
      <c r="P158" s="178">
        <f>SUM(O158:O159)</f>
        <v>850</v>
      </c>
      <c r="Q158" s="159"/>
      <c r="R158" s="72"/>
      <c r="S158" s="73" t="s">
        <v>721</v>
      </c>
      <c r="T158" s="70" t="s">
        <v>168</v>
      </c>
      <c r="U158" s="87"/>
      <c r="V158" s="87"/>
      <c r="W158" s="87"/>
      <c r="X158" s="87"/>
      <c r="Y158" s="87"/>
      <c r="Z158" s="87"/>
      <c r="AA158" s="87"/>
    </row>
    <row r="159" spans="1:27" s="25" customFormat="1" ht="15.5" x14ac:dyDescent="0.35">
      <c r="A159" s="183"/>
      <c r="B159" s="162"/>
      <c r="C159" s="162"/>
      <c r="D159" s="162"/>
      <c r="E159" s="183"/>
      <c r="F159" s="183"/>
      <c r="G159" s="186"/>
      <c r="H159" s="186"/>
      <c r="I159" s="186"/>
      <c r="J159" s="189"/>
      <c r="K159" s="192"/>
      <c r="L159" s="69" t="s">
        <v>61</v>
      </c>
      <c r="M159" s="70">
        <v>1</v>
      </c>
      <c r="N159" s="70">
        <f>IFERROR(VLOOKUP(L159,Data!K:M,3,0),"0")</f>
        <v>500</v>
      </c>
      <c r="O159" s="70">
        <f t="shared" si="3"/>
        <v>500</v>
      </c>
      <c r="P159" s="178"/>
      <c r="Q159" s="160"/>
      <c r="R159" s="75"/>
      <c r="S159" s="76"/>
      <c r="T159" s="70"/>
      <c r="U159" s="87"/>
      <c r="V159" s="87"/>
      <c r="W159" s="87"/>
      <c r="X159" s="87"/>
      <c r="Y159" s="87"/>
      <c r="Z159" s="87"/>
      <c r="AA159" s="87"/>
    </row>
    <row r="160" spans="1:27" s="25" customFormat="1" ht="15.5" x14ac:dyDescent="0.35">
      <c r="A160" s="182">
        <f>IF(G160="","",COUNTA($G$3:G161))</f>
        <v>46</v>
      </c>
      <c r="B160" s="161">
        <v>45109</v>
      </c>
      <c r="C160" s="161" t="s">
        <v>703</v>
      </c>
      <c r="D160" s="161" t="s">
        <v>76</v>
      </c>
      <c r="E160" s="182">
        <v>25941</v>
      </c>
      <c r="F160" s="182">
        <v>218163</v>
      </c>
      <c r="G160" s="185" t="s">
        <v>631</v>
      </c>
      <c r="H160" s="185" t="s">
        <v>631</v>
      </c>
      <c r="I160" s="185" t="s">
        <v>630</v>
      </c>
      <c r="J160" s="188" t="s">
        <v>776</v>
      </c>
      <c r="K160" s="191" t="s">
        <v>208</v>
      </c>
      <c r="L160" s="69" t="s">
        <v>61</v>
      </c>
      <c r="M160" s="70">
        <v>1</v>
      </c>
      <c r="N160" s="70">
        <f>IFERROR(VLOOKUP(L160,Data!K:M,3,0),"0")</f>
        <v>500</v>
      </c>
      <c r="O160" s="70">
        <f t="shared" si="3"/>
        <v>500</v>
      </c>
      <c r="P160" s="178">
        <f>SUM(O160:O161)</f>
        <v>500</v>
      </c>
      <c r="Q160" s="159"/>
      <c r="R160" s="72" t="s">
        <v>727</v>
      </c>
      <c r="S160" s="73" t="s">
        <v>738</v>
      </c>
      <c r="T160" s="70" t="s">
        <v>180</v>
      </c>
      <c r="U160" s="87"/>
      <c r="V160" s="87"/>
      <c r="W160" s="87"/>
      <c r="X160" s="87"/>
      <c r="Y160" s="87"/>
      <c r="Z160" s="87"/>
      <c r="AA160" s="87"/>
    </row>
    <row r="161" spans="1:27" s="25" customFormat="1" ht="15.5" x14ac:dyDescent="0.35">
      <c r="A161" s="183"/>
      <c r="B161" s="162"/>
      <c r="C161" s="162"/>
      <c r="D161" s="162"/>
      <c r="E161" s="183"/>
      <c r="F161" s="183"/>
      <c r="G161" s="186"/>
      <c r="H161" s="186"/>
      <c r="I161" s="186"/>
      <c r="J161" s="189"/>
      <c r="K161" s="192"/>
      <c r="L161" s="69"/>
      <c r="M161" s="70"/>
      <c r="N161" s="70" t="str">
        <f>IFERROR(VLOOKUP(L161,Data!K:M,3,0),"0")</f>
        <v>0</v>
      </c>
      <c r="O161" s="70">
        <f t="shared" si="3"/>
        <v>0</v>
      </c>
      <c r="P161" s="178"/>
      <c r="Q161" s="160"/>
      <c r="R161" s="75"/>
      <c r="S161" s="76"/>
      <c r="T161" s="70"/>
      <c r="U161" s="87"/>
      <c r="V161" s="87"/>
      <c r="W161" s="87"/>
      <c r="X161" s="87"/>
      <c r="Y161" s="87"/>
      <c r="Z161" s="87"/>
      <c r="AA161" s="87"/>
    </row>
    <row r="162" spans="1:27" s="25" customFormat="1" ht="15.5" x14ac:dyDescent="0.35">
      <c r="A162" s="182">
        <f>IF(G162="","",COUNTA($G$3:G163))</f>
        <v>47</v>
      </c>
      <c r="B162" s="161">
        <v>45109</v>
      </c>
      <c r="C162" s="161" t="s">
        <v>703</v>
      </c>
      <c r="D162" s="161" t="s">
        <v>76</v>
      </c>
      <c r="E162" s="182">
        <v>38539</v>
      </c>
      <c r="F162" s="182">
        <v>317844</v>
      </c>
      <c r="G162" s="185" t="s">
        <v>629</v>
      </c>
      <c r="H162" s="185" t="s">
        <v>629</v>
      </c>
      <c r="I162" s="185" t="s">
        <v>628</v>
      </c>
      <c r="J162" s="188" t="s">
        <v>777</v>
      </c>
      <c r="K162" s="191" t="s">
        <v>159</v>
      </c>
      <c r="L162" s="69" t="s">
        <v>65</v>
      </c>
      <c r="M162" s="70">
        <v>1</v>
      </c>
      <c r="N162" s="70">
        <f>IFERROR(VLOOKUP(L162,Data!K:M,3,0),"0")</f>
        <v>1000</v>
      </c>
      <c r="O162" s="70">
        <f t="shared" si="3"/>
        <v>1000</v>
      </c>
      <c r="P162" s="178">
        <f>SUM(O162:O169)</f>
        <v>4490</v>
      </c>
      <c r="Q162" s="159">
        <v>45176</v>
      </c>
      <c r="R162" s="72"/>
      <c r="S162" s="73" t="s">
        <v>722</v>
      </c>
      <c r="T162" s="70" t="s">
        <v>168</v>
      </c>
      <c r="U162" s="87"/>
      <c r="V162" s="87"/>
      <c r="W162" s="87"/>
      <c r="X162" s="87"/>
      <c r="Y162" s="87"/>
      <c r="Z162" s="87"/>
      <c r="AA162" s="87"/>
    </row>
    <row r="163" spans="1:27" s="25" customFormat="1" ht="15.5" x14ac:dyDescent="0.35">
      <c r="A163" s="183"/>
      <c r="B163" s="162"/>
      <c r="C163" s="162"/>
      <c r="D163" s="162"/>
      <c r="E163" s="183"/>
      <c r="F163" s="183"/>
      <c r="G163" s="186"/>
      <c r="H163" s="186"/>
      <c r="I163" s="186"/>
      <c r="J163" s="189"/>
      <c r="K163" s="192"/>
      <c r="L163" s="69" t="s">
        <v>137</v>
      </c>
      <c r="M163" s="70">
        <v>1</v>
      </c>
      <c r="N163" s="70">
        <f>IFERROR(VLOOKUP(L163,Data!K:M,3,0),"0")</f>
        <v>70</v>
      </c>
      <c r="O163" s="70">
        <f t="shared" si="3"/>
        <v>70</v>
      </c>
      <c r="P163" s="178"/>
      <c r="Q163" s="160"/>
      <c r="R163" s="75" t="s">
        <v>1010</v>
      </c>
      <c r="S163" s="76"/>
      <c r="T163" s="70"/>
      <c r="U163" s="87"/>
      <c r="V163" s="87"/>
      <c r="W163" s="87"/>
      <c r="X163" s="87"/>
      <c r="Y163" s="87"/>
      <c r="Z163" s="87"/>
      <c r="AA163" s="87"/>
    </row>
    <row r="164" spans="1:27" s="25" customFormat="1" ht="15.5" x14ac:dyDescent="0.35">
      <c r="A164" s="183"/>
      <c r="B164" s="162"/>
      <c r="C164" s="162"/>
      <c r="D164" s="162"/>
      <c r="E164" s="183"/>
      <c r="F164" s="183"/>
      <c r="G164" s="186"/>
      <c r="H164" s="186"/>
      <c r="I164" s="186"/>
      <c r="J164" s="189"/>
      <c r="K164" s="192"/>
      <c r="L164" s="69" t="s">
        <v>716</v>
      </c>
      <c r="M164" s="70">
        <v>1</v>
      </c>
      <c r="N164" s="70">
        <f>IFERROR(VLOOKUP(L164,Data!K:M,3,0),"0")</f>
        <v>200</v>
      </c>
      <c r="O164" s="70">
        <f t="shared" si="3"/>
        <v>200</v>
      </c>
      <c r="P164" s="178"/>
      <c r="Q164" s="160"/>
      <c r="R164" s="75"/>
      <c r="S164" s="76"/>
      <c r="T164" s="70"/>
      <c r="U164" s="87"/>
      <c r="V164" s="87"/>
      <c r="W164" s="87"/>
      <c r="X164" s="87"/>
      <c r="Y164" s="87"/>
      <c r="Z164" s="87"/>
      <c r="AA164" s="87"/>
    </row>
    <row r="165" spans="1:27" s="25" customFormat="1" ht="15.5" x14ac:dyDescent="0.35">
      <c r="A165" s="183"/>
      <c r="B165" s="162"/>
      <c r="C165" s="162"/>
      <c r="D165" s="162"/>
      <c r="E165" s="183"/>
      <c r="F165" s="183"/>
      <c r="G165" s="186"/>
      <c r="H165" s="186"/>
      <c r="I165" s="186"/>
      <c r="J165" s="189"/>
      <c r="K165" s="192"/>
      <c r="L165" s="69" t="s">
        <v>88</v>
      </c>
      <c r="M165" s="70">
        <v>8</v>
      </c>
      <c r="N165" s="70">
        <f>IFERROR(VLOOKUP(L165,Data!K:M,3,0),"0")</f>
        <v>35</v>
      </c>
      <c r="O165" s="70">
        <f t="shared" si="3"/>
        <v>280</v>
      </c>
      <c r="P165" s="178"/>
      <c r="Q165" s="160"/>
      <c r="R165" s="75"/>
      <c r="S165" s="76"/>
      <c r="T165" s="70"/>
      <c r="U165" s="87"/>
      <c r="V165" s="87"/>
      <c r="W165" s="87"/>
      <c r="X165" s="87"/>
      <c r="Y165" s="87"/>
      <c r="Z165" s="87"/>
      <c r="AA165" s="87"/>
    </row>
    <row r="166" spans="1:27" s="25" customFormat="1" ht="15.5" x14ac:dyDescent="0.35">
      <c r="A166" s="183"/>
      <c r="B166" s="162"/>
      <c r="C166" s="162"/>
      <c r="D166" s="162"/>
      <c r="E166" s="183"/>
      <c r="F166" s="183"/>
      <c r="G166" s="186"/>
      <c r="H166" s="186"/>
      <c r="I166" s="186"/>
      <c r="J166" s="189"/>
      <c r="K166" s="192"/>
      <c r="L166" s="69" t="s">
        <v>112</v>
      </c>
      <c r="M166" s="70">
        <v>1</v>
      </c>
      <c r="N166" s="70">
        <f>IFERROR(VLOOKUP(L166,Data!K:M,3,0),"0")</f>
        <v>800</v>
      </c>
      <c r="O166" s="70">
        <f t="shared" ref="O166:O246" si="5">PRODUCT(M166:N166)</f>
        <v>800</v>
      </c>
      <c r="P166" s="178"/>
      <c r="Q166" s="160"/>
      <c r="R166" s="75"/>
      <c r="S166" s="76"/>
      <c r="T166" s="70"/>
      <c r="U166" s="87"/>
      <c r="V166" s="87"/>
      <c r="W166" s="87"/>
      <c r="X166" s="87"/>
      <c r="Y166" s="87"/>
      <c r="Z166" s="87"/>
      <c r="AA166" s="87"/>
    </row>
    <row r="167" spans="1:27" s="25" customFormat="1" ht="15.5" x14ac:dyDescent="0.35">
      <c r="A167" s="183"/>
      <c r="B167" s="162"/>
      <c r="C167" s="162"/>
      <c r="D167" s="162"/>
      <c r="E167" s="183"/>
      <c r="F167" s="183"/>
      <c r="G167" s="186"/>
      <c r="H167" s="186"/>
      <c r="I167" s="186"/>
      <c r="J167" s="189"/>
      <c r="K167" s="192"/>
      <c r="L167" s="69" t="s">
        <v>134</v>
      </c>
      <c r="M167" s="70">
        <v>4</v>
      </c>
      <c r="N167" s="70">
        <f>IFERROR(VLOOKUP(L167,Data!K:M,3,0),"0")</f>
        <v>140</v>
      </c>
      <c r="O167" s="70">
        <f t="shared" si="5"/>
        <v>560</v>
      </c>
      <c r="P167" s="178"/>
      <c r="Q167" s="160"/>
      <c r="R167" s="75" t="s">
        <v>778</v>
      </c>
      <c r="S167" s="76"/>
      <c r="T167" s="70"/>
      <c r="U167" s="87"/>
      <c r="V167" s="87"/>
      <c r="W167" s="87"/>
      <c r="X167" s="87"/>
      <c r="Y167" s="87"/>
      <c r="Z167" s="87"/>
      <c r="AA167" s="87"/>
    </row>
    <row r="168" spans="1:27" s="25" customFormat="1" ht="15.5" x14ac:dyDescent="0.35">
      <c r="A168" s="183"/>
      <c r="B168" s="162"/>
      <c r="C168" s="162"/>
      <c r="D168" s="162"/>
      <c r="E168" s="183"/>
      <c r="F168" s="183"/>
      <c r="G168" s="186"/>
      <c r="H168" s="186"/>
      <c r="I168" s="186"/>
      <c r="J168" s="189"/>
      <c r="K168" s="192"/>
      <c r="L168" s="69" t="s">
        <v>144</v>
      </c>
      <c r="M168" s="70">
        <v>1</v>
      </c>
      <c r="N168" s="70">
        <v>1080</v>
      </c>
      <c r="O168" s="70">
        <f t="shared" si="5"/>
        <v>1080</v>
      </c>
      <c r="P168" s="178"/>
      <c r="Q168" s="160"/>
      <c r="R168" s="75"/>
      <c r="S168" s="76"/>
      <c r="T168" s="70"/>
      <c r="U168" s="87"/>
      <c r="V168" s="87"/>
      <c r="W168" s="87"/>
      <c r="X168" s="87"/>
      <c r="Y168" s="87"/>
      <c r="Z168" s="87"/>
      <c r="AA168" s="87"/>
    </row>
    <row r="169" spans="1:27" s="25" customFormat="1" ht="15.5" x14ac:dyDescent="0.35">
      <c r="A169" s="183"/>
      <c r="B169" s="162"/>
      <c r="C169" s="162"/>
      <c r="D169" s="162"/>
      <c r="E169" s="183"/>
      <c r="F169" s="183"/>
      <c r="G169" s="186"/>
      <c r="H169" s="186"/>
      <c r="I169" s="186"/>
      <c r="J169" s="189"/>
      <c r="K169" s="192"/>
      <c r="L169" s="69" t="s">
        <v>61</v>
      </c>
      <c r="M169" s="70">
        <v>1</v>
      </c>
      <c r="N169" s="70">
        <f>IFERROR(VLOOKUP(L169,Data!K:M,3,0),"0")</f>
        <v>500</v>
      </c>
      <c r="O169" s="70">
        <f t="shared" si="5"/>
        <v>500</v>
      </c>
      <c r="P169" s="178"/>
      <c r="Q169" s="160"/>
      <c r="R169" s="75"/>
      <c r="S169" s="76"/>
      <c r="T169" s="70"/>
      <c r="U169" s="87"/>
      <c r="V169" s="87"/>
      <c r="W169" s="87"/>
      <c r="X169" s="87"/>
      <c r="Y169" s="87"/>
      <c r="Z169" s="87"/>
      <c r="AA169" s="87"/>
    </row>
    <row r="170" spans="1:27" s="25" customFormat="1" ht="15.5" x14ac:dyDescent="0.35">
      <c r="A170" s="182">
        <f>IF(G170="","",COUNTA($G$3:G171))</f>
        <v>48</v>
      </c>
      <c r="B170" s="161">
        <v>45109</v>
      </c>
      <c r="C170" s="161" t="s">
        <v>707</v>
      </c>
      <c r="D170" s="161" t="s">
        <v>59</v>
      </c>
      <c r="E170" s="182">
        <v>203823</v>
      </c>
      <c r="F170" s="182">
        <v>395343</v>
      </c>
      <c r="G170" s="185" t="s">
        <v>627</v>
      </c>
      <c r="H170" s="185" t="s">
        <v>627</v>
      </c>
      <c r="I170" s="185" t="s">
        <v>626</v>
      </c>
      <c r="J170" s="188" t="s">
        <v>779</v>
      </c>
      <c r="K170" s="191" t="s">
        <v>166</v>
      </c>
      <c r="L170" s="69" t="s">
        <v>7</v>
      </c>
      <c r="M170" s="70">
        <v>1</v>
      </c>
      <c r="N170" s="70">
        <v>500</v>
      </c>
      <c r="O170" s="70">
        <f t="shared" si="5"/>
        <v>500</v>
      </c>
      <c r="P170" s="178">
        <f>SUM(O170:O172)</f>
        <v>1000</v>
      </c>
      <c r="Q170" s="159"/>
      <c r="R170" s="72" t="s">
        <v>780</v>
      </c>
      <c r="S170" s="73" t="s">
        <v>722</v>
      </c>
      <c r="T170" s="70" t="s">
        <v>195</v>
      </c>
      <c r="U170" s="87"/>
      <c r="V170" s="87"/>
      <c r="W170" s="87"/>
      <c r="X170" s="87"/>
      <c r="Y170" s="87"/>
      <c r="Z170" s="87"/>
      <c r="AA170" s="87"/>
    </row>
    <row r="171" spans="1:27" s="25" customFormat="1" ht="15.5" x14ac:dyDescent="0.35">
      <c r="A171" s="183"/>
      <c r="B171" s="162"/>
      <c r="C171" s="162"/>
      <c r="D171" s="162"/>
      <c r="E171" s="183"/>
      <c r="F171" s="183"/>
      <c r="G171" s="186"/>
      <c r="H171" s="186"/>
      <c r="I171" s="186"/>
      <c r="J171" s="189"/>
      <c r="K171" s="192"/>
      <c r="L171" s="69" t="s">
        <v>61</v>
      </c>
      <c r="M171" s="70">
        <v>1</v>
      </c>
      <c r="N171" s="70">
        <f>IFERROR(VLOOKUP(L171,Data!K:M,3,0),"0")</f>
        <v>500</v>
      </c>
      <c r="O171" s="70">
        <f t="shared" si="5"/>
        <v>500</v>
      </c>
      <c r="P171" s="178"/>
      <c r="Q171" s="160"/>
      <c r="R171" s="75"/>
      <c r="S171" s="76"/>
      <c r="T171" s="70"/>
      <c r="U171" s="87"/>
      <c r="V171" s="87"/>
      <c r="W171" s="87"/>
      <c r="X171" s="87"/>
      <c r="Y171" s="87"/>
      <c r="Z171" s="87"/>
      <c r="AA171" s="87"/>
    </row>
    <row r="172" spans="1:27" s="25" customFormat="1" ht="15.5" x14ac:dyDescent="0.35">
      <c r="A172" s="183"/>
      <c r="B172" s="162"/>
      <c r="C172" s="162"/>
      <c r="D172" s="162"/>
      <c r="E172" s="183"/>
      <c r="F172" s="183"/>
      <c r="G172" s="186"/>
      <c r="H172" s="186"/>
      <c r="I172" s="186"/>
      <c r="J172" s="189"/>
      <c r="K172" s="192"/>
      <c r="L172" s="69"/>
      <c r="M172" s="70"/>
      <c r="N172" s="70" t="str">
        <f>IFERROR(VLOOKUP(L172,Data!K:M,3,0),"0")</f>
        <v>0</v>
      </c>
      <c r="O172" s="70">
        <f t="shared" si="5"/>
        <v>0</v>
      </c>
      <c r="P172" s="178"/>
      <c r="Q172" s="160"/>
      <c r="R172" s="75"/>
      <c r="S172" s="76"/>
      <c r="T172" s="70"/>
      <c r="U172" s="87"/>
      <c r="V172" s="87"/>
      <c r="W172" s="87"/>
      <c r="X172" s="87"/>
      <c r="Y172" s="87"/>
      <c r="Z172" s="87"/>
      <c r="AA172" s="87"/>
    </row>
    <row r="173" spans="1:27" s="25" customFormat="1" ht="15.5" x14ac:dyDescent="0.35">
      <c r="A173" s="182">
        <f>IF(G173="","",COUNTA($G$3:G174))</f>
        <v>49</v>
      </c>
      <c r="B173" s="161">
        <v>45109</v>
      </c>
      <c r="C173" s="161" t="s">
        <v>739</v>
      </c>
      <c r="D173" s="161" t="s">
        <v>76</v>
      </c>
      <c r="E173" s="182">
        <v>44935</v>
      </c>
      <c r="F173" s="182">
        <v>315385</v>
      </c>
      <c r="G173" s="185" t="s">
        <v>624</v>
      </c>
      <c r="H173" s="185" t="s">
        <v>624</v>
      </c>
      <c r="I173" s="185" t="s">
        <v>625</v>
      </c>
      <c r="J173" s="188" t="s">
        <v>781</v>
      </c>
      <c r="K173" s="191" t="s">
        <v>159</v>
      </c>
      <c r="L173" s="69" t="s">
        <v>65</v>
      </c>
      <c r="M173" s="70">
        <v>1</v>
      </c>
      <c r="N173" s="70">
        <f>IFERROR(VLOOKUP(L173,Data!K:M,3,0),"0")</f>
        <v>1000</v>
      </c>
      <c r="O173" s="70">
        <f t="shared" si="5"/>
        <v>1000</v>
      </c>
      <c r="P173" s="178">
        <f>SUM(O173:O182)</f>
        <v>4710</v>
      </c>
      <c r="Q173" s="159">
        <v>45145</v>
      </c>
      <c r="R173" s="72"/>
      <c r="S173" s="73"/>
      <c r="T173" s="70" t="s">
        <v>192</v>
      </c>
      <c r="U173" s="87"/>
      <c r="V173" s="87"/>
      <c r="W173" s="87"/>
      <c r="X173" s="87"/>
      <c r="Y173" s="87"/>
      <c r="Z173" s="87"/>
      <c r="AA173" s="87"/>
    </row>
    <row r="174" spans="1:27" s="25" customFormat="1" ht="15.5" x14ac:dyDescent="0.35">
      <c r="A174" s="183"/>
      <c r="B174" s="162"/>
      <c r="C174" s="162"/>
      <c r="D174" s="162"/>
      <c r="E174" s="183"/>
      <c r="F174" s="183"/>
      <c r="G174" s="186"/>
      <c r="H174" s="186"/>
      <c r="I174" s="186"/>
      <c r="J174" s="189"/>
      <c r="K174" s="192"/>
      <c r="L174" s="69" t="s">
        <v>137</v>
      </c>
      <c r="M174" s="70">
        <v>1</v>
      </c>
      <c r="N174" s="70">
        <f>IFERROR(VLOOKUP(L174,Data!K:M,3,0),"0")</f>
        <v>70</v>
      </c>
      <c r="O174" s="70">
        <f t="shared" si="5"/>
        <v>70</v>
      </c>
      <c r="P174" s="178"/>
      <c r="Q174" s="160"/>
      <c r="R174" s="75"/>
      <c r="S174" s="76"/>
      <c r="T174" s="70"/>
      <c r="U174" s="87"/>
      <c r="V174" s="87"/>
      <c r="W174" s="87"/>
      <c r="X174" s="87"/>
      <c r="Y174" s="87"/>
      <c r="Z174" s="87"/>
      <c r="AA174" s="87"/>
    </row>
    <row r="175" spans="1:27" s="25" customFormat="1" ht="15.5" x14ac:dyDescent="0.35">
      <c r="A175" s="183"/>
      <c r="B175" s="162"/>
      <c r="C175" s="162"/>
      <c r="D175" s="162"/>
      <c r="E175" s="183"/>
      <c r="F175" s="183"/>
      <c r="G175" s="186"/>
      <c r="H175" s="186"/>
      <c r="I175" s="186"/>
      <c r="J175" s="189"/>
      <c r="K175" s="192"/>
      <c r="L175" s="69" t="s">
        <v>716</v>
      </c>
      <c r="M175" s="70">
        <v>1</v>
      </c>
      <c r="N175" s="70">
        <f>IFERROR(VLOOKUP(L175,Data!K:M,3,0),"0")</f>
        <v>200</v>
      </c>
      <c r="O175" s="70">
        <f t="shared" si="5"/>
        <v>200</v>
      </c>
      <c r="P175" s="178"/>
      <c r="Q175" s="160"/>
      <c r="R175" s="75"/>
      <c r="S175" s="76"/>
      <c r="T175" s="70"/>
      <c r="U175" s="87"/>
      <c r="V175" s="87"/>
      <c r="W175" s="87"/>
      <c r="X175" s="87"/>
      <c r="Y175" s="87"/>
      <c r="Z175" s="87"/>
      <c r="AA175" s="87"/>
    </row>
    <row r="176" spans="1:27" s="25" customFormat="1" ht="15.5" x14ac:dyDescent="0.35">
      <c r="A176" s="183"/>
      <c r="B176" s="162"/>
      <c r="C176" s="162"/>
      <c r="D176" s="162"/>
      <c r="E176" s="183"/>
      <c r="F176" s="183"/>
      <c r="G176" s="186"/>
      <c r="H176" s="186"/>
      <c r="I176" s="186"/>
      <c r="J176" s="189"/>
      <c r="K176" s="192"/>
      <c r="L176" s="69" t="s">
        <v>112</v>
      </c>
      <c r="M176" s="70">
        <v>1</v>
      </c>
      <c r="N176" s="70">
        <f>IFERROR(VLOOKUP(L176,Data!K:M,3,0),"0")</f>
        <v>800</v>
      </c>
      <c r="O176" s="70">
        <f t="shared" si="5"/>
        <v>800</v>
      </c>
      <c r="P176" s="178"/>
      <c r="Q176" s="160"/>
      <c r="R176" s="75" t="s">
        <v>782</v>
      </c>
      <c r="S176" s="76"/>
      <c r="T176" s="70"/>
      <c r="U176" s="87"/>
      <c r="V176" s="87"/>
      <c r="W176" s="87"/>
      <c r="X176" s="87"/>
      <c r="Y176" s="87"/>
      <c r="Z176" s="87"/>
      <c r="AA176" s="87"/>
    </row>
    <row r="177" spans="1:27" s="25" customFormat="1" ht="15.5" x14ac:dyDescent="0.35">
      <c r="A177" s="183"/>
      <c r="B177" s="162"/>
      <c r="C177" s="162"/>
      <c r="D177" s="162"/>
      <c r="E177" s="183"/>
      <c r="F177" s="183"/>
      <c r="G177" s="186"/>
      <c r="H177" s="186"/>
      <c r="I177" s="186"/>
      <c r="J177" s="189"/>
      <c r="K177" s="192"/>
      <c r="L177" s="69" t="s">
        <v>125</v>
      </c>
      <c r="M177" s="70">
        <v>1</v>
      </c>
      <c r="N177" s="70">
        <f>IFERROR(VLOOKUP(L177,Data!K:M,3,0),"0")</f>
        <v>450</v>
      </c>
      <c r="O177" s="70">
        <f t="shared" si="5"/>
        <v>450</v>
      </c>
      <c r="P177" s="178"/>
      <c r="Q177" s="160"/>
      <c r="R177" s="75"/>
      <c r="S177" s="76"/>
      <c r="T177" s="70"/>
      <c r="U177" s="87"/>
      <c r="V177" s="87"/>
      <c r="W177" s="87"/>
      <c r="X177" s="87"/>
      <c r="Y177" s="87"/>
      <c r="Z177" s="87"/>
      <c r="AA177" s="87"/>
    </row>
    <row r="178" spans="1:27" s="25" customFormat="1" ht="15.5" x14ac:dyDescent="0.35">
      <c r="A178" s="183"/>
      <c r="B178" s="162"/>
      <c r="C178" s="162"/>
      <c r="D178" s="162"/>
      <c r="E178" s="183"/>
      <c r="F178" s="183"/>
      <c r="G178" s="186"/>
      <c r="H178" s="186"/>
      <c r="I178" s="186"/>
      <c r="J178" s="189"/>
      <c r="K178" s="192"/>
      <c r="L178" s="69" t="s">
        <v>578</v>
      </c>
      <c r="M178" s="70">
        <v>3</v>
      </c>
      <c r="N178" s="70">
        <f>IFERROR(VLOOKUP(L178,Data!K:M,3,0),"0")</f>
        <v>10</v>
      </c>
      <c r="O178" s="70">
        <f t="shared" si="5"/>
        <v>30</v>
      </c>
      <c r="P178" s="178"/>
      <c r="Q178" s="160"/>
      <c r="R178" s="75"/>
      <c r="S178" s="76"/>
      <c r="T178" s="70"/>
      <c r="U178" s="87"/>
      <c r="V178" s="87"/>
      <c r="W178" s="87"/>
      <c r="X178" s="87"/>
      <c r="Y178" s="87"/>
      <c r="Z178" s="87"/>
      <c r="AA178" s="87"/>
    </row>
    <row r="179" spans="1:27" s="25" customFormat="1" ht="15.5" x14ac:dyDescent="0.35">
      <c r="A179" s="183"/>
      <c r="B179" s="162"/>
      <c r="C179" s="162"/>
      <c r="D179" s="162"/>
      <c r="E179" s="183"/>
      <c r="F179" s="183"/>
      <c r="G179" s="186"/>
      <c r="H179" s="186"/>
      <c r="I179" s="186"/>
      <c r="J179" s="189"/>
      <c r="K179" s="192"/>
      <c r="L179" s="69" t="s">
        <v>106</v>
      </c>
      <c r="M179" s="70">
        <v>1</v>
      </c>
      <c r="N179" s="70">
        <f>IFERROR(VLOOKUP(L179,Data!K:M,3,0),"0")</f>
        <v>300</v>
      </c>
      <c r="O179" s="70">
        <f t="shared" si="5"/>
        <v>300</v>
      </c>
      <c r="P179" s="178"/>
      <c r="Q179" s="160"/>
      <c r="R179" s="75"/>
      <c r="S179" s="76"/>
      <c r="T179" s="70"/>
      <c r="U179" s="87"/>
      <c r="V179" s="87"/>
      <c r="W179" s="87"/>
      <c r="X179" s="87"/>
      <c r="Y179" s="87"/>
      <c r="Z179" s="87"/>
      <c r="AA179" s="87"/>
    </row>
    <row r="180" spans="1:27" s="25" customFormat="1" ht="15.5" x14ac:dyDescent="0.35">
      <c r="A180" s="183"/>
      <c r="B180" s="162"/>
      <c r="C180" s="162"/>
      <c r="D180" s="162"/>
      <c r="E180" s="183"/>
      <c r="F180" s="183"/>
      <c r="G180" s="186"/>
      <c r="H180" s="186"/>
      <c r="I180" s="186"/>
      <c r="J180" s="189"/>
      <c r="K180" s="192"/>
      <c r="L180" s="69" t="s">
        <v>134</v>
      </c>
      <c r="M180" s="70">
        <v>2</v>
      </c>
      <c r="N180" s="70">
        <f>IFERROR(VLOOKUP(L180,Data!K:M,3,0),"0")</f>
        <v>140</v>
      </c>
      <c r="O180" s="70">
        <f t="shared" si="5"/>
        <v>280</v>
      </c>
      <c r="P180" s="178"/>
      <c r="Q180" s="160"/>
      <c r="R180" s="75" t="s">
        <v>783</v>
      </c>
      <c r="S180" s="76"/>
      <c r="T180" s="70"/>
      <c r="U180" s="87"/>
      <c r="V180" s="87"/>
      <c r="W180" s="87"/>
      <c r="X180" s="87"/>
      <c r="Y180" s="87"/>
      <c r="Z180" s="87"/>
      <c r="AA180" s="87"/>
    </row>
    <row r="181" spans="1:27" s="25" customFormat="1" ht="15.5" x14ac:dyDescent="0.35">
      <c r="A181" s="183"/>
      <c r="B181" s="162"/>
      <c r="C181" s="162"/>
      <c r="D181" s="162"/>
      <c r="E181" s="183"/>
      <c r="F181" s="183"/>
      <c r="G181" s="186"/>
      <c r="H181" s="186"/>
      <c r="I181" s="186"/>
      <c r="J181" s="189"/>
      <c r="K181" s="192"/>
      <c r="L181" s="69" t="s">
        <v>144</v>
      </c>
      <c r="M181" s="70">
        <v>1</v>
      </c>
      <c r="N181" s="70">
        <v>1080</v>
      </c>
      <c r="O181" s="70">
        <f t="shared" si="5"/>
        <v>1080</v>
      </c>
      <c r="P181" s="178"/>
      <c r="Q181" s="160"/>
      <c r="R181" s="75"/>
      <c r="S181" s="76"/>
      <c r="T181" s="70"/>
      <c r="U181" s="87"/>
      <c r="V181" s="87"/>
      <c r="W181" s="87"/>
      <c r="X181" s="87"/>
      <c r="Y181" s="87"/>
      <c r="Z181" s="87"/>
      <c r="AA181" s="87"/>
    </row>
    <row r="182" spans="1:27" s="25" customFormat="1" ht="15.5" x14ac:dyDescent="0.35">
      <c r="A182" s="183"/>
      <c r="B182" s="162"/>
      <c r="C182" s="162"/>
      <c r="D182" s="162"/>
      <c r="E182" s="183"/>
      <c r="F182" s="183"/>
      <c r="G182" s="186"/>
      <c r="H182" s="186"/>
      <c r="I182" s="186"/>
      <c r="J182" s="189"/>
      <c r="K182" s="192"/>
      <c r="L182" s="69" t="s">
        <v>61</v>
      </c>
      <c r="M182" s="70">
        <v>1</v>
      </c>
      <c r="N182" s="70">
        <f>IFERROR(VLOOKUP(L182,Data!K:M,3,0),"0")</f>
        <v>500</v>
      </c>
      <c r="O182" s="70">
        <f t="shared" si="5"/>
        <v>500</v>
      </c>
      <c r="P182" s="178"/>
      <c r="Q182" s="160"/>
      <c r="R182" s="75"/>
      <c r="S182" s="76"/>
      <c r="T182" s="70"/>
      <c r="U182" s="87"/>
      <c r="V182" s="87"/>
      <c r="W182" s="87"/>
      <c r="X182" s="87"/>
      <c r="Y182" s="87"/>
      <c r="Z182" s="87"/>
      <c r="AA182" s="87"/>
    </row>
    <row r="183" spans="1:27" s="25" customFormat="1" ht="15.5" x14ac:dyDescent="0.35">
      <c r="A183" s="182">
        <f>IF(G183="","",COUNTA($G$3:G184))</f>
        <v>50</v>
      </c>
      <c r="B183" s="161">
        <v>45109</v>
      </c>
      <c r="C183" s="161" t="s">
        <v>703</v>
      </c>
      <c r="D183" s="161" t="s">
        <v>76</v>
      </c>
      <c r="E183" s="182">
        <v>38393</v>
      </c>
      <c r="F183" s="182">
        <v>315385</v>
      </c>
      <c r="G183" s="185" t="s">
        <v>624</v>
      </c>
      <c r="H183" s="185" t="s">
        <v>624</v>
      </c>
      <c r="I183" s="185" t="s">
        <v>623</v>
      </c>
      <c r="J183" s="188" t="s">
        <v>781</v>
      </c>
      <c r="K183" s="191" t="s">
        <v>159</v>
      </c>
      <c r="L183" s="69" t="s">
        <v>61</v>
      </c>
      <c r="M183" s="70">
        <v>1</v>
      </c>
      <c r="N183" s="70">
        <f>IFERROR(VLOOKUP(L183,Data!K:M,3,0),"0")</f>
        <v>500</v>
      </c>
      <c r="O183" s="70">
        <f t="shared" si="5"/>
        <v>500</v>
      </c>
      <c r="P183" s="178">
        <f>SUM(O183:O185)</f>
        <v>500</v>
      </c>
      <c r="Q183" s="159"/>
      <c r="R183" s="72" t="s">
        <v>711</v>
      </c>
      <c r="S183" s="73" t="s">
        <v>722</v>
      </c>
      <c r="T183" s="70" t="s">
        <v>165</v>
      </c>
      <c r="U183" s="87"/>
      <c r="V183" s="87"/>
      <c r="W183" s="87"/>
      <c r="X183" s="87"/>
      <c r="Y183" s="87"/>
      <c r="Z183" s="87"/>
      <c r="AA183" s="87"/>
    </row>
    <row r="184" spans="1:27" s="25" customFormat="1" ht="15.5" x14ac:dyDescent="0.35">
      <c r="A184" s="183"/>
      <c r="B184" s="162"/>
      <c r="C184" s="162"/>
      <c r="D184" s="162"/>
      <c r="E184" s="183"/>
      <c r="F184" s="183"/>
      <c r="G184" s="186"/>
      <c r="H184" s="186"/>
      <c r="I184" s="186"/>
      <c r="J184" s="189"/>
      <c r="K184" s="192"/>
      <c r="L184" s="69"/>
      <c r="M184" s="70"/>
      <c r="N184" s="70" t="str">
        <f>IFERROR(VLOOKUP(L184,Data!K:M,3,0),"0")</f>
        <v>0</v>
      </c>
      <c r="O184" s="70">
        <f t="shared" si="5"/>
        <v>0</v>
      </c>
      <c r="P184" s="178"/>
      <c r="Q184" s="160"/>
      <c r="R184" s="75"/>
      <c r="S184" s="76"/>
      <c r="T184" s="70"/>
      <c r="U184" s="87"/>
      <c r="V184" s="87"/>
      <c r="W184" s="87"/>
      <c r="X184" s="87"/>
      <c r="Y184" s="87"/>
      <c r="Z184" s="87"/>
      <c r="AA184" s="87"/>
    </row>
    <row r="185" spans="1:27" s="25" customFormat="1" ht="15.5" x14ac:dyDescent="0.35">
      <c r="A185" s="183"/>
      <c r="B185" s="162"/>
      <c r="C185" s="162"/>
      <c r="D185" s="162"/>
      <c r="E185" s="183"/>
      <c r="F185" s="183"/>
      <c r="G185" s="186"/>
      <c r="H185" s="186"/>
      <c r="I185" s="186"/>
      <c r="J185" s="189"/>
      <c r="K185" s="192"/>
      <c r="L185" s="69"/>
      <c r="M185" s="70"/>
      <c r="N185" s="70" t="str">
        <f>IFERROR(VLOOKUP(L185,Data!K:M,3,0),"0")</f>
        <v>0</v>
      </c>
      <c r="O185" s="70">
        <f t="shared" si="5"/>
        <v>0</v>
      </c>
      <c r="P185" s="178"/>
      <c r="Q185" s="160"/>
      <c r="R185" s="75"/>
      <c r="S185" s="76"/>
      <c r="T185" s="70"/>
      <c r="U185" s="87"/>
      <c r="V185" s="87"/>
      <c r="W185" s="87"/>
      <c r="X185" s="87"/>
      <c r="Y185" s="87"/>
      <c r="Z185" s="87"/>
      <c r="AA185" s="87"/>
    </row>
    <row r="186" spans="1:27" s="25" customFormat="1" ht="15.5" x14ac:dyDescent="0.35">
      <c r="A186" s="182">
        <f>IF(G186="","",COUNTA($G$3:G187))</f>
        <v>51</v>
      </c>
      <c r="B186" s="161">
        <v>45109</v>
      </c>
      <c r="C186" s="161" t="s">
        <v>739</v>
      </c>
      <c r="D186" s="161" t="s">
        <v>59</v>
      </c>
      <c r="E186" s="182">
        <v>53412</v>
      </c>
      <c r="F186" s="182">
        <v>480068</v>
      </c>
      <c r="G186" s="185" t="s">
        <v>646</v>
      </c>
      <c r="H186" s="185" t="s">
        <v>646</v>
      </c>
      <c r="I186" s="185" t="s">
        <v>645</v>
      </c>
      <c r="J186" s="188" t="s">
        <v>784</v>
      </c>
      <c r="K186" s="191" t="s">
        <v>222</v>
      </c>
      <c r="L186" s="69" t="s">
        <v>714</v>
      </c>
      <c r="M186" s="70">
        <v>1</v>
      </c>
      <c r="N186" s="70">
        <f>IFERROR(VLOOKUP(L186,Data!K:M,3,0),"0")</f>
        <v>380</v>
      </c>
      <c r="O186" s="70">
        <f t="shared" si="5"/>
        <v>380</v>
      </c>
      <c r="P186" s="178">
        <f>SUM(O186:O188)</f>
        <v>880</v>
      </c>
      <c r="Q186" s="159"/>
      <c r="R186" s="72"/>
      <c r="S186" s="73" t="s">
        <v>767</v>
      </c>
      <c r="T186" s="70" t="s">
        <v>575</v>
      </c>
      <c r="U186" s="87"/>
      <c r="V186" s="87"/>
      <c r="W186" s="87"/>
      <c r="X186" s="87"/>
      <c r="Y186" s="87"/>
      <c r="Z186" s="87"/>
      <c r="AA186" s="87"/>
    </row>
    <row r="187" spans="1:27" s="25" customFormat="1" ht="15.5" x14ac:dyDescent="0.35">
      <c r="A187" s="183"/>
      <c r="B187" s="162"/>
      <c r="C187" s="162"/>
      <c r="D187" s="162"/>
      <c r="E187" s="183"/>
      <c r="F187" s="183"/>
      <c r="G187" s="186"/>
      <c r="H187" s="186"/>
      <c r="I187" s="186"/>
      <c r="J187" s="189"/>
      <c r="K187" s="192"/>
      <c r="L187" s="69" t="s">
        <v>61</v>
      </c>
      <c r="M187" s="70">
        <v>1</v>
      </c>
      <c r="N187" s="70">
        <f>IFERROR(VLOOKUP(L187,Data!K:M,3,0),"0")</f>
        <v>500</v>
      </c>
      <c r="O187" s="70">
        <f t="shared" si="5"/>
        <v>500</v>
      </c>
      <c r="P187" s="178"/>
      <c r="Q187" s="160"/>
      <c r="R187" s="75"/>
      <c r="S187" s="76"/>
      <c r="T187" s="70"/>
      <c r="U187" s="87"/>
      <c r="V187" s="87"/>
      <c r="W187" s="87"/>
      <c r="X187" s="87"/>
      <c r="Y187" s="87"/>
      <c r="Z187" s="87"/>
      <c r="AA187" s="87"/>
    </row>
    <row r="188" spans="1:27" s="25" customFormat="1" ht="15.5" x14ac:dyDescent="0.35">
      <c r="A188" s="183"/>
      <c r="B188" s="162"/>
      <c r="C188" s="162"/>
      <c r="D188" s="162"/>
      <c r="E188" s="183"/>
      <c r="F188" s="183"/>
      <c r="G188" s="186"/>
      <c r="H188" s="186"/>
      <c r="I188" s="186"/>
      <c r="J188" s="189"/>
      <c r="K188" s="192"/>
      <c r="L188" s="69"/>
      <c r="M188" s="70"/>
      <c r="N188" s="70" t="str">
        <f>IFERROR(VLOOKUP(L188,Data!K:M,3,0),"0")</f>
        <v>0</v>
      </c>
      <c r="O188" s="70">
        <f t="shared" si="5"/>
        <v>0</v>
      </c>
      <c r="P188" s="178"/>
      <c r="Q188" s="160"/>
      <c r="R188" s="75"/>
      <c r="S188" s="76"/>
      <c r="T188" s="70"/>
      <c r="U188" s="87"/>
      <c r="V188" s="87"/>
      <c r="W188" s="87"/>
      <c r="X188" s="87"/>
      <c r="Y188" s="87"/>
      <c r="Z188" s="87"/>
      <c r="AA188" s="87"/>
    </row>
    <row r="189" spans="1:27" s="25" customFormat="1" ht="15.5" x14ac:dyDescent="0.35">
      <c r="A189" s="182">
        <f>IF(G189="","",COUNTA($G$3:G190))</f>
        <v>52</v>
      </c>
      <c r="B189" s="161">
        <v>45109</v>
      </c>
      <c r="C189" s="161" t="s">
        <v>703</v>
      </c>
      <c r="D189" s="161" t="s">
        <v>76</v>
      </c>
      <c r="E189" s="182">
        <v>200831</v>
      </c>
      <c r="F189" s="182">
        <v>167634</v>
      </c>
      <c r="G189" s="185" t="s">
        <v>644</v>
      </c>
      <c r="H189" s="185" t="s">
        <v>644</v>
      </c>
      <c r="I189" s="185" t="s">
        <v>643</v>
      </c>
      <c r="J189" s="188" t="s">
        <v>784</v>
      </c>
      <c r="K189" s="191" t="s">
        <v>222</v>
      </c>
      <c r="L189" s="69" t="s">
        <v>65</v>
      </c>
      <c r="M189" s="70">
        <v>1</v>
      </c>
      <c r="N189" s="70">
        <f>IFERROR(VLOOKUP(L189,Data!K:M,3,0),"0")</f>
        <v>1000</v>
      </c>
      <c r="O189" s="70">
        <f t="shared" si="5"/>
        <v>1000</v>
      </c>
      <c r="P189" s="178">
        <f>SUM(O189:O193)</f>
        <v>2650</v>
      </c>
      <c r="Q189" s="159">
        <v>45084</v>
      </c>
      <c r="R189" s="72"/>
      <c r="S189" s="73" t="s">
        <v>785</v>
      </c>
      <c r="T189" s="70" t="s">
        <v>192</v>
      </c>
      <c r="U189" s="87"/>
      <c r="V189" s="87"/>
      <c r="W189" s="87"/>
      <c r="X189" s="87"/>
      <c r="Y189" s="87"/>
      <c r="Z189" s="87"/>
      <c r="AA189" s="87"/>
    </row>
    <row r="190" spans="1:27" s="25" customFormat="1" ht="15.5" x14ac:dyDescent="0.35">
      <c r="A190" s="183"/>
      <c r="B190" s="162"/>
      <c r="C190" s="162"/>
      <c r="D190" s="162"/>
      <c r="E190" s="183"/>
      <c r="F190" s="183"/>
      <c r="G190" s="186"/>
      <c r="H190" s="186"/>
      <c r="I190" s="186"/>
      <c r="J190" s="189"/>
      <c r="K190" s="192"/>
      <c r="L190" s="69" t="s">
        <v>137</v>
      </c>
      <c r="M190" s="70">
        <v>1</v>
      </c>
      <c r="N190" s="70">
        <f>IFERROR(VLOOKUP(L190,Data!K:M,3,0),"0")</f>
        <v>70</v>
      </c>
      <c r="O190" s="70">
        <f t="shared" si="5"/>
        <v>70</v>
      </c>
      <c r="P190" s="178"/>
      <c r="Q190" s="160"/>
      <c r="R190" s="75"/>
      <c r="S190" s="76"/>
      <c r="T190" s="70"/>
      <c r="U190" s="87"/>
      <c r="V190" s="87"/>
      <c r="W190" s="87"/>
      <c r="X190" s="87"/>
      <c r="Y190" s="87"/>
      <c r="Z190" s="87"/>
      <c r="AA190" s="87"/>
    </row>
    <row r="191" spans="1:27" s="25" customFormat="1" ht="15.5" x14ac:dyDescent="0.35">
      <c r="A191" s="183"/>
      <c r="B191" s="162"/>
      <c r="C191" s="162"/>
      <c r="D191" s="162"/>
      <c r="E191" s="183"/>
      <c r="F191" s="183"/>
      <c r="G191" s="186"/>
      <c r="H191" s="186"/>
      <c r="I191" s="186"/>
      <c r="J191" s="189"/>
      <c r="K191" s="192"/>
      <c r="L191" s="69" t="s">
        <v>716</v>
      </c>
      <c r="M191" s="70">
        <v>1</v>
      </c>
      <c r="N191" s="70">
        <f>IFERROR(VLOOKUP(L191,Data!K:M,3,0),"0")</f>
        <v>200</v>
      </c>
      <c r="O191" s="70">
        <f t="shared" si="5"/>
        <v>200</v>
      </c>
      <c r="P191" s="178"/>
      <c r="Q191" s="160"/>
      <c r="R191" s="75"/>
      <c r="S191" s="76"/>
      <c r="T191" s="70"/>
      <c r="U191" s="87"/>
      <c r="V191" s="87"/>
      <c r="W191" s="87"/>
      <c r="X191" s="87"/>
      <c r="Y191" s="87"/>
      <c r="Z191" s="87"/>
      <c r="AA191" s="87"/>
    </row>
    <row r="192" spans="1:27" s="25" customFormat="1" ht="15.5" x14ac:dyDescent="0.35">
      <c r="A192" s="183"/>
      <c r="B192" s="162"/>
      <c r="C192" s="162"/>
      <c r="D192" s="162"/>
      <c r="E192" s="183"/>
      <c r="F192" s="183"/>
      <c r="G192" s="186"/>
      <c r="H192" s="186"/>
      <c r="I192" s="186"/>
      <c r="J192" s="189"/>
      <c r="K192" s="192"/>
      <c r="L192" s="69" t="s">
        <v>144</v>
      </c>
      <c r="M192" s="70">
        <v>1</v>
      </c>
      <c r="N192" s="70">
        <v>880</v>
      </c>
      <c r="O192" s="70">
        <f t="shared" si="5"/>
        <v>880</v>
      </c>
      <c r="P192" s="178"/>
      <c r="Q192" s="160"/>
      <c r="R192" s="75"/>
      <c r="S192" s="76"/>
      <c r="T192" s="70"/>
      <c r="U192" s="87"/>
      <c r="V192" s="87"/>
      <c r="W192" s="87"/>
      <c r="X192" s="87"/>
      <c r="Y192" s="87"/>
      <c r="Z192" s="87"/>
      <c r="AA192" s="87"/>
    </row>
    <row r="193" spans="1:27" s="25" customFormat="1" ht="18" customHeight="1" x14ac:dyDescent="0.35">
      <c r="A193" s="183"/>
      <c r="B193" s="162"/>
      <c r="C193" s="162"/>
      <c r="D193" s="162"/>
      <c r="E193" s="183"/>
      <c r="F193" s="183"/>
      <c r="G193" s="186"/>
      <c r="H193" s="186"/>
      <c r="I193" s="186"/>
      <c r="J193" s="189"/>
      <c r="K193" s="192"/>
      <c r="L193" s="69" t="s">
        <v>61</v>
      </c>
      <c r="M193" s="70">
        <v>1</v>
      </c>
      <c r="N193" s="70">
        <f>IFERROR(VLOOKUP(L193,Data!K:M,3,0),"0")</f>
        <v>500</v>
      </c>
      <c r="O193" s="70">
        <f t="shared" si="5"/>
        <v>500</v>
      </c>
      <c r="P193" s="178"/>
      <c r="Q193" s="160"/>
      <c r="R193" s="75"/>
      <c r="S193" s="76"/>
      <c r="T193" s="70"/>
      <c r="U193" s="87"/>
      <c r="V193" s="87"/>
      <c r="W193" s="87"/>
      <c r="X193" s="87"/>
      <c r="Y193" s="87"/>
      <c r="Z193" s="87"/>
      <c r="AA193" s="87"/>
    </row>
    <row r="194" spans="1:27" s="25" customFormat="1" ht="15.5" x14ac:dyDescent="0.35">
      <c r="A194" s="182">
        <f>IF(G194="","",COUNTA($G$3:G195))</f>
        <v>53</v>
      </c>
      <c r="B194" s="161">
        <v>45110</v>
      </c>
      <c r="C194" s="161" t="s">
        <v>707</v>
      </c>
      <c r="D194" s="161" t="s">
        <v>76</v>
      </c>
      <c r="E194" s="182">
        <v>62958</v>
      </c>
      <c r="F194" s="182">
        <v>425522</v>
      </c>
      <c r="G194" s="185" t="s">
        <v>622</v>
      </c>
      <c r="H194" s="185" t="s">
        <v>622</v>
      </c>
      <c r="I194" s="185" t="s">
        <v>621</v>
      </c>
      <c r="J194" s="188" t="s">
        <v>786</v>
      </c>
      <c r="K194" s="191" t="s">
        <v>223</v>
      </c>
      <c r="L194" s="69" t="s">
        <v>578</v>
      </c>
      <c r="M194" s="70">
        <v>3</v>
      </c>
      <c r="N194" s="70">
        <f>IFERROR(VLOOKUP(L194,Data!K:M,3,0),"0")</f>
        <v>10</v>
      </c>
      <c r="O194" s="70">
        <f t="shared" si="5"/>
        <v>30</v>
      </c>
      <c r="P194" s="178">
        <f>SUM(O194:O196)</f>
        <v>530</v>
      </c>
      <c r="Q194" s="159"/>
      <c r="R194" s="72" t="s">
        <v>731</v>
      </c>
      <c r="S194" s="73" t="s">
        <v>787</v>
      </c>
      <c r="T194" s="70" t="s">
        <v>344</v>
      </c>
      <c r="U194" s="87"/>
      <c r="V194" s="87"/>
      <c r="W194" s="87"/>
      <c r="X194" s="87"/>
      <c r="Y194" s="87"/>
      <c r="Z194" s="87"/>
      <c r="AA194" s="87"/>
    </row>
    <row r="195" spans="1:27" s="25" customFormat="1" ht="15.5" x14ac:dyDescent="0.35">
      <c r="A195" s="183"/>
      <c r="B195" s="162"/>
      <c r="C195" s="162"/>
      <c r="D195" s="162"/>
      <c r="E195" s="183"/>
      <c r="F195" s="183"/>
      <c r="G195" s="186"/>
      <c r="H195" s="186"/>
      <c r="I195" s="186"/>
      <c r="J195" s="189"/>
      <c r="K195" s="192"/>
      <c r="L195" s="69" t="s">
        <v>61</v>
      </c>
      <c r="M195" s="70">
        <v>1</v>
      </c>
      <c r="N195" s="70">
        <f>IFERROR(VLOOKUP(L195,Data!K:M,3,0),"0")</f>
        <v>500</v>
      </c>
      <c r="O195" s="70">
        <f t="shared" si="5"/>
        <v>500</v>
      </c>
      <c r="P195" s="178"/>
      <c r="Q195" s="160"/>
      <c r="R195" s="75"/>
      <c r="S195" s="76"/>
      <c r="T195" s="70"/>
      <c r="U195" s="87"/>
      <c r="V195" s="87"/>
      <c r="W195" s="87"/>
      <c r="X195" s="87"/>
      <c r="Y195" s="87"/>
      <c r="Z195" s="87"/>
      <c r="AA195" s="87"/>
    </row>
    <row r="196" spans="1:27" s="25" customFormat="1" ht="15.5" x14ac:dyDescent="0.35">
      <c r="A196" s="183"/>
      <c r="B196" s="162"/>
      <c r="C196" s="162"/>
      <c r="D196" s="162"/>
      <c r="E196" s="183"/>
      <c r="F196" s="183"/>
      <c r="G196" s="186"/>
      <c r="H196" s="186"/>
      <c r="I196" s="186"/>
      <c r="J196" s="189"/>
      <c r="K196" s="192"/>
      <c r="L196" s="69"/>
      <c r="M196" s="70"/>
      <c r="N196" s="70" t="str">
        <f>IFERROR(VLOOKUP(L196,Data!K:M,3,0),"0")</f>
        <v>0</v>
      </c>
      <c r="O196" s="70">
        <f t="shared" si="5"/>
        <v>0</v>
      </c>
      <c r="P196" s="178"/>
      <c r="Q196" s="160"/>
      <c r="R196" s="75"/>
      <c r="S196" s="76"/>
      <c r="T196" s="70"/>
      <c r="U196" s="87"/>
      <c r="V196" s="87"/>
      <c r="W196" s="87"/>
      <c r="X196" s="87"/>
      <c r="Y196" s="87"/>
      <c r="Z196" s="87"/>
      <c r="AA196" s="87"/>
    </row>
    <row r="197" spans="1:27" s="25" customFormat="1" ht="15.5" x14ac:dyDescent="0.35">
      <c r="A197" s="182">
        <f>IF(G197="","",COUNTA($G$3:G198))</f>
        <v>54</v>
      </c>
      <c r="B197" s="161">
        <v>45110</v>
      </c>
      <c r="C197" s="161" t="s">
        <v>707</v>
      </c>
      <c r="D197" s="161" t="s">
        <v>76</v>
      </c>
      <c r="E197" s="182">
        <v>55858</v>
      </c>
      <c r="F197" s="182">
        <v>460871</v>
      </c>
      <c r="G197" s="185" t="s">
        <v>620</v>
      </c>
      <c r="H197" s="185" t="s">
        <v>620</v>
      </c>
      <c r="I197" s="185" t="s">
        <v>619</v>
      </c>
      <c r="J197" s="188" t="s">
        <v>788</v>
      </c>
      <c r="K197" s="191" t="s">
        <v>231</v>
      </c>
      <c r="L197" s="69" t="s">
        <v>709</v>
      </c>
      <c r="M197" s="70">
        <v>1</v>
      </c>
      <c r="N197" s="70">
        <f>IFERROR(VLOOKUP(L197,Data!K:M,3,0),"0")</f>
        <v>350</v>
      </c>
      <c r="O197" s="70">
        <f t="shared" si="5"/>
        <v>350</v>
      </c>
      <c r="P197" s="178">
        <f>SUM(O197:O198)</f>
        <v>850</v>
      </c>
      <c r="Q197" s="159"/>
      <c r="R197" s="72"/>
      <c r="S197" s="73"/>
      <c r="T197" s="70" t="s">
        <v>168</v>
      </c>
      <c r="U197" s="87"/>
      <c r="V197" s="87"/>
      <c r="W197" s="87"/>
      <c r="X197" s="87"/>
      <c r="Y197" s="87"/>
      <c r="Z197" s="87"/>
      <c r="AA197" s="87"/>
    </row>
    <row r="198" spans="1:27" s="25" customFormat="1" ht="15.5" x14ac:dyDescent="0.35">
      <c r="A198" s="183"/>
      <c r="B198" s="162"/>
      <c r="C198" s="162"/>
      <c r="D198" s="162"/>
      <c r="E198" s="183"/>
      <c r="F198" s="183"/>
      <c r="G198" s="186"/>
      <c r="H198" s="186"/>
      <c r="I198" s="186"/>
      <c r="J198" s="189"/>
      <c r="K198" s="192"/>
      <c r="L198" s="69" t="s">
        <v>61</v>
      </c>
      <c r="M198" s="70">
        <v>1</v>
      </c>
      <c r="N198" s="70">
        <f>IFERROR(VLOOKUP(L198,Data!K:M,3,0),"0")</f>
        <v>500</v>
      </c>
      <c r="O198" s="70">
        <f t="shared" si="5"/>
        <v>500</v>
      </c>
      <c r="P198" s="178"/>
      <c r="Q198" s="160"/>
      <c r="R198" s="75"/>
      <c r="S198" s="76"/>
      <c r="T198" s="70"/>
      <c r="U198" s="87"/>
      <c r="V198" s="87"/>
      <c r="W198" s="87"/>
      <c r="X198" s="87"/>
      <c r="Y198" s="87"/>
      <c r="Z198" s="87"/>
      <c r="AA198" s="87"/>
    </row>
    <row r="199" spans="1:27" ht="15.5" x14ac:dyDescent="0.35">
      <c r="A199" s="199">
        <f>IF(G199="","",COUNTA($G$3:G200))</f>
        <v>55</v>
      </c>
      <c r="B199" s="161">
        <v>45110</v>
      </c>
      <c r="C199" s="199" t="s">
        <v>703</v>
      </c>
      <c r="D199" s="199" t="s">
        <v>76</v>
      </c>
      <c r="E199" s="199">
        <v>9962</v>
      </c>
      <c r="F199" s="199">
        <v>309221</v>
      </c>
      <c r="G199" s="167" t="s">
        <v>1546</v>
      </c>
      <c r="H199" s="167" t="s">
        <v>1546</v>
      </c>
      <c r="I199" s="167" t="s">
        <v>1547</v>
      </c>
      <c r="J199" s="167" t="s">
        <v>1548</v>
      </c>
      <c r="K199" s="232" t="s">
        <v>216</v>
      </c>
      <c r="L199" s="38" t="s">
        <v>148</v>
      </c>
      <c r="M199" s="31">
        <v>1</v>
      </c>
      <c r="N199" s="31">
        <f>IFERROR(VLOOKUP(L199,[3]Data!K:M,3,0),"0")</f>
        <v>350</v>
      </c>
      <c r="O199" s="31">
        <f t="shared" ref="O199:O205" si="6">PRODUCT(M199:N199)</f>
        <v>350</v>
      </c>
      <c r="P199" s="224">
        <f>SUM(O199:O200)</f>
        <v>850</v>
      </c>
      <c r="Q199" s="216"/>
      <c r="R199" s="29"/>
      <c r="S199" s="33"/>
      <c r="T199" s="29" t="s">
        <v>848</v>
      </c>
    </row>
    <row r="200" spans="1:27" ht="15.5" x14ac:dyDescent="0.35">
      <c r="A200" s="200"/>
      <c r="B200" s="162"/>
      <c r="C200" s="200"/>
      <c r="D200" s="200"/>
      <c r="E200" s="200"/>
      <c r="F200" s="200"/>
      <c r="G200" s="168"/>
      <c r="H200" s="168"/>
      <c r="I200" s="168"/>
      <c r="J200" s="168"/>
      <c r="K200" s="233"/>
      <c r="L200" s="38" t="s">
        <v>61</v>
      </c>
      <c r="M200" s="31">
        <v>1</v>
      </c>
      <c r="N200" s="31">
        <f>IFERROR(VLOOKUP(L200,[3]Data!K:M,3,0),"0")</f>
        <v>500</v>
      </c>
      <c r="O200" s="31">
        <f t="shared" si="6"/>
        <v>500</v>
      </c>
      <c r="P200" s="224"/>
      <c r="Q200" s="217"/>
      <c r="R200" s="30"/>
      <c r="S200" s="33"/>
      <c r="T200" s="30"/>
    </row>
    <row r="201" spans="1:27" ht="15.5" x14ac:dyDescent="0.35">
      <c r="A201" s="199">
        <f>IF(G201="","",COUNTA($G$3:G202))</f>
        <v>56</v>
      </c>
      <c r="B201" s="161">
        <v>45110</v>
      </c>
      <c r="C201" s="199" t="s">
        <v>703</v>
      </c>
      <c r="D201" s="199" t="s">
        <v>76</v>
      </c>
      <c r="E201" s="199">
        <v>18657</v>
      </c>
      <c r="F201" s="199">
        <v>128778</v>
      </c>
      <c r="G201" s="167" t="s">
        <v>1549</v>
      </c>
      <c r="H201" s="167" t="s">
        <v>1549</v>
      </c>
      <c r="I201" s="167" t="s">
        <v>1550</v>
      </c>
      <c r="J201" s="167" t="s">
        <v>1551</v>
      </c>
      <c r="K201" s="232" t="s">
        <v>181</v>
      </c>
      <c r="L201" s="38" t="s">
        <v>7</v>
      </c>
      <c r="M201" s="31">
        <v>1</v>
      </c>
      <c r="N201" s="31">
        <v>125</v>
      </c>
      <c r="O201" s="31">
        <f t="shared" si="6"/>
        <v>125</v>
      </c>
      <c r="P201" s="224">
        <f>SUM(O201:O202)</f>
        <v>625</v>
      </c>
      <c r="Q201" s="216"/>
      <c r="R201" s="59" t="s">
        <v>771</v>
      </c>
      <c r="S201" s="33"/>
      <c r="T201" s="29"/>
    </row>
    <row r="202" spans="1:27" ht="15.5" x14ac:dyDescent="0.35">
      <c r="A202" s="200"/>
      <c r="B202" s="162"/>
      <c r="C202" s="200"/>
      <c r="D202" s="200"/>
      <c r="E202" s="200"/>
      <c r="F202" s="200"/>
      <c r="G202" s="168"/>
      <c r="H202" s="168"/>
      <c r="I202" s="168"/>
      <c r="J202" s="168"/>
      <c r="K202" s="233"/>
      <c r="L202" s="38" t="s">
        <v>61</v>
      </c>
      <c r="M202" s="31">
        <v>1</v>
      </c>
      <c r="N202" s="31">
        <f>IFERROR(VLOOKUP(L202,[3]Data!K:M,3,0),"0")</f>
        <v>500</v>
      </c>
      <c r="O202" s="31">
        <f t="shared" si="6"/>
        <v>500</v>
      </c>
      <c r="P202" s="224"/>
      <c r="Q202" s="217"/>
      <c r="R202" s="30"/>
      <c r="S202" s="33"/>
      <c r="T202" s="30"/>
    </row>
    <row r="203" spans="1:27" ht="15.5" x14ac:dyDescent="0.35">
      <c r="A203" s="199">
        <f>IF(G203="","",COUNTA($G$3:G204))</f>
        <v>57</v>
      </c>
      <c r="B203" s="180">
        <v>45110</v>
      </c>
      <c r="C203" s="199" t="s">
        <v>703</v>
      </c>
      <c r="D203" s="199" t="s">
        <v>76</v>
      </c>
      <c r="E203" s="199">
        <v>210070</v>
      </c>
      <c r="F203" s="199">
        <v>357546</v>
      </c>
      <c r="G203" s="167" t="s">
        <v>1581</v>
      </c>
      <c r="H203" s="167" t="s">
        <v>1581</v>
      </c>
      <c r="I203" s="167" t="s">
        <v>1582</v>
      </c>
      <c r="J203" s="167">
        <v>1727681923</v>
      </c>
      <c r="K203" s="232" t="s">
        <v>222</v>
      </c>
      <c r="L203" s="38" t="s">
        <v>131</v>
      </c>
      <c r="M203" s="31">
        <v>2</v>
      </c>
      <c r="N203" s="31">
        <f>IFERROR(VLOOKUP(L203,[3]Data!K:M,3,0),"0")</f>
        <v>380</v>
      </c>
      <c r="O203" s="31">
        <f t="shared" si="6"/>
        <v>760</v>
      </c>
      <c r="P203" s="224">
        <f>SUM(O203:O205)</f>
        <v>1515</v>
      </c>
      <c r="Q203" s="216"/>
      <c r="R203" s="29"/>
      <c r="S203" s="33"/>
      <c r="T203" s="29" t="s">
        <v>750</v>
      </c>
    </row>
    <row r="204" spans="1:27" ht="15.5" x14ac:dyDescent="0.35">
      <c r="A204" s="200"/>
      <c r="B204" s="181"/>
      <c r="C204" s="200"/>
      <c r="D204" s="200"/>
      <c r="E204" s="200"/>
      <c r="F204" s="200"/>
      <c r="G204" s="168"/>
      <c r="H204" s="168"/>
      <c r="I204" s="168"/>
      <c r="J204" s="168"/>
      <c r="K204" s="233"/>
      <c r="L204" s="38" t="s">
        <v>119</v>
      </c>
      <c r="M204" s="31">
        <v>3</v>
      </c>
      <c r="N204" s="31">
        <f>IFERROR(VLOOKUP(L204,[3]Data!K:M,3,0),"0")</f>
        <v>85</v>
      </c>
      <c r="O204" s="31">
        <f t="shared" si="6"/>
        <v>255</v>
      </c>
      <c r="P204" s="224"/>
      <c r="Q204" s="217"/>
      <c r="R204" s="30"/>
      <c r="S204" s="33"/>
      <c r="T204" s="30"/>
    </row>
    <row r="205" spans="1:27" ht="15.5" x14ac:dyDescent="0.35">
      <c r="A205" s="200"/>
      <c r="B205" s="181"/>
      <c r="C205" s="200"/>
      <c r="D205" s="200"/>
      <c r="E205" s="200"/>
      <c r="F205" s="200"/>
      <c r="G205" s="168"/>
      <c r="H205" s="168"/>
      <c r="I205" s="168"/>
      <c r="J205" s="168"/>
      <c r="K205" s="233"/>
      <c r="L205" s="38" t="s">
        <v>61</v>
      </c>
      <c r="M205" s="31">
        <v>1</v>
      </c>
      <c r="N205" s="31">
        <f>IFERROR(VLOOKUP(L205,[3]Data!K:M,3,0),"0")</f>
        <v>500</v>
      </c>
      <c r="O205" s="31">
        <f t="shared" si="6"/>
        <v>500</v>
      </c>
      <c r="P205" s="224"/>
      <c r="Q205" s="217"/>
      <c r="R205" s="30"/>
      <c r="S205" s="33"/>
      <c r="T205" s="30"/>
    </row>
    <row r="206" spans="1:27" s="25" customFormat="1" ht="15.5" x14ac:dyDescent="0.35">
      <c r="A206" s="182">
        <f>IF(G206="","",COUNTA($G$3:G207))</f>
        <v>58</v>
      </c>
      <c r="B206" s="161">
        <v>45110</v>
      </c>
      <c r="C206" s="161" t="s">
        <v>707</v>
      </c>
      <c r="D206" s="161" t="s">
        <v>76</v>
      </c>
      <c r="E206" s="182">
        <v>49402</v>
      </c>
      <c r="F206" s="182">
        <v>599197</v>
      </c>
      <c r="G206" s="185" t="s">
        <v>616</v>
      </c>
      <c r="H206" s="185" t="s">
        <v>616</v>
      </c>
      <c r="I206" s="185" t="s">
        <v>615</v>
      </c>
      <c r="J206" s="188" t="s">
        <v>791</v>
      </c>
      <c r="K206" s="191" t="s">
        <v>224</v>
      </c>
      <c r="L206" s="69" t="s">
        <v>61</v>
      </c>
      <c r="M206" s="70">
        <v>1</v>
      </c>
      <c r="N206" s="70">
        <f>IFERROR(VLOOKUP(L206,Data!K:M,3,0),"0")</f>
        <v>500</v>
      </c>
      <c r="O206" s="70">
        <f t="shared" si="5"/>
        <v>500</v>
      </c>
      <c r="P206" s="178">
        <f>SUM(O206:O208)</f>
        <v>500</v>
      </c>
      <c r="Q206" s="159"/>
      <c r="R206" s="72" t="s">
        <v>727</v>
      </c>
      <c r="S206" s="73" t="s">
        <v>767</v>
      </c>
      <c r="T206" s="70" t="s">
        <v>464</v>
      </c>
      <c r="U206" s="87"/>
      <c r="V206" s="87"/>
      <c r="W206" s="87"/>
      <c r="X206" s="87"/>
      <c r="Y206" s="87"/>
      <c r="Z206" s="87"/>
      <c r="AA206" s="87"/>
    </row>
    <row r="207" spans="1:27" s="25" customFormat="1" ht="15.5" x14ac:dyDescent="0.35">
      <c r="A207" s="183"/>
      <c r="B207" s="162"/>
      <c r="C207" s="162"/>
      <c r="D207" s="162"/>
      <c r="E207" s="183"/>
      <c r="F207" s="183"/>
      <c r="G207" s="186"/>
      <c r="H207" s="186"/>
      <c r="I207" s="186"/>
      <c r="J207" s="189"/>
      <c r="K207" s="192"/>
      <c r="L207" s="69"/>
      <c r="M207" s="70"/>
      <c r="N207" s="70" t="str">
        <f>IFERROR(VLOOKUP(L207,Data!K:M,3,0),"0")</f>
        <v>0</v>
      </c>
      <c r="O207" s="70">
        <f t="shared" si="5"/>
        <v>0</v>
      </c>
      <c r="P207" s="178"/>
      <c r="Q207" s="160"/>
      <c r="R207" s="75"/>
      <c r="S207" s="76"/>
      <c r="T207" s="70"/>
      <c r="U207" s="87"/>
      <c r="V207" s="87"/>
      <c r="W207" s="87"/>
      <c r="X207" s="87"/>
      <c r="Y207" s="87"/>
      <c r="Z207" s="87"/>
      <c r="AA207" s="87"/>
    </row>
    <row r="208" spans="1:27" s="25" customFormat="1" ht="15.5" x14ac:dyDescent="0.35">
      <c r="A208" s="183"/>
      <c r="B208" s="162"/>
      <c r="C208" s="162"/>
      <c r="D208" s="162"/>
      <c r="E208" s="183"/>
      <c r="F208" s="183"/>
      <c r="G208" s="186"/>
      <c r="H208" s="186"/>
      <c r="I208" s="186"/>
      <c r="J208" s="189"/>
      <c r="K208" s="192"/>
      <c r="L208" s="69"/>
      <c r="M208" s="70"/>
      <c r="N208" s="70" t="str">
        <f>IFERROR(VLOOKUP(L208,Data!K:M,3,0),"0")</f>
        <v>0</v>
      </c>
      <c r="O208" s="70">
        <f t="shared" si="5"/>
        <v>0</v>
      </c>
      <c r="P208" s="178"/>
      <c r="Q208" s="160"/>
      <c r="R208" s="75"/>
      <c r="S208" s="76"/>
      <c r="T208" s="70"/>
      <c r="U208" s="87"/>
      <c r="V208" s="87"/>
      <c r="W208" s="87"/>
      <c r="X208" s="87"/>
      <c r="Y208" s="87"/>
      <c r="Z208" s="87"/>
      <c r="AA208" s="87"/>
    </row>
    <row r="209" spans="1:27" s="25" customFormat="1" ht="15.5" x14ac:dyDescent="0.35">
      <c r="A209" s="182">
        <f>IF(G209="","",COUNTA($G$3:G210))</f>
        <v>59</v>
      </c>
      <c r="B209" s="161">
        <v>45110</v>
      </c>
      <c r="C209" s="161" t="s">
        <v>703</v>
      </c>
      <c r="D209" s="161" t="s">
        <v>76</v>
      </c>
      <c r="E209" s="182">
        <v>22635</v>
      </c>
      <c r="F209" s="182">
        <v>172732</v>
      </c>
      <c r="G209" s="185" t="s">
        <v>614</v>
      </c>
      <c r="H209" s="185" t="s">
        <v>614</v>
      </c>
      <c r="I209" s="185" t="s">
        <v>1620</v>
      </c>
      <c r="J209" s="188" t="s">
        <v>792</v>
      </c>
      <c r="K209" s="191" t="s">
        <v>204</v>
      </c>
      <c r="L209" s="69" t="s">
        <v>65</v>
      </c>
      <c r="M209" s="70">
        <v>1</v>
      </c>
      <c r="N209" s="70">
        <f>IFERROR(VLOOKUP(L209,Data!K:M,3,0),"0")</f>
        <v>1000</v>
      </c>
      <c r="O209" s="70">
        <f t="shared" si="5"/>
        <v>1000</v>
      </c>
      <c r="P209" s="178">
        <f>SUM(O209:O215)</f>
        <v>3870</v>
      </c>
      <c r="Q209" s="159">
        <v>45084</v>
      </c>
      <c r="R209" s="72" t="s">
        <v>717</v>
      </c>
      <c r="S209" s="73" t="s">
        <v>738</v>
      </c>
      <c r="T209" s="70" t="s">
        <v>192</v>
      </c>
      <c r="U209" s="87"/>
      <c r="V209" s="87"/>
      <c r="W209" s="87"/>
      <c r="X209" s="87"/>
      <c r="Y209" s="87"/>
      <c r="Z209" s="87"/>
      <c r="AA209" s="87"/>
    </row>
    <row r="210" spans="1:27" s="25" customFormat="1" ht="15.5" x14ac:dyDescent="0.35">
      <c r="A210" s="183"/>
      <c r="B210" s="162"/>
      <c r="C210" s="162"/>
      <c r="D210" s="162"/>
      <c r="E210" s="183"/>
      <c r="F210" s="183"/>
      <c r="G210" s="186"/>
      <c r="H210" s="186"/>
      <c r="I210" s="186"/>
      <c r="J210" s="189"/>
      <c r="K210" s="192"/>
      <c r="L210" s="69" t="s">
        <v>137</v>
      </c>
      <c r="M210" s="70">
        <v>1</v>
      </c>
      <c r="N210" s="70">
        <f>IFERROR(VLOOKUP(L210,Data!K:M,3,0),"0")</f>
        <v>70</v>
      </c>
      <c r="O210" s="70">
        <f t="shared" si="5"/>
        <v>70</v>
      </c>
      <c r="P210" s="178"/>
      <c r="Q210" s="160"/>
      <c r="R210" s="75"/>
      <c r="S210" s="76"/>
      <c r="T210" s="70"/>
      <c r="U210" s="87"/>
      <c r="V210" s="87"/>
      <c r="W210" s="87"/>
      <c r="X210" s="87"/>
      <c r="Y210" s="87"/>
      <c r="Z210" s="87"/>
      <c r="AA210" s="87"/>
    </row>
    <row r="211" spans="1:27" s="25" customFormat="1" ht="15.5" x14ac:dyDescent="0.35">
      <c r="A211" s="183"/>
      <c r="B211" s="162"/>
      <c r="C211" s="162"/>
      <c r="D211" s="162"/>
      <c r="E211" s="183"/>
      <c r="F211" s="183"/>
      <c r="G211" s="186"/>
      <c r="H211" s="186"/>
      <c r="I211" s="186"/>
      <c r="J211" s="189"/>
      <c r="K211" s="192"/>
      <c r="L211" s="69" t="s">
        <v>112</v>
      </c>
      <c r="M211" s="70">
        <v>1</v>
      </c>
      <c r="N211" s="70">
        <f>IFERROR(VLOOKUP(L211,Data!K:M,3,0),"0")</f>
        <v>800</v>
      </c>
      <c r="O211" s="70">
        <f t="shared" si="5"/>
        <v>800</v>
      </c>
      <c r="P211" s="178"/>
      <c r="Q211" s="160"/>
      <c r="R211" s="75"/>
      <c r="S211" s="76"/>
      <c r="T211" s="70"/>
      <c r="U211" s="87"/>
      <c r="V211" s="87"/>
      <c r="W211" s="87"/>
      <c r="X211" s="87"/>
      <c r="Y211" s="87"/>
      <c r="Z211" s="87"/>
      <c r="AA211" s="87"/>
    </row>
    <row r="212" spans="1:27" s="25" customFormat="1" ht="15.5" x14ac:dyDescent="0.35">
      <c r="A212" s="183"/>
      <c r="B212" s="162"/>
      <c r="C212" s="162"/>
      <c r="D212" s="162"/>
      <c r="E212" s="183"/>
      <c r="F212" s="183"/>
      <c r="G212" s="186"/>
      <c r="H212" s="186"/>
      <c r="I212" s="186"/>
      <c r="J212" s="189"/>
      <c r="K212" s="192"/>
      <c r="L212" s="69" t="s">
        <v>793</v>
      </c>
      <c r="M212" s="70">
        <v>1</v>
      </c>
      <c r="N212" s="70">
        <f>IFERROR(VLOOKUP(L212,Data!K:M,3,0),"0")</f>
        <v>60</v>
      </c>
      <c r="O212" s="70">
        <f t="shared" si="5"/>
        <v>60</v>
      </c>
      <c r="P212" s="178"/>
      <c r="Q212" s="160"/>
      <c r="R212" s="75"/>
      <c r="S212" s="76"/>
      <c r="T212" s="70"/>
      <c r="U212" s="87"/>
      <c r="V212" s="87"/>
      <c r="W212" s="87"/>
      <c r="X212" s="87"/>
      <c r="Y212" s="87"/>
      <c r="Z212" s="87"/>
      <c r="AA212" s="87"/>
    </row>
    <row r="213" spans="1:27" s="25" customFormat="1" ht="15.5" x14ac:dyDescent="0.35">
      <c r="A213" s="183"/>
      <c r="B213" s="162"/>
      <c r="C213" s="162"/>
      <c r="D213" s="162"/>
      <c r="E213" s="183"/>
      <c r="F213" s="183"/>
      <c r="G213" s="186"/>
      <c r="H213" s="186"/>
      <c r="I213" s="186"/>
      <c r="J213" s="189"/>
      <c r="K213" s="192"/>
      <c r="L213" s="69" t="s">
        <v>134</v>
      </c>
      <c r="M213" s="70">
        <v>4</v>
      </c>
      <c r="N213" s="70">
        <f>IFERROR(VLOOKUP(L213,Data!K:M,3,0),"0")</f>
        <v>140</v>
      </c>
      <c r="O213" s="70">
        <f t="shared" si="5"/>
        <v>560</v>
      </c>
      <c r="P213" s="178"/>
      <c r="Q213" s="160"/>
      <c r="R213" s="75" t="s">
        <v>794</v>
      </c>
      <c r="S213" s="76"/>
      <c r="T213" s="70"/>
      <c r="U213" s="87"/>
      <c r="V213" s="87"/>
      <c r="W213" s="87"/>
      <c r="X213" s="87"/>
      <c r="Y213" s="87"/>
      <c r="Z213" s="87"/>
      <c r="AA213" s="87"/>
    </row>
    <row r="214" spans="1:27" s="25" customFormat="1" ht="15.5" x14ac:dyDescent="0.35">
      <c r="A214" s="183"/>
      <c r="B214" s="162"/>
      <c r="C214" s="162"/>
      <c r="D214" s="162"/>
      <c r="E214" s="183"/>
      <c r="F214" s="183"/>
      <c r="G214" s="186"/>
      <c r="H214" s="186"/>
      <c r="I214" s="186"/>
      <c r="J214" s="189"/>
      <c r="K214" s="192"/>
      <c r="L214" s="69" t="s">
        <v>144</v>
      </c>
      <c r="M214" s="70">
        <v>1</v>
      </c>
      <c r="N214" s="70">
        <v>880</v>
      </c>
      <c r="O214" s="70">
        <f t="shared" si="5"/>
        <v>880</v>
      </c>
      <c r="P214" s="178"/>
      <c r="Q214" s="160"/>
      <c r="R214" s="75"/>
      <c r="S214" s="76"/>
      <c r="T214" s="70"/>
      <c r="U214" s="87"/>
      <c r="V214" s="87"/>
      <c r="W214" s="87"/>
      <c r="X214" s="87"/>
      <c r="Y214" s="87"/>
      <c r="Z214" s="87"/>
      <c r="AA214" s="87"/>
    </row>
    <row r="215" spans="1:27" s="25" customFormat="1" ht="15.5" x14ac:dyDescent="0.35">
      <c r="A215" s="183"/>
      <c r="B215" s="162"/>
      <c r="C215" s="162"/>
      <c r="D215" s="162"/>
      <c r="E215" s="183"/>
      <c r="F215" s="183"/>
      <c r="G215" s="186"/>
      <c r="H215" s="186"/>
      <c r="I215" s="186"/>
      <c r="J215" s="189"/>
      <c r="K215" s="192"/>
      <c r="L215" s="69" t="s">
        <v>61</v>
      </c>
      <c r="M215" s="70">
        <v>1</v>
      </c>
      <c r="N215" s="70">
        <f>IFERROR(VLOOKUP(L215,Data!K:M,3,0),"0")</f>
        <v>500</v>
      </c>
      <c r="O215" s="70">
        <f t="shared" si="5"/>
        <v>500</v>
      </c>
      <c r="P215" s="178"/>
      <c r="Q215" s="160"/>
      <c r="R215" s="75"/>
      <c r="S215" s="76"/>
      <c r="T215" s="70"/>
      <c r="U215" s="87"/>
      <c r="V215" s="87"/>
      <c r="W215" s="87"/>
      <c r="X215" s="87"/>
      <c r="Y215" s="87"/>
      <c r="Z215" s="87"/>
      <c r="AA215" s="87"/>
    </row>
    <row r="216" spans="1:27" s="25" customFormat="1" ht="15.5" x14ac:dyDescent="0.35">
      <c r="A216" s="182">
        <f>IF(G216="","",COUNTA($G$3:G217))</f>
        <v>60</v>
      </c>
      <c r="B216" s="161">
        <v>45110</v>
      </c>
      <c r="C216" s="161" t="s">
        <v>703</v>
      </c>
      <c r="D216" s="161" t="s">
        <v>60</v>
      </c>
      <c r="E216" s="182">
        <v>265020</v>
      </c>
      <c r="F216" s="182">
        <v>167998</v>
      </c>
      <c r="G216" s="185" t="s">
        <v>613</v>
      </c>
      <c r="H216" s="185" t="s">
        <v>613</v>
      </c>
      <c r="I216" s="185" t="s">
        <v>612</v>
      </c>
      <c r="J216" s="188" t="s">
        <v>795</v>
      </c>
      <c r="K216" s="191" t="s">
        <v>222</v>
      </c>
      <c r="L216" s="69" t="s">
        <v>148</v>
      </c>
      <c r="M216" s="70">
        <v>1</v>
      </c>
      <c r="N216" s="70">
        <f>IFERROR(VLOOKUP(L216,Data!K:M,3,0),"0")</f>
        <v>350</v>
      </c>
      <c r="O216" s="70">
        <f>PRODUCT(M216:N216)</f>
        <v>350</v>
      </c>
      <c r="P216" s="178">
        <f>SUM(O216:O219)</f>
        <v>920</v>
      </c>
      <c r="Q216" s="159"/>
      <c r="R216" s="72" t="s">
        <v>162</v>
      </c>
      <c r="S216" s="73" t="s">
        <v>767</v>
      </c>
      <c r="T216" s="70" t="s">
        <v>611</v>
      </c>
      <c r="U216" s="87"/>
      <c r="V216" s="87"/>
      <c r="W216" s="87"/>
      <c r="X216" s="87"/>
      <c r="Y216" s="87"/>
      <c r="Z216" s="87"/>
      <c r="AA216" s="87"/>
    </row>
    <row r="217" spans="1:27" s="25" customFormat="1" ht="15.5" x14ac:dyDescent="0.35">
      <c r="A217" s="183"/>
      <c r="B217" s="162"/>
      <c r="C217" s="162"/>
      <c r="D217" s="162"/>
      <c r="E217" s="183"/>
      <c r="F217" s="183"/>
      <c r="G217" s="186"/>
      <c r="H217" s="186"/>
      <c r="I217" s="186"/>
      <c r="J217" s="189"/>
      <c r="K217" s="192"/>
      <c r="L217" s="69" t="s">
        <v>140</v>
      </c>
      <c r="M217" s="70">
        <v>1</v>
      </c>
      <c r="N217" s="70">
        <f>IFERROR(VLOOKUP(L217,Data!K:M,3,0),"0")</f>
        <v>70</v>
      </c>
      <c r="O217" s="70">
        <f>PRODUCT(M217:N217)</f>
        <v>70</v>
      </c>
      <c r="P217" s="178"/>
      <c r="Q217" s="160"/>
      <c r="R217" s="75"/>
      <c r="S217" s="76"/>
      <c r="T217" s="70"/>
      <c r="U217" s="87"/>
      <c r="V217" s="87"/>
      <c r="W217" s="87"/>
      <c r="X217" s="87"/>
      <c r="Y217" s="87"/>
      <c r="Z217" s="87"/>
      <c r="AA217" s="87"/>
    </row>
    <row r="218" spans="1:27" s="25" customFormat="1" ht="15.5" x14ac:dyDescent="0.35">
      <c r="A218" s="183"/>
      <c r="B218" s="162"/>
      <c r="C218" s="162"/>
      <c r="D218" s="162"/>
      <c r="E218" s="183"/>
      <c r="F218" s="183"/>
      <c r="G218" s="186"/>
      <c r="H218" s="186"/>
      <c r="I218" s="186"/>
      <c r="J218" s="189"/>
      <c r="K218" s="192"/>
      <c r="L218" s="69" t="s">
        <v>61</v>
      </c>
      <c r="M218" s="70">
        <v>1</v>
      </c>
      <c r="N218" s="70">
        <f>IFERROR(VLOOKUP(L218,Data!K:M,3,0),"0")</f>
        <v>500</v>
      </c>
      <c r="O218" s="70">
        <f>PRODUCT(M218:N218)</f>
        <v>500</v>
      </c>
      <c r="P218" s="178"/>
      <c r="Q218" s="160"/>
      <c r="R218" s="75"/>
      <c r="S218" s="76"/>
      <c r="T218" s="70"/>
      <c r="U218" s="87"/>
      <c r="V218" s="87"/>
      <c r="W218" s="87"/>
      <c r="X218" s="87"/>
      <c r="Y218" s="87"/>
      <c r="Z218" s="87"/>
      <c r="AA218" s="87"/>
    </row>
    <row r="219" spans="1:27" s="25" customFormat="1" ht="15.5" x14ac:dyDescent="0.35">
      <c r="A219" s="184"/>
      <c r="B219" s="163"/>
      <c r="C219" s="163"/>
      <c r="D219" s="163"/>
      <c r="E219" s="184"/>
      <c r="F219" s="184"/>
      <c r="G219" s="187"/>
      <c r="H219" s="187"/>
      <c r="I219" s="187"/>
      <c r="J219" s="190"/>
      <c r="K219" s="193"/>
      <c r="L219" s="79"/>
      <c r="M219" s="80"/>
      <c r="N219" s="70" t="str">
        <f>IFERROR(VLOOKUP(L219,Data!K:M,3,0),"0")</f>
        <v>0</v>
      </c>
      <c r="O219" s="70">
        <f>PRODUCT(M219:N219)</f>
        <v>0</v>
      </c>
      <c r="P219" s="178"/>
      <c r="Q219" s="179"/>
      <c r="R219" s="77"/>
      <c r="S219" s="78"/>
      <c r="T219" s="70"/>
      <c r="U219" s="87"/>
      <c r="V219" s="87"/>
      <c r="W219" s="87"/>
      <c r="X219" s="87"/>
      <c r="Y219" s="87"/>
      <c r="Z219" s="87"/>
      <c r="AA219" s="87"/>
    </row>
    <row r="220" spans="1:27" s="88" customFormat="1" ht="18" customHeight="1" x14ac:dyDescent="0.35">
      <c r="A220" s="236" t="s">
        <v>1626</v>
      </c>
      <c r="B220" s="237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8"/>
      <c r="P220" s="220">
        <f>SUM(P154:P219)</f>
        <v>27185</v>
      </c>
      <c r="Q220" s="221"/>
      <c r="R220" s="222"/>
    </row>
    <row r="221" spans="1:27" s="92" customFormat="1" ht="18" customHeight="1" x14ac:dyDescent="0.35">
      <c r="A221" s="239" t="s">
        <v>1627</v>
      </c>
      <c r="B221" s="239"/>
      <c r="C221" s="89" t="e">
        <f ca="1">[4]!NumberToWordEN(P220)</f>
        <v>#NAME?</v>
      </c>
      <c r="D221" s="89"/>
      <c r="E221" s="89"/>
      <c r="F221" s="90"/>
      <c r="G221" s="89"/>
      <c r="H221" s="89"/>
      <c r="I221" s="89"/>
      <c r="J221" s="90"/>
      <c r="K221" s="89"/>
      <c r="L221" s="89"/>
      <c r="M221" s="89"/>
      <c r="N221" s="89"/>
      <c r="O221" s="89"/>
      <c r="P221" s="89"/>
      <c r="Q221" s="91"/>
    </row>
    <row r="222" spans="1:27" s="92" customFormat="1" ht="18" customHeight="1" x14ac:dyDescent="0.35">
      <c r="A222" s="93"/>
      <c r="B222" s="94"/>
      <c r="C222" s="95"/>
      <c r="D222" s="93"/>
      <c r="E222" s="93"/>
      <c r="F222" s="93"/>
      <c r="G222" s="93"/>
      <c r="H222" s="93"/>
      <c r="I222" s="93"/>
      <c r="J222" s="95"/>
      <c r="K222" s="93"/>
      <c r="M222" s="96"/>
      <c r="P222" s="93"/>
      <c r="Q222" s="97"/>
    </row>
    <row r="223" spans="1:27" s="92" customFormat="1" ht="18" customHeight="1" x14ac:dyDescent="0.35">
      <c r="A223" s="93"/>
      <c r="B223" s="94"/>
      <c r="C223" s="95"/>
      <c r="D223" s="93"/>
      <c r="E223" s="93"/>
      <c r="F223" s="93"/>
      <c r="G223" s="93"/>
      <c r="H223" s="93"/>
      <c r="I223" s="93"/>
      <c r="J223" s="95"/>
      <c r="K223" s="93"/>
      <c r="M223" s="96"/>
      <c r="P223" s="93"/>
      <c r="Q223" s="97"/>
    </row>
    <row r="224" spans="1:27" s="92" customFormat="1" ht="18" customHeight="1" x14ac:dyDescent="0.35">
      <c r="A224" s="93"/>
      <c r="B224" s="94"/>
      <c r="C224" s="95"/>
      <c r="D224" s="93"/>
      <c r="E224" s="93"/>
      <c r="F224" s="93"/>
      <c r="G224" s="93"/>
      <c r="H224" s="93"/>
      <c r="I224" s="93"/>
      <c r="J224" s="95"/>
      <c r="K224" s="93"/>
      <c r="M224" s="96"/>
      <c r="P224" s="93"/>
      <c r="Q224" s="97"/>
    </row>
    <row r="225" spans="1:27" s="102" customFormat="1" ht="18" customHeight="1" x14ac:dyDescent="0.35">
      <c r="A225" s="98"/>
      <c r="B225" s="98"/>
      <c r="C225" s="99"/>
      <c r="D225" s="99"/>
      <c r="E225" s="98"/>
      <c r="F225" s="98"/>
      <c r="G225" s="98"/>
      <c r="H225" s="98"/>
      <c r="I225" s="98"/>
      <c r="J225" s="99"/>
      <c r="K225" s="99"/>
      <c r="L225" s="99"/>
      <c r="M225" s="100"/>
      <c r="N225" s="100"/>
      <c r="O225" s="100"/>
      <c r="P225" s="100"/>
      <c r="Q225" s="101"/>
    </row>
    <row r="226" spans="1:27" s="102" customFormat="1" ht="18" customHeight="1" x14ac:dyDescent="0.35">
      <c r="A226" s="98"/>
      <c r="B226" s="98"/>
      <c r="C226" s="99"/>
      <c r="D226" s="99"/>
      <c r="E226" s="98"/>
      <c r="F226" s="98"/>
      <c r="G226" s="98"/>
      <c r="H226" s="98"/>
      <c r="I226" s="98"/>
      <c r="J226" s="99"/>
      <c r="K226" s="99"/>
      <c r="L226" s="99"/>
      <c r="M226" s="100"/>
      <c r="N226" s="100"/>
      <c r="O226" s="100"/>
      <c r="P226" s="218" t="s">
        <v>1628</v>
      </c>
      <c r="Q226" s="218"/>
    </row>
    <row r="227" spans="1:27" s="102" customFormat="1" ht="18" customHeight="1" x14ac:dyDescent="0.35">
      <c r="A227" s="98"/>
      <c r="B227" s="98"/>
      <c r="C227" s="99"/>
      <c r="D227" s="99"/>
      <c r="E227" s="98"/>
      <c r="F227" s="98"/>
      <c r="G227" s="98"/>
      <c r="H227" s="98"/>
      <c r="I227" s="98"/>
      <c r="J227" s="99"/>
      <c r="K227" s="99"/>
      <c r="L227" s="99"/>
      <c r="M227" s="100"/>
      <c r="N227" s="100"/>
      <c r="O227" s="100"/>
      <c r="P227" s="98"/>
      <c r="Q227" s="103"/>
    </row>
    <row r="228" spans="1:27" s="56" customFormat="1" ht="24" customHeight="1" x14ac:dyDescent="0.4">
      <c r="A228" s="205" t="s">
        <v>1631</v>
      </c>
      <c r="B228" s="207"/>
      <c r="C228" s="205" t="s">
        <v>20</v>
      </c>
      <c r="D228" s="206"/>
      <c r="E228" s="207"/>
      <c r="F228" s="205" t="s">
        <v>1623</v>
      </c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7"/>
    </row>
    <row r="229" spans="1:27" s="57" customFormat="1" ht="41.25" customHeight="1" x14ac:dyDescent="0.4">
      <c r="A229" s="104" t="s">
        <v>1624</v>
      </c>
      <c r="B229" s="105" t="s">
        <v>80</v>
      </c>
      <c r="C229" s="105" t="s">
        <v>9</v>
      </c>
      <c r="D229" s="106" t="s">
        <v>10</v>
      </c>
      <c r="E229" s="104" t="s">
        <v>11</v>
      </c>
      <c r="F229" s="104" t="s">
        <v>0</v>
      </c>
      <c r="G229" s="104"/>
      <c r="H229" s="104" t="s">
        <v>1</v>
      </c>
      <c r="I229" s="107"/>
      <c r="J229" s="105" t="s">
        <v>12</v>
      </c>
      <c r="K229" s="108" t="s">
        <v>147</v>
      </c>
      <c r="L229" s="107" t="s">
        <v>81</v>
      </c>
      <c r="M229" s="104" t="s">
        <v>13</v>
      </c>
      <c r="N229" s="104" t="s">
        <v>2</v>
      </c>
      <c r="O229" s="104" t="s">
        <v>82</v>
      </c>
      <c r="P229" s="104" t="s">
        <v>1625</v>
      </c>
      <c r="Q229" s="109" t="s">
        <v>83</v>
      </c>
      <c r="R229" s="109" t="s">
        <v>4</v>
      </c>
    </row>
    <row r="230" spans="1:27" s="25" customFormat="1" ht="15.5" x14ac:dyDescent="0.35">
      <c r="A230" s="182">
        <f>IF(G230="","",COUNTA($G$3:G231))</f>
        <v>61</v>
      </c>
      <c r="B230" s="161">
        <v>45110</v>
      </c>
      <c r="C230" s="161" t="s">
        <v>739</v>
      </c>
      <c r="D230" s="161" t="s">
        <v>76</v>
      </c>
      <c r="E230" s="182">
        <v>46207</v>
      </c>
      <c r="F230" s="182">
        <v>323911</v>
      </c>
      <c r="G230" s="185" t="s">
        <v>610</v>
      </c>
      <c r="H230" s="185" t="s">
        <v>610</v>
      </c>
      <c r="I230" s="185" t="s">
        <v>609</v>
      </c>
      <c r="J230" s="188" t="s">
        <v>796</v>
      </c>
      <c r="K230" s="191" t="s">
        <v>194</v>
      </c>
      <c r="L230" s="69" t="s">
        <v>709</v>
      </c>
      <c r="M230" s="70">
        <v>1</v>
      </c>
      <c r="N230" s="70">
        <f>IFERROR(VLOOKUP(L230,Data!K:M,3,0),"0")</f>
        <v>350</v>
      </c>
      <c r="O230" s="70">
        <f t="shared" si="5"/>
        <v>350</v>
      </c>
      <c r="P230" s="178">
        <f>SUM(O230:O232)</f>
        <v>850</v>
      </c>
      <c r="Q230" s="159"/>
      <c r="R230" s="72" t="s">
        <v>727</v>
      </c>
      <c r="S230" s="73" t="s">
        <v>721</v>
      </c>
      <c r="T230" s="70" t="s">
        <v>168</v>
      </c>
      <c r="U230" s="87"/>
      <c r="V230" s="87"/>
      <c r="W230" s="87"/>
      <c r="X230" s="87"/>
      <c r="Y230" s="87"/>
      <c r="Z230" s="87"/>
      <c r="AA230" s="87"/>
    </row>
    <row r="231" spans="1:27" s="25" customFormat="1" ht="15.5" x14ac:dyDescent="0.35">
      <c r="A231" s="183"/>
      <c r="B231" s="162"/>
      <c r="C231" s="162"/>
      <c r="D231" s="162"/>
      <c r="E231" s="183"/>
      <c r="F231" s="183"/>
      <c r="G231" s="186"/>
      <c r="H231" s="186"/>
      <c r="I231" s="186"/>
      <c r="J231" s="189"/>
      <c r="K231" s="192"/>
      <c r="L231" s="69" t="s">
        <v>61</v>
      </c>
      <c r="M231" s="70">
        <v>1</v>
      </c>
      <c r="N231" s="70">
        <f>IFERROR(VLOOKUP(L231,Data!K:M,3,0),"0")</f>
        <v>500</v>
      </c>
      <c r="O231" s="70">
        <f t="shared" si="5"/>
        <v>500</v>
      </c>
      <c r="P231" s="178"/>
      <c r="Q231" s="160"/>
      <c r="R231" s="75"/>
      <c r="S231" s="76"/>
      <c r="T231" s="70"/>
      <c r="U231" s="87"/>
      <c r="V231" s="87"/>
      <c r="W231" s="87"/>
      <c r="X231" s="87"/>
      <c r="Y231" s="87"/>
      <c r="Z231" s="87"/>
      <c r="AA231" s="87"/>
    </row>
    <row r="232" spans="1:27" s="25" customFormat="1" ht="15.5" x14ac:dyDescent="0.35">
      <c r="A232" s="183"/>
      <c r="B232" s="162"/>
      <c r="C232" s="162"/>
      <c r="D232" s="162"/>
      <c r="E232" s="183"/>
      <c r="F232" s="183"/>
      <c r="G232" s="186"/>
      <c r="H232" s="186"/>
      <c r="I232" s="186"/>
      <c r="J232" s="189"/>
      <c r="K232" s="192"/>
      <c r="L232" s="69"/>
      <c r="M232" s="70"/>
      <c r="N232" s="70" t="str">
        <f>IFERROR(VLOOKUP(L232,Data!K:M,3,0),"0")</f>
        <v>0</v>
      </c>
      <c r="O232" s="70">
        <f t="shared" si="5"/>
        <v>0</v>
      </c>
      <c r="P232" s="178"/>
      <c r="Q232" s="160"/>
      <c r="R232" s="75"/>
      <c r="S232" s="76"/>
      <c r="T232" s="70"/>
      <c r="U232" s="87"/>
      <c r="V232" s="87"/>
      <c r="W232" s="87"/>
      <c r="X232" s="87"/>
      <c r="Y232" s="87"/>
      <c r="Z232" s="87"/>
      <c r="AA232" s="87"/>
    </row>
    <row r="233" spans="1:27" s="25" customFormat="1" ht="15.5" x14ac:dyDescent="0.35">
      <c r="A233" s="182">
        <f>IF(G233="","",COUNTA($G$3:G234))</f>
        <v>62</v>
      </c>
      <c r="B233" s="161">
        <v>45110</v>
      </c>
      <c r="C233" s="161" t="s">
        <v>703</v>
      </c>
      <c r="D233" s="161" t="s">
        <v>55</v>
      </c>
      <c r="E233" s="182">
        <v>3139</v>
      </c>
      <c r="F233" s="182">
        <v>162474</v>
      </c>
      <c r="G233" s="185" t="s">
        <v>608</v>
      </c>
      <c r="H233" s="185" t="s">
        <v>608</v>
      </c>
      <c r="I233" s="185" t="s">
        <v>607</v>
      </c>
      <c r="J233" s="188" t="s">
        <v>797</v>
      </c>
      <c r="K233" s="191" t="s">
        <v>189</v>
      </c>
      <c r="L233" s="69" t="s">
        <v>61</v>
      </c>
      <c r="M233" s="70">
        <v>1</v>
      </c>
      <c r="N233" s="70">
        <f>IFERROR(VLOOKUP(L233,Data!K:M,3,0),"0")</f>
        <v>500</v>
      </c>
      <c r="O233" s="70">
        <f t="shared" si="5"/>
        <v>500</v>
      </c>
      <c r="P233" s="178">
        <f>SUM(O233:O234)</f>
        <v>500</v>
      </c>
      <c r="Q233" s="159"/>
      <c r="R233" s="72" t="s">
        <v>727</v>
      </c>
      <c r="S233" s="73" t="s">
        <v>737</v>
      </c>
      <c r="T233" s="70" t="s">
        <v>180</v>
      </c>
      <c r="U233" s="87"/>
      <c r="V233" s="87"/>
      <c r="W233" s="87"/>
      <c r="X233" s="87"/>
      <c r="Y233" s="87"/>
      <c r="Z233" s="87"/>
      <c r="AA233" s="87"/>
    </row>
    <row r="234" spans="1:27" s="25" customFormat="1" ht="15.5" x14ac:dyDescent="0.35">
      <c r="A234" s="183"/>
      <c r="B234" s="162"/>
      <c r="C234" s="162"/>
      <c r="D234" s="162"/>
      <c r="E234" s="183"/>
      <c r="F234" s="183"/>
      <c r="G234" s="186"/>
      <c r="H234" s="186"/>
      <c r="I234" s="186"/>
      <c r="J234" s="189"/>
      <c r="K234" s="192"/>
      <c r="L234" s="69"/>
      <c r="M234" s="70"/>
      <c r="N234" s="70" t="str">
        <f>IFERROR(VLOOKUP(L234,Data!K:M,3,0),"0")</f>
        <v>0</v>
      </c>
      <c r="O234" s="70">
        <f t="shared" si="5"/>
        <v>0</v>
      </c>
      <c r="P234" s="178"/>
      <c r="Q234" s="160"/>
      <c r="R234" s="75"/>
      <c r="S234" s="76"/>
      <c r="T234" s="70"/>
      <c r="U234" s="87"/>
      <c r="V234" s="87"/>
      <c r="W234" s="87"/>
      <c r="X234" s="87"/>
      <c r="Y234" s="87"/>
      <c r="Z234" s="87"/>
      <c r="AA234" s="87"/>
    </row>
    <row r="235" spans="1:27" s="25" customFormat="1" ht="15.5" x14ac:dyDescent="0.35">
      <c r="A235" s="182">
        <f>IF(G235="","",COUNTA($G$3:G236))</f>
        <v>63</v>
      </c>
      <c r="B235" s="161">
        <v>45110</v>
      </c>
      <c r="C235" s="161" t="s">
        <v>739</v>
      </c>
      <c r="D235" s="161" t="s">
        <v>76</v>
      </c>
      <c r="E235" s="182">
        <v>202466</v>
      </c>
      <c r="F235" s="182">
        <v>268104</v>
      </c>
      <c r="G235" s="185" t="s">
        <v>606</v>
      </c>
      <c r="H235" s="185" t="s">
        <v>606</v>
      </c>
      <c r="I235" s="185" t="s">
        <v>605</v>
      </c>
      <c r="J235" s="188" t="s">
        <v>798</v>
      </c>
      <c r="K235" s="191" t="s">
        <v>226</v>
      </c>
      <c r="L235" s="69" t="s">
        <v>131</v>
      </c>
      <c r="M235" s="70">
        <v>2</v>
      </c>
      <c r="N235" s="70">
        <f>IFERROR(VLOOKUP(L235,Data!K:M,3,0),"0")</f>
        <v>380</v>
      </c>
      <c r="O235" s="70">
        <f t="shared" si="5"/>
        <v>760</v>
      </c>
      <c r="P235" s="178">
        <f>SUM(O235:O237)</f>
        <v>1260</v>
      </c>
      <c r="Q235" s="159"/>
      <c r="R235" s="72" t="s">
        <v>799</v>
      </c>
      <c r="S235" s="73"/>
      <c r="T235" s="70" t="s">
        <v>217</v>
      </c>
      <c r="U235" s="87"/>
      <c r="V235" s="87"/>
      <c r="W235" s="87"/>
      <c r="X235" s="87"/>
      <c r="Y235" s="87"/>
      <c r="Z235" s="87"/>
      <c r="AA235" s="87"/>
    </row>
    <row r="236" spans="1:27" s="25" customFormat="1" ht="15.5" x14ac:dyDescent="0.35">
      <c r="A236" s="183"/>
      <c r="B236" s="162"/>
      <c r="C236" s="162"/>
      <c r="D236" s="162"/>
      <c r="E236" s="183"/>
      <c r="F236" s="183"/>
      <c r="G236" s="186"/>
      <c r="H236" s="186"/>
      <c r="I236" s="186"/>
      <c r="J236" s="189"/>
      <c r="K236" s="192"/>
      <c r="L236" s="69" t="s">
        <v>61</v>
      </c>
      <c r="M236" s="70">
        <v>1</v>
      </c>
      <c r="N236" s="70">
        <f>IFERROR(VLOOKUP(L236,Data!K:M,3,0),"0")</f>
        <v>500</v>
      </c>
      <c r="O236" s="70">
        <f t="shared" si="5"/>
        <v>500</v>
      </c>
      <c r="P236" s="178"/>
      <c r="Q236" s="160"/>
      <c r="R236" s="75" t="s">
        <v>800</v>
      </c>
      <c r="S236" s="76"/>
      <c r="T236" s="70"/>
      <c r="U236" s="87"/>
      <c r="V236" s="87"/>
      <c r="W236" s="87"/>
      <c r="X236" s="87"/>
      <c r="Y236" s="87"/>
      <c r="Z236" s="87"/>
      <c r="AA236" s="87"/>
    </row>
    <row r="237" spans="1:27" s="25" customFormat="1" ht="15.5" x14ac:dyDescent="0.35">
      <c r="A237" s="183"/>
      <c r="B237" s="162"/>
      <c r="C237" s="162"/>
      <c r="D237" s="162"/>
      <c r="E237" s="183"/>
      <c r="F237" s="183"/>
      <c r="G237" s="186"/>
      <c r="H237" s="186"/>
      <c r="I237" s="186"/>
      <c r="J237" s="189"/>
      <c r="K237" s="192"/>
      <c r="L237" s="69"/>
      <c r="M237" s="70"/>
      <c r="N237" s="70" t="str">
        <f>IFERROR(VLOOKUP(L237,Data!K:M,3,0),"0")</f>
        <v>0</v>
      </c>
      <c r="O237" s="70">
        <f t="shared" si="5"/>
        <v>0</v>
      </c>
      <c r="P237" s="178"/>
      <c r="Q237" s="160"/>
      <c r="R237" s="75"/>
      <c r="S237" s="76"/>
      <c r="T237" s="70"/>
      <c r="U237" s="87"/>
      <c r="V237" s="87"/>
      <c r="W237" s="87"/>
      <c r="X237" s="87"/>
      <c r="Y237" s="87"/>
      <c r="Z237" s="87"/>
      <c r="AA237" s="87"/>
    </row>
    <row r="238" spans="1:27" s="25" customFormat="1" ht="15.5" x14ac:dyDescent="0.35">
      <c r="A238" s="182">
        <f>IF(G238="","",COUNTA($G$3:G239))</f>
        <v>64</v>
      </c>
      <c r="B238" s="161">
        <v>45110</v>
      </c>
      <c r="C238" s="161" t="s">
        <v>703</v>
      </c>
      <c r="D238" s="161" t="s">
        <v>76</v>
      </c>
      <c r="E238" s="182">
        <v>39927</v>
      </c>
      <c r="F238" s="182">
        <v>170335</v>
      </c>
      <c r="G238" s="185" t="s">
        <v>603</v>
      </c>
      <c r="H238" s="185" t="s">
        <v>603</v>
      </c>
      <c r="I238" s="185" t="s">
        <v>602</v>
      </c>
      <c r="J238" s="188" t="s">
        <v>801</v>
      </c>
      <c r="K238" s="191" t="s">
        <v>219</v>
      </c>
      <c r="L238" s="69" t="s">
        <v>61</v>
      </c>
      <c r="M238" s="70">
        <v>1</v>
      </c>
      <c r="N238" s="70">
        <f>IFERROR(VLOOKUP(L238,Data!K:M,3,0),"0")</f>
        <v>500</v>
      </c>
      <c r="O238" s="70">
        <f t="shared" si="5"/>
        <v>500</v>
      </c>
      <c r="P238" s="178">
        <f>SUM(O238:O240)</f>
        <v>500</v>
      </c>
      <c r="Q238" s="159"/>
      <c r="R238" s="72" t="s">
        <v>727</v>
      </c>
      <c r="S238" s="73" t="s">
        <v>767</v>
      </c>
      <c r="T238" s="70" t="s">
        <v>180</v>
      </c>
      <c r="U238" s="87"/>
      <c r="V238" s="87"/>
      <c r="W238" s="87"/>
      <c r="X238" s="87"/>
      <c r="Y238" s="87"/>
      <c r="Z238" s="87"/>
      <c r="AA238" s="87"/>
    </row>
    <row r="239" spans="1:27" s="25" customFormat="1" ht="15.5" x14ac:dyDescent="0.35">
      <c r="A239" s="183"/>
      <c r="B239" s="162"/>
      <c r="C239" s="162"/>
      <c r="D239" s="162"/>
      <c r="E239" s="183"/>
      <c r="F239" s="183"/>
      <c r="G239" s="186"/>
      <c r="H239" s="186"/>
      <c r="I239" s="186"/>
      <c r="J239" s="189"/>
      <c r="K239" s="192"/>
      <c r="L239" s="69"/>
      <c r="M239" s="70"/>
      <c r="N239" s="70" t="str">
        <f>IFERROR(VLOOKUP(L239,Data!K:M,3,0),"0")</f>
        <v>0</v>
      </c>
      <c r="O239" s="70">
        <f t="shared" si="5"/>
        <v>0</v>
      </c>
      <c r="P239" s="178"/>
      <c r="Q239" s="160"/>
      <c r="R239" s="75"/>
      <c r="S239" s="76"/>
      <c r="T239" s="70"/>
      <c r="U239" s="87"/>
      <c r="V239" s="87"/>
      <c r="W239" s="87"/>
      <c r="X239" s="87"/>
      <c r="Y239" s="87"/>
      <c r="Z239" s="87"/>
      <c r="AA239" s="87"/>
    </row>
    <row r="240" spans="1:27" s="25" customFormat="1" ht="15.5" x14ac:dyDescent="0.35">
      <c r="A240" s="183"/>
      <c r="B240" s="162"/>
      <c r="C240" s="162"/>
      <c r="D240" s="162"/>
      <c r="E240" s="183"/>
      <c r="F240" s="183"/>
      <c r="G240" s="186"/>
      <c r="H240" s="186"/>
      <c r="I240" s="186"/>
      <c r="J240" s="189"/>
      <c r="K240" s="192"/>
      <c r="L240" s="69"/>
      <c r="M240" s="70"/>
      <c r="N240" s="70" t="str">
        <f>IFERROR(VLOOKUP(L240,Data!K:M,3,0),"0")</f>
        <v>0</v>
      </c>
      <c r="O240" s="70">
        <f t="shared" si="5"/>
        <v>0</v>
      </c>
      <c r="P240" s="178"/>
      <c r="Q240" s="160"/>
      <c r="R240" s="75"/>
      <c r="S240" s="76"/>
      <c r="T240" s="70"/>
      <c r="U240" s="87"/>
      <c r="V240" s="87"/>
      <c r="W240" s="87"/>
      <c r="X240" s="87"/>
      <c r="Y240" s="87"/>
      <c r="Z240" s="87"/>
      <c r="AA240" s="87"/>
    </row>
    <row r="241" spans="1:27" s="25" customFormat="1" ht="15.5" x14ac:dyDescent="0.35">
      <c r="A241" s="182">
        <f>IF(G241="","",COUNTA($G$3:G242))</f>
        <v>65</v>
      </c>
      <c r="B241" s="161">
        <v>45110</v>
      </c>
      <c r="C241" s="161" t="s">
        <v>703</v>
      </c>
      <c r="D241" s="161" t="s">
        <v>76</v>
      </c>
      <c r="E241" s="182">
        <v>210012</v>
      </c>
      <c r="F241" s="182">
        <v>315166</v>
      </c>
      <c r="G241" s="185" t="s">
        <v>601</v>
      </c>
      <c r="H241" s="185" t="s">
        <v>601</v>
      </c>
      <c r="I241" s="185" t="s">
        <v>600</v>
      </c>
      <c r="J241" s="188" t="s">
        <v>802</v>
      </c>
      <c r="K241" s="191" t="s">
        <v>163</v>
      </c>
      <c r="L241" s="69" t="s">
        <v>61</v>
      </c>
      <c r="M241" s="70">
        <v>1</v>
      </c>
      <c r="N241" s="70">
        <f>IFERROR(VLOOKUP(L241,Data!K:M,3,0),"0")</f>
        <v>500</v>
      </c>
      <c r="O241" s="70">
        <f t="shared" si="5"/>
        <v>500</v>
      </c>
      <c r="P241" s="178">
        <f>SUM(O241:O243)</f>
        <v>500</v>
      </c>
      <c r="Q241" s="159"/>
      <c r="R241" s="72" t="s">
        <v>727</v>
      </c>
      <c r="S241" s="73" t="s">
        <v>767</v>
      </c>
      <c r="T241" s="70" t="s">
        <v>599</v>
      </c>
      <c r="U241" s="87"/>
      <c r="V241" s="87"/>
      <c r="W241" s="87"/>
      <c r="X241" s="87"/>
      <c r="Y241" s="87"/>
      <c r="Z241" s="87"/>
      <c r="AA241" s="87"/>
    </row>
    <row r="242" spans="1:27" s="25" customFormat="1" ht="15.5" x14ac:dyDescent="0.35">
      <c r="A242" s="183"/>
      <c r="B242" s="162"/>
      <c r="C242" s="162"/>
      <c r="D242" s="162"/>
      <c r="E242" s="183"/>
      <c r="F242" s="183"/>
      <c r="G242" s="186"/>
      <c r="H242" s="186"/>
      <c r="I242" s="186"/>
      <c r="J242" s="189"/>
      <c r="K242" s="192"/>
      <c r="L242" s="69"/>
      <c r="M242" s="70"/>
      <c r="N242" s="70" t="str">
        <f>IFERROR(VLOOKUP(L242,Data!K:M,3,0),"0")</f>
        <v>0</v>
      </c>
      <c r="O242" s="70">
        <f t="shared" si="5"/>
        <v>0</v>
      </c>
      <c r="P242" s="178"/>
      <c r="Q242" s="160"/>
      <c r="R242" s="75"/>
      <c r="S242" s="76"/>
      <c r="T242" s="70"/>
      <c r="U242" s="87"/>
      <c r="V242" s="87"/>
      <c r="W242" s="87"/>
      <c r="X242" s="87"/>
      <c r="Y242" s="87"/>
      <c r="Z242" s="87"/>
      <c r="AA242" s="87"/>
    </row>
    <row r="243" spans="1:27" s="25" customFormat="1" ht="15.5" x14ac:dyDescent="0.35">
      <c r="A243" s="183"/>
      <c r="B243" s="162"/>
      <c r="C243" s="162"/>
      <c r="D243" s="162"/>
      <c r="E243" s="183"/>
      <c r="F243" s="183"/>
      <c r="G243" s="186"/>
      <c r="H243" s="186"/>
      <c r="I243" s="186"/>
      <c r="J243" s="189"/>
      <c r="K243" s="192"/>
      <c r="L243" s="69"/>
      <c r="M243" s="70"/>
      <c r="N243" s="70" t="str">
        <f>IFERROR(VLOOKUP(L243,Data!K:M,3,0),"0")</f>
        <v>0</v>
      </c>
      <c r="O243" s="70">
        <f t="shared" si="5"/>
        <v>0</v>
      </c>
      <c r="P243" s="178"/>
      <c r="Q243" s="160"/>
      <c r="R243" s="75"/>
      <c r="S243" s="76"/>
      <c r="T243" s="70"/>
      <c r="U243" s="87"/>
      <c r="V243" s="87"/>
      <c r="W243" s="87"/>
      <c r="X243" s="87"/>
      <c r="Y243" s="87"/>
      <c r="Z243" s="87"/>
      <c r="AA243" s="87"/>
    </row>
    <row r="244" spans="1:27" s="25" customFormat="1" ht="15.5" x14ac:dyDescent="0.35">
      <c r="A244" s="182">
        <f>IF(G244="","",COUNTA($G$3:G245))</f>
        <v>66</v>
      </c>
      <c r="B244" s="161">
        <v>45110</v>
      </c>
      <c r="C244" s="161" t="s">
        <v>703</v>
      </c>
      <c r="D244" s="161" t="s">
        <v>55</v>
      </c>
      <c r="E244" s="182">
        <v>3491</v>
      </c>
      <c r="F244" s="182">
        <v>166849</v>
      </c>
      <c r="G244" s="185" t="s">
        <v>598</v>
      </c>
      <c r="H244" s="185" t="s">
        <v>598</v>
      </c>
      <c r="I244" s="185" t="s">
        <v>597</v>
      </c>
      <c r="J244" s="188" t="s">
        <v>803</v>
      </c>
      <c r="K244" s="191" t="s">
        <v>184</v>
      </c>
      <c r="L244" s="69" t="s">
        <v>61</v>
      </c>
      <c r="M244" s="70">
        <v>1</v>
      </c>
      <c r="N244" s="70">
        <f>IFERROR(VLOOKUP(L244,Data!K:M,3,0),"0")</f>
        <v>500</v>
      </c>
      <c r="O244" s="70">
        <f t="shared" si="5"/>
        <v>500</v>
      </c>
      <c r="P244" s="178">
        <f>SUM(O244:O246)</f>
        <v>500</v>
      </c>
      <c r="Q244" s="159"/>
      <c r="R244" s="72"/>
      <c r="S244" s="73" t="s">
        <v>767</v>
      </c>
      <c r="T244" s="70" t="s">
        <v>596</v>
      </c>
      <c r="U244" s="87"/>
      <c r="V244" s="87"/>
      <c r="W244" s="87"/>
      <c r="X244" s="87"/>
      <c r="Y244" s="87"/>
      <c r="Z244" s="87"/>
      <c r="AA244" s="87"/>
    </row>
    <row r="245" spans="1:27" s="25" customFormat="1" ht="15.5" x14ac:dyDescent="0.35">
      <c r="A245" s="183"/>
      <c r="B245" s="162"/>
      <c r="C245" s="162"/>
      <c r="D245" s="162"/>
      <c r="E245" s="183"/>
      <c r="F245" s="183"/>
      <c r="G245" s="186"/>
      <c r="H245" s="186"/>
      <c r="I245" s="186"/>
      <c r="J245" s="189"/>
      <c r="K245" s="192"/>
      <c r="L245" s="69"/>
      <c r="M245" s="70"/>
      <c r="N245" s="70" t="str">
        <f>IFERROR(VLOOKUP(L245,Data!K:M,3,0),"0")</f>
        <v>0</v>
      </c>
      <c r="O245" s="70">
        <f t="shared" si="5"/>
        <v>0</v>
      </c>
      <c r="P245" s="178"/>
      <c r="Q245" s="160"/>
      <c r="R245" s="75" t="s">
        <v>1012</v>
      </c>
      <c r="S245" s="76"/>
      <c r="T245" s="70"/>
      <c r="U245" s="87"/>
      <c r="V245" s="87"/>
      <c r="W245" s="87"/>
      <c r="X245" s="87"/>
      <c r="Y245" s="87"/>
      <c r="Z245" s="87"/>
      <c r="AA245" s="87"/>
    </row>
    <row r="246" spans="1:27" s="25" customFormat="1" ht="15.5" x14ac:dyDescent="0.35">
      <c r="A246" s="183"/>
      <c r="B246" s="162"/>
      <c r="C246" s="162"/>
      <c r="D246" s="162"/>
      <c r="E246" s="183"/>
      <c r="F246" s="183"/>
      <c r="G246" s="186"/>
      <c r="H246" s="186"/>
      <c r="I246" s="186"/>
      <c r="J246" s="189"/>
      <c r="K246" s="192"/>
      <c r="L246" s="69"/>
      <c r="M246" s="70"/>
      <c r="N246" s="70" t="str">
        <f>IFERROR(VLOOKUP(L246,Data!K:M,3,0),"0")</f>
        <v>0</v>
      </c>
      <c r="O246" s="70">
        <f t="shared" si="5"/>
        <v>0</v>
      </c>
      <c r="P246" s="178"/>
      <c r="Q246" s="160"/>
      <c r="R246" s="75"/>
      <c r="S246" s="76"/>
      <c r="T246" s="70"/>
      <c r="U246" s="87"/>
      <c r="V246" s="87"/>
      <c r="W246" s="87"/>
      <c r="X246" s="87"/>
      <c r="Y246" s="87"/>
      <c r="Z246" s="87"/>
      <c r="AA246" s="87"/>
    </row>
    <row r="247" spans="1:27" s="25" customFormat="1" ht="15.5" x14ac:dyDescent="0.35">
      <c r="A247" s="182">
        <f>IF(G247="","",COUNTA($G$3:G248))</f>
        <v>67</v>
      </c>
      <c r="B247" s="161">
        <v>45111</v>
      </c>
      <c r="C247" s="161" t="s">
        <v>739</v>
      </c>
      <c r="D247" s="161" t="s">
        <v>76</v>
      </c>
      <c r="E247" s="182">
        <v>45354</v>
      </c>
      <c r="F247" s="182">
        <v>453985</v>
      </c>
      <c r="G247" s="185" t="s">
        <v>595</v>
      </c>
      <c r="H247" s="185" t="s">
        <v>595</v>
      </c>
      <c r="I247" s="185" t="s">
        <v>594</v>
      </c>
      <c r="J247" s="188" t="s">
        <v>804</v>
      </c>
      <c r="K247" s="191" t="s">
        <v>161</v>
      </c>
      <c r="L247" s="69" t="s">
        <v>61</v>
      </c>
      <c r="M247" s="70">
        <v>1</v>
      </c>
      <c r="N247" s="70">
        <f>IFERROR(VLOOKUP(L247,Data!K:M,3,0),"0")</f>
        <v>500</v>
      </c>
      <c r="O247" s="70">
        <f t="shared" ref="O247:O328" si="7">PRODUCT(M247:N247)</f>
        <v>500</v>
      </c>
      <c r="P247" s="178">
        <f>SUM(O247:O249)</f>
        <v>500</v>
      </c>
      <c r="Q247" s="159"/>
      <c r="R247" s="72" t="s">
        <v>201</v>
      </c>
      <c r="S247" s="73" t="s">
        <v>805</v>
      </c>
      <c r="T247" s="70" t="s">
        <v>195</v>
      </c>
      <c r="U247" s="87"/>
      <c r="V247" s="87"/>
      <c r="W247" s="87"/>
      <c r="X247" s="87"/>
      <c r="Y247" s="87"/>
      <c r="Z247" s="87"/>
      <c r="AA247" s="87"/>
    </row>
    <row r="248" spans="1:27" s="25" customFormat="1" ht="15.5" x14ac:dyDescent="0.35">
      <c r="A248" s="183"/>
      <c r="B248" s="162"/>
      <c r="C248" s="162"/>
      <c r="D248" s="162"/>
      <c r="E248" s="183"/>
      <c r="F248" s="183"/>
      <c r="G248" s="186"/>
      <c r="H248" s="186"/>
      <c r="I248" s="186"/>
      <c r="J248" s="189"/>
      <c r="K248" s="192"/>
      <c r="L248" s="69"/>
      <c r="M248" s="70"/>
      <c r="N248" s="70" t="str">
        <f>IFERROR(VLOOKUP(L248,Data!K:M,3,0),"0")</f>
        <v>0</v>
      </c>
      <c r="O248" s="70">
        <f t="shared" si="7"/>
        <v>0</v>
      </c>
      <c r="P248" s="178"/>
      <c r="Q248" s="160"/>
      <c r="R248" s="75"/>
      <c r="S248" s="76"/>
      <c r="T248" s="70"/>
      <c r="U248" s="87"/>
      <c r="V248" s="87"/>
      <c r="W248" s="87"/>
      <c r="X248" s="87"/>
      <c r="Y248" s="87"/>
      <c r="Z248" s="87"/>
      <c r="AA248" s="87"/>
    </row>
    <row r="249" spans="1:27" s="25" customFormat="1" ht="15.5" x14ac:dyDescent="0.35">
      <c r="A249" s="183"/>
      <c r="B249" s="162"/>
      <c r="C249" s="162"/>
      <c r="D249" s="162"/>
      <c r="E249" s="183"/>
      <c r="F249" s="183"/>
      <c r="G249" s="186"/>
      <c r="H249" s="186"/>
      <c r="I249" s="186"/>
      <c r="J249" s="189"/>
      <c r="K249" s="192"/>
      <c r="L249" s="69"/>
      <c r="M249" s="70"/>
      <c r="N249" s="70" t="str">
        <f>IFERROR(VLOOKUP(L249,Data!K:M,3,0),"0")</f>
        <v>0</v>
      </c>
      <c r="O249" s="70">
        <f t="shared" si="7"/>
        <v>0</v>
      </c>
      <c r="P249" s="178"/>
      <c r="Q249" s="160"/>
      <c r="R249" s="75"/>
      <c r="S249" s="76"/>
      <c r="T249" s="70"/>
      <c r="U249" s="87"/>
      <c r="V249" s="87"/>
      <c r="W249" s="87"/>
      <c r="X249" s="87"/>
      <c r="Y249" s="87"/>
      <c r="Z249" s="87"/>
      <c r="AA249" s="87"/>
    </row>
    <row r="250" spans="1:27" s="25" customFormat="1" ht="15.5" x14ac:dyDescent="0.35">
      <c r="A250" s="182">
        <f>IF(G250="","",COUNTA($G$3:G251))</f>
        <v>68</v>
      </c>
      <c r="B250" s="161">
        <v>45111</v>
      </c>
      <c r="C250" s="161" t="s">
        <v>703</v>
      </c>
      <c r="D250" s="161" t="s">
        <v>56</v>
      </c>
      <c r="E250" s="182">
        <v>13013</v>
      </c>
      <c r="F250" s="182">
        <v>100209</v>
      </c>
      <c r="G250" s="185" t="s">
        <v>593</v>
      </c>
      <c r="H250" s="185" t="s">
        <v>593</v>
      </c>
      <c r="I250" s="185" t="s">
        <v>592</v>
      </c>
      <c r="J250" s="188" t="s">
        <v>806</v>
      </c>
      <c r="K250" s="191" t="s">
        <v>218</v>
      </c>
      <c r="L250" s="69" t="s">
        <v>61</v>
      </c>
      <c r="M250" s="70">
        <v>1</v>
      </c>
      <c r="N250" s="70">
        <f>IFERROR(VLOOKUP(L250,Data!K:M,3,0),"0")</f>
        <v>500</v>
      </c>
      <c r="O250" s="70">
        <f t="shared" si="7"/>
        <v>500</v>
      </c>
      <c r="P250" s="178">
        <f>SUM(O250:O252)</f>
        <v>500</v>
      </c>
      <c r="Q250" s="159"/>
      <c r="R250" s="72" t="s">
        <v>201</v>
      </c>
      <c r="S250" s="73" t="s">
        <v>722</v>
      </c>
      <c r="T250" s="70" t="s">
        <v>201</v>
      </c>
      <c r="U250" s="87"/>
      <c r="V250" s="87"/>
      <c r="W250" s="87"/>
      <c r="X250" s="87"/>
      <c r="Y250" s="87"/>
      <c r="Z250" s="87"/>
      <c r="AA250" s="87"/>
    </row>
    <row r="251" spans="1:27" s="25" customFormat="1" ht="15.5" x14ac:dyDescent="0.35">
      <c r="A251" s="183"/>
      <c r="B251" s="162"/>
      <c r="C251" s="162"/>
      <c r="D251" s="162"/>
      <c r="E251" s="183"/>
      <c r="F251" s="183"/>
      <c r="G251" s="186"/>
      <c r="H251" s="186"/>
      <c r="I251" s="186"/>
      <c r="J251" s="189"/>
      <c r="K251" s="192"/>
      <c r="L251" s="69"/>
      <c r="M251" s="70"/>
      <c r="N251" s="70" t="str">
        <f>IFERROR(VLOOKUP(L251,Data!K:M,3,0),"0")</f>
        <v>0</v>
      </c>
      <c r="O251" s="70">
        <f t="shared" si="7"/>
        <v>0</v>
      </c>
      <c r="P251" s="178"/>
      <c r="Q251" s="160"/>
      <c r="R251" s="75"/>
      <c r="S251" s="76"/>
      <c r="T251" s="70"/>
      <c r="U251" s="87"/>
      <c r="V251" s="87"/>
      <c r="W251" s="87"/>
      <c r="X251" s="87"/>
      <c r="Y251" s="87"/>
      <c r="Z251" s="87"/>
      <c r="AA251" s="87"/>
    </row>
    <row r="252" spans="1:27" s="25" customFormat="1" ht="15.5" x14ac:dyDescent="0.35">
      <c r="A252" s="183"/>
      <c r="B252" s="162"/>
      <c r="C252" s="162"/>
      <c r="D252" s="162"/>
      <c r="E252" s="183"/>
      <c r="F252" s="183"/>
      <c r="G252" s="186"/>
      <c r="H252" s="186"/>
      <c r="I252" s="186"/>
      <c r="J252" s="189"/>
      <c r="K252" s="192"/>
      <c r="L252" s="69"/>
      <c r="M252" s="70"/>
      <c r="N252" s="70" t="str">
        <f>IFERROR(VLOOKUP(L252,Data!K:M,3,0),"0")</f>
        <v>0</v>
      </c>
      <c r="O252" s="70">
        <f t="shared" si="7"/>
        <v>0</v>
      </c>
      <c r="P252" s="178"/>
      <c r="Q252" s="160"/>
      <c r="R252" s="75"/>
      <c r="S252" s="76"/>
      <c r="T252" s="70"/>
      <c r="U252" s="87"/>
      <c r="V252" s="87"/>
      <c r="W252" s="87"/>
      <c r="X252" s="87"/>
      <c r="Y252" s="87"/>
      <c r="Z252" s="87"/>
      <c r="AA252" s="87"/>
    </row>
    <row r="253" spans="1:27" s="25" customFormat="1" ht="15.5" x14ac:dyDescent="0.35">
      <c r="A253" s="182">
        <f>IF(G253="","",COUNTA($G$3:G254))</f>
        <v>69</v>
      </c>
      <c r="B253" s="161">
        <v>45111</v>
      </c>
      <c r="C253" s="161" t="s">
        <v>703</v>
      </c>
      <c r="D253" s="161" t="s">
        <v>55</v>
      </c>
      <c r="E253" s="182">
        <v>1869</v>
      </c>
      <c r="F253" s="182">
        <v>128017</v>
      </c>
      <c r="G253" s="185" t="s">
        <v>591</v>
      </c>
      <c r="H253" s="185" t="s">
        <v>591</v>
      </c>
      <c r="I253" s="185" t="s">
        <v>590</v>
      </c>
      <c r="J253" s="188" t="s">
        <v>807</v>
      </c>
      <c r="K253" s="191" t="s">
        <v>216</v>
      </c>
      <c r="L253" s="69" t="s">
        <v>710</v>
      </c>
      <c r="M253" s="70">
        <v>1</v>
      </c>
      <c r="N253" s="70">
        <f>IFERROR(VLOOKUP(L253,Data!K:M,3,0),"0")</f>
        <v>400</v>
      </c>
      <c r="O253" s="70">
        <f t="shared" si="7"/>
        <v>400</v>
      </c>
      <c r="P253" s="178">
        <f>SUM(O253:O254)</f>
        <v>900</v>
      </c>
      <c r="Q253" s="159"/>
      <c r="R253" s="72"/>
      <c r="S253" s="73"/>
      <c r="T253" s="70" t="s">
        <v>167</v>
      </c>
      <c r="U253" s="87"/>
      <c r="V253" s="87"/>
      <c r="W253" s="87"/>
      <c r="X253" s="87"/>
      <c r="Y253" s="87"/>
      <c r="Z253" s="87"/>
      <c r="AA253" s="87"/>
    </row>
    <row r="254" spans="1:27" s="25" customFormat="1" ht="15.5" x14ac:dyDescent="0.35">
      <c r="A254" s="183"/>
      <c r="B254" s="162"/>
      <c r="C254" s="162"/>
      <c r="D254" s="162"/>
      <c r="E254" s="183"/>
      <c r="F254" s="183"/>
      <c r="G254" s="186"/>
      <c r="H254" s="186"/>
      <c r="I254" s="186"/>
      <c r="J254" s="189"/>
      <c r="K254" s="192"/>
      <c r="L254" s="69" t="s">
        <v>61</v>
      </c>
      <c r="M254" s="70">
        <v>1</v>
      </c>
      <c r="N254" s="70">
        <f>IFERROR(VLOOKUP(L254,Data!K:M,3,0),"0")</f>
        <v>500</v>
      </c>
      <c r="O254" s="70">
        <f t="shared" si="7"/>
        <v>500</v>
      </c>
      <c r="P254" s="178"/>
      <c r="Q254" s="160"/>
      <c r="R254" s="75"/>
      <c r="S254" s="76"/>
      <c r="T254" s="70"/>
      <c r="U254" s="87"/>
      <c r="V254" s="87"/>
      <c r="W254" s="87"/>
      <c r="X254" s="87"/>
      <c r="Y254" s="87"/>
      <c r="Z254" s="87"/>
      <c r="AA254" s="87"/>
    </row>
    <row r="255" spans="1:27" s="25" customFormat="1" ht="15.5" x14ac:dyDescent="0.35">
      <c r="A255" s="182">
        <f>IF(G255="","",COUNTA($G$3:G256))</f>
        <v>70</v>
      </c>
      <c r="B255" s="161">
        <v>45111</v>
      </c>
      <c r="C255" s="161" t="s">
        <v>739</v>
      </c>
      <c r="D255" s="161" t="s">
        <v>76</v>
      </c>
      <c r="E255" s="182">
        <v>44835</v>
      </c>
      <c r="F255" s="182">
        <v>270437</v>
      </c>
      <c r="G255" s="185" t="s">
        <v>589</v>
      </c>
      <c r="H255" s="185" t="s">
        <v>589</v>
      </c>
      <c r="I255" s="185" t="s">
        <v>588</v>
      </c>
      <c r="J255" s="188" t="s">
        <v>808</v>
      </c>
      <c r="K255" s="191" t="s">
        <v>231</v>
      </c>
      <c r="L255" s="69" t="s">
        <v>65</v>
      </c>
      <c r="M255" s="70">
        <v>1</v>
      </c>
      <c r="N255" s="70">
        <f>IFERROR(VLOOKUP(L255,Data!K:M,3,0),"0")</f>
        <v>1000</v>
      </c>
      <c r="O255" s="70">
        <f t="shared" si="7"/>
        <v>1000</v>
      </c>
      <c r="P255" s="178">
        <f>SUM(O255:O260)</f>
        <v>3570</v>
      </c>
      <c r="Q255" s="159">
        <v>45237</v>
      </c>
      <c r="R255" s="72"/>
      <c r="S255" s="73"/>
      <c r="T255" s="70" t="s">
        <v>192</v>
      </c>
      <c r="U255" s="87"/>
      <c r="V255" s="87"/>
      <c r="W255" s="87"/>
      <c r="X255" s="87"/>
      <c r="Y255" s="87"/>
      <c r="Z255" s="87"/>
      <c r="AA255" s="87"/>
    </row>
    <row r="256" spans="1:27" s="25" customFormat="1" ht="15.5" x14ac:dyDescent="0.35">
      <c r="A256" s="183"/>
      <c r="B256" s="162"/>
      <c r="C256" s="162"/>
      <c r="D256" s="162"/>
      <c r="E256" s="183"/>
      <c r="F256" s="183"/>
      <c r="G256" s="186"/>
      <c r="H256" s="186"/>
      <c r="I256" s="186"/>
      <c r="J256" s="189"/>
      <c r="K256" s="192"/>
      <c r="L256" s="69" t="s">
        <v>137</v>
      </c>
      <c r="M256" s="70">
        <v>1</v>
      </c>
      <c r="N256" s="70">
        <f>IFERROR(VLOOKUP(L256,Data!K:M,3,0),"0")</f>
        <v>70</v>
      </c>
      <c r="O256" s="70">
        <f t="shared" si="7"/>
        <v>70</v>
      </c>
      <c r="P256" s="178"/>
      <c r="Q256" s="160"/>
      <c r="R256" s="75"/>
      <c r="S256" s="76"/>
      <c r="T256" s="70"/>
      <c r="U256" s="87"/>
      <c r="V256" s="87"/>
      <c r="W256" s="87"/>
      <c r="X256" s="87"/>
      <c r="Y256" s="87"/>
      <c r="Z256" s="87"/>
      <c r="AA256" s="87"/>
    </row>
    <row r="257" spans="1:27" s="25" customFormat="1" ht="15.5" x14ac:dyDescent="0.35">
      <c r="A257" s="183"/>
      <c r="B257" s="162"/>
      <c r="C257" s="162"/>
      <c r="D257" s="162"/>
      <c r="E257" s="183"/>
      <c r="F257" s="183"/>
      <c r="G257" s="186"/>
      <c r="H257" s="186"/>
      <c r="I257" s="186"/>
      <c r="J257" s="189"/>
      <c r="K257" s="192"/>
      <c r="L257" s="69" t="s">
        <v>716</v>
      </c>
      <c r="M257" s="70">
        <v>1</v>
      </c>
      <c r="N257" s="70">
        <f>IFERROR(VLOOKUP(L257,Data!K:M,3,0),"0")</f>
        <v>200</v>
      </c>
      <c r="O257" s="70">
        <f t="shared" si="7"/>
        <v>200</v>
      </c>
      <c r="P257" s="178"/>
      <c r="Q257" s="160"/>
      <c r="R257" s="75"/>
      <c r="S257" s="76"/>
      <c r="T257" s="70"/>
      <c r="U257" s="87"/>
      <c r="V257" s="87"/>
      <c r="W257" s="87"/>
      <c r="X257" s="87"/>
      <c r="Y257" s="87"/>
      <c r="Z257" s="87"/>
      <c r="AA257" s="87"/>
    </row>
    <row r="258" spans="1:27" s="25" customFormat="1" ht="15.5" x14ac:dyDescent="0.35">
      <c r="A258" s="183"/>
      <c r="B258" s="162"/>
      <c r="C258" s="162"/>
      <c r="D258" s="162"/>
      <c r="E258" s="183"/>
      <c r="F258" s="183"/>
      <c r="G258" s="186"/>
      <c r="H258" s="186"/>
      <c r="I258" s="186"/>
      <c r="J258" s="189"/>
      <c r="K258" s="192"/>
      <c r="L258" s="69" t="s">
        <v>134</v>
      </c>
      <c r="M258" s="70">
        <v>3</v>
      </c>
      <c r="N258" s="70">
        <f>IFERROR(VLOOKUP(L258,Data!K:M,3,0),"0")</f>
        <v>140</v>
      </c>
      <c r="O258" s="70">
        <f t="shared" si="7"/>
        <v>420</v>
      </c>
      <c r="P258" s="178"/>
      <c r="Q258" s="160"/>
      <c r="R258" s="75" t="s">
        <v>1013</v>
      </c>
      <c r="S258" s="76"/>
      <c r="T258" s="70"/>
      <c r="U258" s="87"/>
      <c r="V258" s="87"/>
      <c r="W258" s="87"/>
      <c r="X258" s="87"/>
      <c r="Y258" s="87"/>
      <c r="Z258" s="87"/>
      <c r="AA258" s="87"/>
    </row>
    <row r="259" spans="1:27" s="25" customFormat="1" ht="15.5" x14ac:dyDescent="0.35">
      <c r="A259" s="183"/>
      <c r="B259" s="162"/>
      <c r="C259" s="162"/>
      <c r="D259" s="162"/>
      <c r="E259" s="183"/>
      <c r="F259" s="183"/>
      <c r="G259" s="186"/>
      <c r="H259" s="186"/>
      <c r="I259" s="186"/>
      <c r="J259" s="189"/>
      <c r="K259" s="192"/>
      <c r="L259" s="69" t="s">
        <v>144</v>
      </c>
      <c r="M259" s="70">
        <v>1</v>
      </c>
      <c r="N259" s="70">
        <v>1380</v>
      </c>
      <c r="O259" s="70">
        <f t="shared" si="7"/>
        <v>1380</v>
      </c>
      <c r="P259" s="178"/>
      <c r="Q259" s="160"/>
      <c r="R259" s="75"/>
      <c r="S259" s="76"/>
      <c r="T259" s="70"/>
      <c r="U259" s="87"/>
      <c r="V259" s="87"/>
      <c r="W259" s="87"/>
      <c r="X259" s="87"/>
      <c r="Y259" s="87"/>
      <c r="Z259" s="87"/>
      <c r="AA259" s="87"/>
    </row>
    <row r="260" spans="1:27" s="25" customFormat="1" ht="15.5" x14ac:dyDescent="0.35">
      <c r="A260" s="183"/>
      <c r="B260" s="162"/>
      <c r="C260" s="162"/>
      <c r="D260" s="162"/>
      <c r="E260" s="183"/>
      <c r="F260" s="183"/>
      <c r="G260" s="186"/>
      <c r="H260" s="186"/>
      <c r="I260" s="186"/>
      <c r="J260" s="189"/>
      <c r="K260" s="192"/>
      <c r="L260" s="69" t="s">
        <v>61</v>
      </c>
      <c r="M260" s="70">
        <v>1</v>
      </c>
      <c r="N260" s="70">
        <f>IFERROR(VLOOKUP(L260,Data!K:M,3,0),"0")</f>
        <v>500</v>
      </c>
      <c r="O260" s="70">
        <f t="shared" si="7"/>
        <v>500</v>
      </c>
      <c r="P260" s="178"/>
      <c r="Q260" s="160"/>
      <c r="R260" s="75"/>
      <c r="S260" s="76"/>
      <c r="T260" s="70"/>
      <c r="U260" s="87"/>
      <c r="V260" s="87"/>
      <c r="W260" s="87"/>
      <c r="X260" s="87"/>
      <c r="Y260" s="87"/>
      <c r="Z260" s="87"/>
      <c r="AA260" s="87"/>
    </row>
    <row r="261" spans="1:27" s="25" customFormat="1" ht="15.5" x14ac:dyDescent="0.35">
      <c r="A261" s="182">
        <f>IF(G261="","",COUNTA($G$3:G262))</f>
        <v>71</v>
      </c>
      <c r="B261" s="161">
        <v>45111</v>
      </c>
      <c r="C261" s="161" t="s">
        <v>703</v>
      </c>
      <c r="D261" s="161" t="s">
        <v>76</v>
      </c>
      <c r="E261" s="182">
        <v>37818</v>
      </c>
      <c r="F261" s="182">
        <v>512491</v>
      </c>
      <c r="G261" s="185" t="s">
        <v>587</v>
      </c>
      <c r="H261" s="185" t="s">
        <v>587</v>
      </c>
      <c r="I261" s="185" t="s">
        <v>586</v>
      </c>
      <c r="J261" s="188" t="s">
        <v>809</v>
      </c>
      <c r="K261" s="191" t="s">
        <v>585</v>
      </c>
      <c r="L261" s="69" t="s">
        <v>709</v>
      </c>
      <c r="M261" s="70">
        <v>1</v>
      </c>
      <c r="N261" s="70">
        <f>IFERROR(VLOOKUP(L261,Data!K:M,3,0),"0")</f>
        <v>350</v>
      </c>
      <c r="O261" s="70">
        <f t="shared" si="7"/>
        <v>350</v>
      </c>
      <c r="P261" s="178">
        <f>SUM(O261:O263)</f>
        <v>850</v>
      </c>
      <c r="Q261" s="159"/>
      <c r="R261" s="72" t="s">
        <v>162</v>
      </c>
      <c r="S261" s="73" t="s">
        <v>721</v>
      </c>
      <c r="T261" s="70" t="s">
        <v>168</v>
      </c>
      <c r="U261" s="87"/>
      <c r="V261" s="87"/>
      <c r="W261" s="87"/>
      <c r="X261" s="87"/>
      <c r="Y261" s="87"/>
      <c r="Z261" s="87"/>
      <c r="AA261" s="87"/>
    </row>
    <row r="262" spans="1:27" s="25" customFormat="1" ht="15.5" x14ac:dyDescent="0.35">
      <c r="A262" s="183"/>
      <c r="B262" s="162"/>
      <c r="C262" s="162"/>
      <c r="D262" s="162"/>
      <c r="E262" s="183"/>
      <c r="F262" s="183"/>
      <c r="G262" s="186"/>
      <c r="H262" s="186"/>
      <c r="I262" s="186"/>
      <c r="J262" s="189"/>
      <c r="K262" s="192"/>
      <c r="L262" s="69" t="s">
        <v>61</v>
      </c>
      <c r="M262" s="70">
        <v>1</v>
      </c>
      <c r="N262" s="70">
        <f>IFERROR(VLOOKUP(L262,Data!K:M,3,0),"0")</f>
        <v>500</v>
      </c>
      <c r="O262" s="70">
        <f t="shared" si="7"/>
        <v>500</v>
      </c>
      <c r="P262" s="178"/>
      <c r="Q262" s="160"/>
      <c r="R262" s="75"/>
      <c r="S262" s="76"/>
      <c r="T262" s="70"/>
      <c r="U262" s="87"/>
      <c r="V262" s="87"/>
      <c r="W262" s="87"/>
      <c r="X262" s="87"/>
      <c r="Y262" s="87"/>
      <c r="Z262" s="87"/>
      <c r="AA262" s="87"/>
    </row>
    <row r="263" spans="1:27" s="25" customFormat="1" ht="15.5" x14ac:dyDescent="0.35">
      <c r="A263" s="183"/>
      <c r="B263" s="162"/>
      <c r="C263" s="162"/>
      <c r="D263" s="162"/>
      <c r="E263" s="183"/>
      <c r="F263" s="183"/>
      <c r="G263" s="186"/>
      <c r="H263" s="186"/>
      <c r="I263" s="186"/>
      <c r="J263" s="189"/>
      <c r="K263" s="192"/>
      <c r="L263" s="69"/>
      <c r="M263" s="70"/>
      <c r="N263" s="70" t="str">
        <f>IFERROR(VLOOKUP(L263,Data!K:M,3,0),"0")</f>
        <v>0</v>
      </c>
      <c r="O263" s="70">
        <f t="shared" si="7"/>
        <v>0</v>
      </c>
      <c r="P263" s="178"/>
      <c r="Q263" s="160"/>
      <c r="R263" s="75"/>
      <c r="S263" s="76"/>
      <c r="T263" s="70"/>
      <c r="U263" s="87"/>
      <c r="V263" s="87"/>
      <c r="W263" s="87"/>
      <c r="X263" s="87"/>
      <c r="Y263" s="87"/>
      <c r="Z263" s="87"/>
      <c r="AA263" s="87"/>
    </row>
    <row r="264" spans="1:27" s="25" customFormat="1" ht="15.5" x14ac:dyDescent="0.35">
      <c r="A264" s="182">
        <f>IF(G264="","",COUNTA($G$3:G265))</f>
        <v>72</v>
      </c>
      <c r="B264" s="161">
        <v>45111</v>
      </c>
      <c r="C264" s="161" t="s">
        <v>703</v>
      </c>
      <c r="D264" s="161" t="s">
        <v>76</v>
      </c>
      <c r="E264" s="182">
        <v>39587</v>
      </c>
      <c r="F264" s="182">
        <v>289751</v>
      </c>
      <c r="G264" s="185" t="s">
        <v>584</v>
      </c>
      <c r="H264" s="185" t="s">
        <v>584</v>
      </c>
      <c r="I264" s="185" t="s">
        <v>583</v>
      </c>
      <c r="J264" s="188" t="s">
        <v>810</v>
      </c>
      <c r="K264" s="191" t="s">
        <v>229</v>
      </c>
      <c r="L264" s="69" t="s">
        <v>61</v>
      </c>
      <c r="M264" s="70">
        <v>1</v>
      </c>
      <c r="N264" s="70">
        <f>IFERROR(VLOOKUP(L264,Data!K:M,3,0),"0")</f>
        <v>500</v>
      </c>
      <c r="O264" s="70">
        <f t="shared" si="7"/>
        <v>500</v>
      </c>
      <c r="P264" s="178">
        <f>SUM(O264:O266)</f>
        <v>500</v>
      </c>
      <c r="Q264" s="159"/>
      <c r="R264" s="72" t="s">
        <v>811</v>
      </c>
      <c r="S264" s="73"/>
      <c r="T264" s="70" t="s">
        <v>195</v>
      </c>
      <c r="U264" s="87"/>
      <c r="V264" s="87"/>
      <c r="W264" s="87"/>
      <c r="X264" s="87"/>
      <c r="Y264" s="87"/>
      <c r="Z264" s="87"/>
      <c r="AA264" s="87"/>
    </row>
    <row r="265" spans="1:27" s="25" customFormat="1" ht="15.5" x14ac:dyDescent="0.35">
      <c r="A265" s="183"/>
      <c r="B265" s="162"/>
      <c r="C265" s="162"/>
      <c r="D265" s="162"/>
      <c r="E265" s="183"/>
      <c r="F265" s="183"/>
      <c r="G265" s="186"/>
      <c r="H265" s="186"/>
      <c r="I265" s="186"/>
      <c r="J265" s="189"/>
      <c r="K265" s="192"/>
      <c r="L265" s="69"/>
      <c r="M265" s="70"/>
      <c r="N265" s="70" t="str">
        <f>IFERROR(VLOOKUP(L265,Data!K:M,3,0),"0")</f>
        <v>0</v>
      </c>
      <c r="O265" s="70">
        <f t="shared" si="7"/>
        <v>0</v>
      </c>
      <c r="P265" s="178"/>
      <c r="Q265" s="160"/>
      <c r="R265" s="75" t="s">
        <v>812</v>
      </c>
      <c r="S265" s="76"/>
      <c r="T265" s="70"/>
      <c r="U265" s="87"/>
      <c r="V265" s="87"/>
      <c r="W265" s="87"/>
      <c r="X265" s="87"/>
      <c r="Y265" s="87"/>
      <c r="Z265" s="87"/>
      <c r="AA265" s="87"/>
    </row>
    <row r="266" spans="1:27" s="25" customFormat="1" ht="15.5" x14ac:dyDescent="0.35">
      <c r="A266" s="183"/>
      <c r="B266" s="162"/>
      <c r="C266" s="162"/>
      <c r="D266" s="162"/>
      <c r="E266" s="183"/>
      <c r="F266" s="183"/>
      <c r="G266" s="186"/>
      <c r="H266" s="186"/>
      <c r="I266" s="186"/>
      <c r="J266" s="189"/>
      <c r="K266" s="192"/>
      <c r="L266" s="69"/>
      <c r="M266" s="70"/>
      <c r="N266" s="70" t="str">
        <f>IFERROR(VLOOKUP(L266,Data!K:M,3,0),"0")</f>
        <v>0</v>
      </c>
      <c r="O266" s="70">
        <f t="shared" si="7"/>
        <v>0</v>
      </c>
      <c r="P266" s="178"/>
      <c r="Q266" s="160"/>
      <c r="R266" s="75" t="s">
        <v>1014</v>
      </c>
      <c r="S266" s="76"/>
      <c r="T266" s="70"/>
      <c r="U266" s="87"/>
      <c r="V266" s="87"/>
      <c r="W266" s="87"/>
      <c r="X266" s="87"/>
      <c r="Y266" s="87"/>
      <c r="Z266" s="87"/>
      <c r="AA266" s="87"/>
    </row>
    <row r="267" spans="1:27" s="25" customFormat="1" ht="15.5" x14ac:dyDescent="0.35">
      <c r="A267" s="182">
        <f>IF(G267="","",COUNTA($G$3:G268))</f>
        <v>73</v>
      </c>
      <c r="B267" s="161">
        <v>45111</v>
      </c>
      <c r="C267" s="161" t="s">
        <v>703</v>
      </c>
      <c r="D267" s="161" t="s">
        <v>76</v>
      </c>
      <c r="E267" s="182">
        <v>33184</v>
      </c>
      <c r="F267" s="182">
        <v>166242</v>
      </c>
      <c r="G267" s="185" t="s">
        <v>582</v>
      </c>
      <c r="H267" s="185" t="s">
        <v>582</v>
      </c>
      <c r="I267" s="185" t="s">
        <v>581</v>
      </c>
      <c r="J267" s="188" t="s">
        <v>813</v>
      </c>
      <c r="K267" s="191" t="s">
        <v>202</v>
      </c>
      <c r="L267" s="69" t="s">
        <v>61</v>
      </c>
      <c r="M267" s="70">
        <v>1</v>
      </c>
      <c r="N267" s="70">
        <f>IFERROR(VLOOKUP(L267,Data!K:M,3,0),"0")</f>
        <v>500</v>
      </c>
      <c r="O267" s="70">
        <f t="shared" si="7"/>
        <v>500</v>
      </c>
      <c r="P267" s="178">
        <f>SUM(O267:O269)</f>
        <v>500</v>
      </c>
      <c r="Q267" s="159"/>
      <c r="R267" s="72" t="s">
        <v>711</v>
      </c>
      <c r="S267" s="73"/>
      <c r="T267" s="70" t="s">
        <v>165</v>
      </c>
      <c r="U267" s="87"/>
      <c r="V267" s="87"/>
      <c r="W267" s="87"/>
      <c r="X267" s="87"/>
      <c r="Y267" s="87"/>
      <c r="Z267" s="87"/>
      <c r="AA267" s="87"/>
    </row>
    <row r="268" spans="1:27" s="25" customFormat="1" ht="15.5" x14ac:dyDescent="0.35">
      <c r="A268" s="183"/>
      <c r="B268" s="162"/>
      <c r="C268" s="162"/>
      <c r="D268" s="162"/>
      <c r="E268" s="183"/>
      <c r="F268" s="183"/>
      <c r="G268" s="186"/>
      <c r="H268" s="186"/>
      <c r="I268" s="186"/>
      <c r="J268" s="189"/>
      <c r="K268" s="192"/>
      <c r="L268" s="69"/>
      <c r="M268" s="70"/>
      <c r="N268" s="70" t="str">
        <f>IFERROR(VLOOKUP(L268,Data!K:M,3,0),"0")</f>
        <v>0</v>
      </c>
      <c r="O268" s="70">
        <f t="shared" si="7"/>
        <v>0</v>
      </c>
      <c r="P268" s="178"/>
      <c r="Q268" s="160"/>
      <c r="R268" s="75"/>
      <c r="S268" s="76"/>
      <c r="T268" s="70"/>
      <c r="U268" s="87"/>
      <c r="V268" s="87"/>
      <c r="W268" s="87"/>
      <c r="X268" s="87"/>
      <c r="Y268" s="87"/>
      <c r="Z268" s="87"/>
      <c r="AA268" s="87"/>
    </row>
    <row r="269" spans="1:27" s="25" customFormat="1" ht="15.5" x14ac:dyDescent="0.35">
      <c r="A269" s="183"/>
      <c r="B269" s="162"/>
      <c r="C269" s="162"/>
      <c r="D269" s="162"/>
      <c r="E269" s="183"/>
      <c r="F269" s="183"/>
      <c r="G269" s="186"/>
      <c r="H269" s="186"/>
      <c r="I269" s="186"/>
      <c r="J269" s="189"/>
      <c r="K269" s="192"/>
      <c r="L269" s="69"/>
      <c r="M269" s="70"/>
      <c r="N269" s="70" t="str">
        <f>IFERROR(VLOOKUP(L269,Data!K:M,3,0),"0")</f>
        <v>0</v>
      </c>
      <c r="O269" s="70">
        <f t="shared" si="7"/>
        <v>0</v>
      </c>
      <c r="P269" s="178"/>
      <c r="Q269" s="160"/>
      <c r="R269" s="75"/>
      <c r="S269" s="76"/>
      <c r="T269" s="70"/>
      <c r="U269" s="87"/>
      <c r="V269" s="87"/>
      <c r="W269" s="87"/>
      <c r="X269" s="87"/>
      <c r="Y269" s="87"/>
      <c r="Z269" s="87"/>
      <c r="AA269" s="87"/>
    </row>
    <row r="270" spans="1:27" s="25" customFormat="1" ht="15.5" x14ac:dyDescent="0.35">
      <c r="A270" s="182">
        <f>IF(G270="","",COUNTA($G$3:G271))</f>
        <v>74</v>
      </c>
      <c r="B270" s="161">
        <v>45111</v>
      </c>
      <c r="C270" s="161" t="s">
        <v>703</v>
      </c>
      <c r="D270" s="161" t="s">
        <v>55</v>
      </c>
      <c r="E270" s="182">
        <v>3498</v>
      </c>
      <c r="F270" s="182">
        <v>352639</v>
      </c>
      <c r="G270" s="185" t="s">
        <v>325</v>
      </c>
      <c r="H270" s="185" t="s">
        <v>325</v>
      </c>
      <c r="I270" s="185" t="s">
        <v>225</v>
      </c>
      <c r="J270" s="188" t="s">
        <v>814</v>
      </c>
      <c r="K270" s="191" t="s">
        <v>224</v>
      </c>
      <c r="L270" s="69" t="s">
        <v>763</v>
      </c>
      <c r="M270" s="70">
        <v>1</v>
      </c>
      <c r="N270" s="70">
        <f>IFERROR(VLOOKUP(L270,Data!K:M,3,0),"0")</f>
        <v>850</v>
      </c>
      <c r="O270" s="70">
        <f t="shared" si="7"/>
        <v>850</v>
      </c>
      <c r="P270" s="178">
        <f>SUM(O270:O272)</f>
        <v>1605</v>
      </c>
      <c r="Q270" s="159"/>
      <c r="R270" s="72"/>
      <c r="S270" s="73" t="s">
        <v>737</v>
      </c>
      <c r="T270" s="70" t="s">
        <v>213</v>
      </c>
      <c r="U270" s="87"/>
      <c r="V270" s="87"/>
      <c r="W270" s="87"/>
      <c r="X270" s="87"/>
      <c r="Y270" s="87"/>
      <c r="Z270" s="87"/>
      <c r="AA270" s="87"/>
    </row>
    <row r="271" spans="1:27" s="25" customFormat="1" ht="15.5" x14ac:dyDescent="0.35">
      <c r="A271" s="183"/>
      <c r="B271" s="162"/>
      <c r="C271" s="162"/>
      <c r="D271" s="162"/>
      <c r="E271" s="183"/>
      <c r="F271" s="183"/>
      <c r="G271" s="186"/>
      <c r="H271" s="186"/>
      <c r="I271" s="186"/>
      <c r="J271" s="189"/>
      <c r="K271" s="192"/>
      <c r="L271" s="69" t="s">
        <v>119</v>
      </c>
      <c r="M271" s="70">
        <v>3</v>
      </c>
      <c r="N271" s="70">
        <f>IFERROR(VLOOKUP(L271,Data!K:M,3,0),"0")</f>
        <v>85</v>
      </c>
      <c r="O271" s="70">
        <f t="shared" si="7"/>
        <v>255</v>
      </c>
      <c r="P271" s="178"/>
      <c r="Q271" s="160"/>
      <c r="R271" s="75"/>
      <c r="S271" s="76"/>
      <c r="T271" s="70"/>
      <c r="U271" s="87"/>
      <c r="V271" s="87"/>
      <c r="W271" s="87"/>
      <c r="X271" s="87"/>
      <c r="Y271" s="87"/>
      <c r="Z271" s="87"/>
      <c r="AA271" s="87"/>
    </row>
    <row r="272" spans="1:27" s="25" customFormat="1" ht="15.5" x14ac:dyDescent="0.35">
      <c r="A272" s="183"/>
      <c r="B272" s="162"/>
      <c r="C272" s="162"/>
      <c r="D272" s="162"/>
      <c r="E272" s="183"/>
      <c r="F272" s="183"/>
      <c r="G272" s="186"/>
      <c r="H272" s="186"/>
      <c r="I272" s="186"/>
      <c r="J272" s="189"/>
      <c r="K272" s="192"/>
      <c r="L272" s="69" t="s">
        <v>61</v>
      </c>
      <c r="M272" s="70">
        <v>1</v>
      </c>
      <c r="N272" s="70">
        <f>IFERROR(VLOOKUP(L272,Data!K:M,3,0),"0")</f>
        <v>500</v>
      </c>
      <c r="O272" s="70">
        <f t="shared" si="7"/>
        <v>500</v>
      </c>
      <c r="P272" s="178"/>
      <c r="Q272" s="160"/>
      <c r="R272" s="75"/>
      <c r="S272" s="76"/>
      <c r="T272" s="70"/>
      <c r="U272" s="87"/>
      <c r="V272" s="87"/>
      <c r="W272" s="87"/>
      <c r="X272" s="87"/>
      <c r="Y272" s="87"/>
      <c r="Z272" s="87"/>
      <c r="AA272" s="87"/>
    </row>
    <row r="273" spans="1:27" s="25" customFormat="1" ht="15.5" x14ac:dyDescent="0.35">
      <c r="A273" s="182">
        <f>IF(G273="","",COUNTA($G$3:G274))</f>
        <v>75</v>
      </c>
      <c r="B273" s="161">
        <v>45111</v>
      </c>
      <c r="C273" s="161" t="s">
        <v>739</v>
      </c>
      <c r="D273" s="161" t="s">
        <v>76</v>
      </c>
      <c r="E273" s="182">
        <v>41900</v>
      </c>
      <c r="F273" s="182">
        <v>170550</v>
      </c>
      <c r="G273" s="185" t="s">
        <v>580</v>
      </c>
      <c r="H273" s="185" t="s">
        <v>580</v>
      </c>
      <c r="I273" s="185" t="s">
        <v>579</v>
      </c>
      <c r="J273" s="188" t="s">
        <v>815</v>
      </c>
      <c r="K273" s="191" t="s">
        <v>187</v>
      </c>
      <c r="L273" s="69" t="s">
        <v>578</v>
      </c>
      <c r="M273" s="70">
        <v>3</v>
      </c>
      <c r="N273" s="70">
        <f>IFERROR(VLOOKUP(L273,Data!K:M,3,0),"0")</f>
        <v>10</v>
      </c>
      <c r="O273" s="70">
        <f t="shared" si="7"/>
        <v>30</v>
      </c>
      <c r="P273" s="178">
        <f>SUM(O273:O275)</f>
        <v>530</v>
      </c>
      <c r="Q273" s="159"/>
      <c r="R273" s="72" t="s">
        <v>740</v>
      </c>
      <c r="S273" s="73" t="s">
        <v>767</v>
      </c>
      <c r="T273" s="70" t="s">
        <v>578</v>
      </c>
      <c r="U273" s="87"/>
      <c r="V273" s="87"/>
      <c r="W273" s="87"/>
      <c r="X273" s="87"/>
      <c r="Y273" s="87"/>
      <c r="Z273" s="87"/>
      <c r="AA273" s="87"/>
    </row>
    <row r="274" spans="1:27" s="25" customFormat="1" ht="15.5" x14ac:dyDescent="0.35">
      <c r="A274" s="183"/>
      <c r="B274" s="162"/>
      <c r="C274" s="162"/>
      <c r="D274" s="162"/>
      <c r="E274" s="183"/>
      <c r="F274" s="183"/>
      <c r="G274" s="186"/>
      <c r="H274" s="186"/>
      <c r="I274" s="186"/>
      <c r="J274" s="189"/>
      <c r="K274" s="192"/>
      <c r="L274" s="69" t="s">
        <v>61</v>
      </c>
      <c r="M274" s="70">
        <v>1</v>
      </c>
      <c r="N274" s="70">
        <f>IFERROR(VLOOKUP(L274,Data!K:M,3,0),"0")</f>
        <v>500</v>
      </c>
      <c r="O274" s="70">
        <f t="shared" si="7"/>
        <v>500</v>
      </c>
      <c r="P274" s="178"/>
      <c r="Q274" s="160"/>
      <c r="R274" s="75"/>
      <c r="S274" s="76"/>
      <c r="T274" s="70"/>
      <c r="U274" s="87"/>
      <c r="V274" s="87"/>
      <c r="W274" s="87"/>
      <c r="X274" s="87"/>
      <c r="Y274" s="87"/>
      <c r="Z274" s="87"/>
      <c r="AA274" s="87"/>
    </row>
    <row r="275" spans="1:27" s="25" customFormat="1" ht="15.5" x14ac:dyDescent="0.35">
      <c r="A275" s="183"/>
      <c r="B275" s="162"/>
      <c r="C275" s="162"/>
      <c r="D275" s="162"/>
      <c r="E275" s="183"/>
      <c r="F275" s="183"/>
      <c r="G275" s="186"/>
      <c r="H275" s="186"/>
      <c r="I275" s="186"/>
      <c r="J275" s="189"/>
      <c r="K275" s="192"/>
      <c r="L275" s="69"/>
      <c r="M275" s="70"/>
      <c r="N275" s="70" t="str">
        <f>IFERROR(VLOOKUP(L275,Data!K:M,3,0),"0")</f>
        <v>0</v>
      </c>
      <c r="O275" s="70">
        <f t="shared" si="7"/>
        <v>0</v>
      </c>
      <c r="P275" s="178"/>
      <c r="Q275" s="160"/>
      <c r="R275" s="75"/>
      <c r="S275" s="76"/>
      <c r="T275" s="70"/>
      <c r="U275" s="87"/>
      <c r="V275" s="87"/>
      <c r="W275" s="87"/>
      <c r="X275" s="87"/>
      <c r="Y275" s="87"/>
      <c r="Z275" s="87"/>
      <c r="AA275" s="87"/>
    </row>
    <row r="276" spans="1:27" s="25" customFormat="1" ht="15.5" x14ac:dyDescent="0.35">
      <c r="A276" s="182">
        <f>IF(G276="","",COUNTA($G$3:G277))</f>
        <v>76</v>
      </c>
      <c r="B276" s="161">
        <v>45111</v>
      </c>
      <c r="C276" s="161" t="s">
        <v>703</v>
      </c>
      <c r="D276" s="161" t="s">
        <v>54</v>
      </c>
      <c r="E276" s="182">
        <v>11214</v>
      </c>
      <c r="F276" s="182">
        <v>326520</v>
      </c>
      <c r="G276" s="185" t="s">
        <v>577</v>
      </c>
      <c r="H276" s="185" t="s">
        <v>577</v>
      </c>
      <c r="I276" s="185" t="s">
        <v>576</v>
      </c>
      <c r="J276" s="188" t="s">
        <v>816</v>
      </c>
      <c r="K276" s="191" t="s">
        <v>161</v>
      </c>
      <c r="L276" s="69" t="s">
        <v>131</v>
      </c>
      <c r="M276" s="70">
        <v>1</v>
      </c>
      <c r="N276" s="70">
        <f>IFERROR(VLOOKUP(L276,Data!K:M,3,0),"0")</f>
        <v>380</v>
      </c>
      <c r="O276" s="70">
        <f t="shared" si="7"/>
        <v>380</v>
      </c>
      <c r="P276" s="178">
        <f>SUM(O276:O278)</f>
        <v>1280</v>
      </c>
      <c r="Q276" s="159"/>
      <c r="R276" s="72"/>
      <c r="S276" s="73"/>
      <c r="T276" s="70" t="s">
        <v>575</v>
      </c>
      <c r="U276" s="87"/>
      <c r="V276" s="87"/>
      <c r="W276" s="87"/>
      <c r="X276" s="87"/>
      <c r="Y276" s="87"/>
      <c r="Z276" s="87"/>
      <c r="AA276" s="87"/>
    </row>
    <row r="277" spans="1:27" s="25" customFormat="1" ht="15.5" x14ac:dyDescent="0.35">
      <c r="A277" s="183"/>
      <c r="B277" s="162"/>
      <c r="C277" s="162"/>
      <c r="D277" s="162"/>
      <c r="E277" s="183"/>
      <c r="F277" s="183"/>
      <c r="G277" s="186"/>
      <c r="H277" s="186"/>
      <c r="I277" s="186"/>
      <c r="J277" s="189"/>
      <c r="K277" s="192"/>
      <c r="L277" s="69" t="s">
        <v>710</v>
      </c>
      <c r="M277" s="70">
        <v>1</v>
      </c>
      <c r="N277" s="70">
        <f>IFERROR(VLOOKUP(L277,Data!K:M,3,0),"0")</f>
        <v>400</v>
      </c>
      <c r="O277" s="70">
        <f t="shared" si="7"/>
        <v>400</v>
      </c>
      <c r="P277" s="178"/>
      <c r="Q277" s="160"/>
      <c r="R277" s="75"/>
      <c r="S277" s="76"/>
      <c r="T277" s="70"/>
      <c r="U277" s="87"/>
      <c r="V277" s="87"/>
      <c r="W277" s="87"/>
      <c r="X277" s="87"/>
      <c r="Y277" s="87"/>
      <c r="Z277" s="87"/>
      <c r="AA277" s="87"/>
    </row>
    <row r="278" spans="1:27" s="25" customFormat="1" ht="15.5" x14ac:dyDescent="0.35">
      <c r="A278" s="183"/>
      <c r="B278" s="162"/>
      <c r="C278" s="162"/>
      <c r="D278" s="162"/>
      <c r="E278" s="183"/>
      <c r="F278" s="183"/>
      <c r="G278" s="186"/>
      <c r="H278" s="186"/>
      <c r="I278" s="186"/>
      <c r="J278" s="189"/>
      <c r="K278" s="192"/>
      <c r="L278" s="69" t="s">
        <v>61</v>
      </c>
      <c r="M278" s="70">
        <v>1</v>
      </c>
      <c r="N278" s="70">
        <f>IFERROR(VLOOKUP(L278,Data!K:M,3,0),"0")</f>
        <v>500</v>
      </c>
      <c r="O278" s="70">
        <f t="shared" si="7"/>
        <v>500</v>
      </c>
      <c r="P278" s="178"/>
      <c r="Q278" s="160"/>
      <c r="R278" s="75"/>
      <c r="S278" s="76"/>
      <c r="T278" s="70"/>
      <c r="U278" s="87"/>
      <c r="V278" s="87"/>
      <c r="W278" s="87"/>
      <c r="X278" s="87"/>
      <c r="Y278" s="87"/>
      <c r="Z278" s="87"/>
      <c r="AA278" s="87"/>
    </row>
    <row r="279" spans="1:27" s="25" customFormat="1" ht="15.5" x14ac:dyDescent="0.35">
      <c r="A279" s="182">
        <f>IF(G279="","",COUNTA($G$3:G280))</f>
        <v>77</v>
      </c>
      <c r="B279" s="161">
        <v>45111</v>
      </c>
      <c r="C279" s="161" t="s">
        <v>703</v>
      </c>
      <c r="D279" s="161" t="s">
        <v>76</v>
      </c>
      <c r="E279" s="182">
        <v>209585</v>
      </c>
      <c r="F279" s="182">
        <v>527759</v>
      </c>
      <c r="G279" s="185" t="s">
        <v>574</v>
      </c>
      <c r="H279" s="185" t="s">
        <v>574</v>
      </c>
      <c r="I279" s="185" t="s">
        <v>573</v>
      </c>
      <c r="J279" s="188" t="s">
        <v>817</v>
      </c>
      <c r="K279" s="191" t="s">
        <v>161</v>
      </c>
      <c r="L279" s="69" t="s">
        <v>61</v>
      </c>
      <c r="M279" s="70">
        <v>1</v>
      </c>
      <c r="N279" s="70">
        <f>IFERROR(VLOOKUP(L279,Data!K:M,3,0),"0")</f>
        <v>500</v>
      </c>
      <c r="O279" s="70">
        <f t="shared" si="7"/>
        <v>500</v>
      </c>
      <c r="P279" s="178">
        <f>SUM(O279:O280)</f>
        <v>500</v>
      </c>
      <c r="Q279" s="159"/>
      <c r="R279" s="72" t="s">
        <v>711</v>
      </c>
      <c r="S279" s="73" t="s">
        <v>723</v>
      </c>
      <c r="T279" s="70" t="s">
        <v>165</v>
      </c>
      <c r="U279" s="87"/>
      <c r="V279" s="87"/>
      <c r="W279" s="87"/>
      <c r="X279" s="87"/>
      <c r="Y279" s="87"/>
      <c r="Z279" s="87"/>
      <c r="AA279" s="87"/>
    </row>
    <row r="280" spans="1:27" s="25" customFormat="1" ht="15.5" x14ac:dyDescent="0.35">
      <c r="A280" s="183"/>
      <c r="B280" s="162"/>
      <c r="C280" s="162"/>
      <c r="D280" s="162"/>
      <c r="E280" s="183"/>
      <c r="F280" s="183"/>
      <c r="G280" s="186"/>
      <c r="H280" s="186"/>
      <c r="I280" s="186"/>
      <c r="J280" s="189"/>
      <c r="K280" s="192"/>
      <c r="L280" s="69"/>
      <c r="M280" s="70"/>
      <c r="N280" s="70" t="str">
        <f>IFERROR(VLOOKUP(L280,Data!K:M,3,0),"0")</f>
        <v>0</v>
      </c>
      <c r="O280" s="70">
        <f t="shared" si="7"/>
        <v>0</v>
      </c>
      <c r="P280" s="178"/>
      <c r="Q280" s="160"/>
      <c r="R280" s="75"/>
      <c r="S280" s="76"/>
      <c r="T280" s="70"/>
      <c r="U280" s="87"/>
      <c r="V280" s="87"/>
      <c r="W280" s="87"/>
      <c r="X280" s="87"/>
      <c r="Y280" s="87"/>
      <c r="Z280" s="87"/>
      <c r="AA280" s="87"/>
    </row>
    <row r="281" spans="1:27" ht="15.5" x14ac:dyDescent="0.35">
      <c r="A281" s="199">
        <f>IF(G281="","",COUNTA($G$3:G282))</f>
        <v>78</v>
      </c>
      <c r="B281" s="161">
        <v>45111</v>
      </c>
      <c r="C281" s="199" t="s">
        <v>703</v>
      </c>
      <c r="D281" s="199" t="s">
        <v>60</v>
      </c>
      <c r="E281" s="199">
        <v>33290</v>
      </c>
      <c r="F281" s="199">
        <v>540344</v>
      </c>
      <c r="G281" s="167" t="s">
        <v>1530</v>
      </c>
      <c r="H281" s="167" t="s">
        <v>1530</v>
      </c>
      <c r="I281" s="167" t="s">
        <v>1531</v>
      </c>
      <c r="J281" s="167" t="s">
        <v>1532</v>
      </c>
      <c r="K281" s="232" t="s">
        <v>663</v>
      </c>
      <c r="L281" s="38" t="s">
        <v>148</v>
      </c>
      <c r="M281" s="31">
        <v>1</v>
      </c>
      <c r="N281" s="31">
        <f>IFERROR(VLOOKUP(L281,[3]Data!K:M,3,0),"0")</f>
        <v>350</v>
      </c>
      <c r="O281" s="31">
        <f t="shared" ref="O281:O295" si="8">PRODUCT(M281:N281)</f>
        <v>350</v>
      </c>
      <c r="P281" s="224">
        <f>SUM(O281:O282)</f>
        <v>850</v>
      </c>
      <c r="Q281" s="216"/>
      <c r="R281" s="29"/>
      <c r="S281" s="33"/>
      <c r="T281" s="29"/>
    </row>
    <row r="282" spans="1:27" ht="15.5" x14ac:dyDescent="0.35">
      <c r="A282" s="200"/>
      <c r="B282" s="162"/>
      <c r="C282" s="231"/>
      <c r="D282" s="200"/>
      <c r="E282" s="200"/>
      <c r="F282" s="200"/>
      <c r="G282" s="168"/>
      <c r="H282" s="168"/>
      <c r="I282" s="168"/>
      <c r="J282" s="168"/>
      <c r="K282" s="233"/>
      <c r="L282" s="38" t="s">
        <v>61</v>
      </c>
      <c r="M282" s="31">
        <v>1</v>
      </c>
      <c r="N282" s="31">
        <f>IFERROR(VLOOKUP(L282,[3]Data!K:M,3,0),"0")</f>
        <v>500</v>
      </c>
      <c r="O282" s="31">
        <f t="shared" si="8"/>
        <v>500</v>
      </c>
      <c r="P282" s="224"/>
      <c r="Q282" s="217"/>
      <c r="R282" s="30"/>
      <c r="S282" s="33"/>
      <c r="T282" s="30"/>
    </row>
    <row r="283" spans="1:27" ht="15.5" x14ac:dyDescent="0.35">
      <c r="A283" s="199">
        <f>IF(G283="","",COUNTA($G$3:G284))</f>
        <v>79</v>
      </c>
      <c r="B283" s="161">
        <v>45111</v>
      </c>
      <c r="C283" s="34"/>
      <c r="D283" s="199" t="s">
        <v>76</v>
      </c>
      <c r="E283" s="199">
        <v>27003</v>
      </c>
      <c r="F283" s="199">
        <v>167220</v>
      </c>
      <c r="G283" s="167" t="s">
        <v>1533</v>
      </c>
      <c r="H283" s="167" t="s">
        <v>1533</v>
      </c>
      <c r="I283" s="167" t="s">
        <v>1534</v>
      </c>
      <c r="J283" s="167" t="s">
        <v>1535</v>
      </c>
      <c r="K283" s="232" t="s">
        <v>163</v>
      </c>
      <c r="L283" s="38" t="s">
        <v>1286</v>
      </c>
      <c r="M283" s="31">
        <v>1</v>
      </c>
      <c r="N283" s="31">
        <f>IFERROR(VLOOKUP(L283,[3]Data!K:M,3,0),"0")</f>
        <v>400</v>
      </c>
      <c r="O283" s="31">
        <f t="shared" si="8"/>
        <v>400</v>
      </c>
      <c r="P283" s="224">
        <f>SUM(O283:O284)</f>
        <v>900</v>
      </c>
      <c r="Q283" s="216"/>
      <c r="R283" s="29" t="s">
        <v>162</v>
      </c>
      <c r="S283" s="33"/>
      <c r="T283" s="29"/>
    </row>
    <row r="284" spans="1:27" ht="15.5" x14ac:dyDescent="0.35">
      <c r="A284" s="200"/>
      <c r="B284" s="162"/>
      <c r="C284" s="35" t="s">
        <v>703</v>
      </c>
      <c r="D284" s="200"/>
      <c r="E284" s="200"/>
      <c r="F284" s="200"/>
      <c r="G284" s="168"/>
      <c r="H284" s="168"/>
      <c r="I284" s="168"/>
      <c r="J284" s="168"/>
      <c r="K284" s="233"/>
      <c r="L284" s="38" t="s">
        <v>61</v>
      </c>
      <c r="M284" s="31">
        <v>1</v>
      </c>
      <c r="N284" s="31">
        <f>IFERROR(VLOOKUP(L284,[3]Data!K:M,3,0),"0")</f>
        <v>500</v>
      </c>
      <c r="O284" s="31">
        <f t="shared" si="8"/>
        <v>500</v>
      </c>
      <c r="P284" s="224"/>
      <c r="Q284" s="217"/>
      <c r="R284" s="30"/>
      <c r="S284" s="33"/>
      <c r="T284" s="30"/>
    </row>
    <row r="285" spans="1:27" ht="15.5" x14ac:dyDescent="0.35">
      <c r="A285" s="199">
        <f>IF(G285="","",COUNTA($G$3:G286))</f>
        <v>80</v>
      </c>
      <c r="B285" s="161">
        <v>45111</v>
      </c>
      <c r="C285" s="199" t="s">
        <v>703</v>
      </c>
      <c r="D285" s="199" t="s">
        <v>55</v>
      </c>
      <c r="E285" s="199">
        <v>3169</v>
      </c>
      <c r="F285" s="199">
        <v>166898</v>
      </c>
      <c r="G285" s="167" t="s">
        <v>1536</v>
      </c>
      <c r="H285" s="167" t="s">
        <v>1536</v>
      </c>
      <c r="I285" s="167" t="s">
        <v>1537</v>
      </c>
      <c r="J285" s="167" t="s">
        <v>1538</v>
      </c>
      <c r="K285" s="232" t="s">
        <v>163</v>
      </c>
      <c r="L285" s="38" t="s">
        <v>7</v>
      </c>
      <c r="M285" s="31">
        <v>1</v>
      </c>
      <c r="N285" s="46">
        <v>150</v>
      </c>
      <c r="O285" s="31">
        <f t="shared" si="8"/>
        <v>150</v>
      </c>
      <c r="P285" s="224">
        <f>SUM(O285:O286)</f>
        <v>650</v>
      </c>
      <c r="Q285" s="216"/>
      <c r="R285" s="58" t="s">
        <v>772</v>
      </c>
      <c r="S285" s="33"/>
      <c r="T285" s="29" t="s">
        <v>750</v>
      </c>
    </row>
    <row r="286" spans="1:27" ht="15.5" x14ac:dyDescent="0.35">
      <c r="A286" s="200"/>
      <c r="B286" s="162"/>
      <c r="C286" s="231"/>
      <c r="D286" s="200"/>
      <c r="E286" s="200"/>
      <c r="F286" s="200"/>
      <c r="G286" s="168"/>
      <c r="H286" s="168"/>
      <c r="I286" s="168"/>
      <c r="J286" s="168"/>
      <c r="K286" s="233"/>
      <c r="L286" s="38" t="s">
        <v>61</v>
      </c>
      <c r="M286" s="31">
        <v>1</v>
      </c>
      <c r="N286" s="31">
        <f>IFERROR(VLOOKUP(L286,[3]Data!K:M,3,0),"0")</f>
        <v>500</v>
      </c>
      <c r="O286" s="31">
        <f t="shared" si="8"/>
        <v>500</v>
      </c>
      <c r="P286" s="224"/>
      <c r="Q286" s="217"/>
      <c r="R286" s="30"/>
      <c r="S286" s="33"/>
      <c r="T286" s="30"/>
    </row>
    <row r="287" spans="1:27" ht="15.5" x14ac:dyDescent="0.35">
      <c r="A287" s="199">
        <f>IF(G287="","",COUNTA($G$3:G288))</f>
        <v>81</v>
      </c>
      <c r="B287" s="161">
        <v>45111</v>
      </c>
      <c r="C287" s="199" t="s">
        <v>703</v>
      </c>
      <c r="D287" s="199" t="s">
        <v>76</v>
      </c>
      <c r="E287" s="199">
        <v>32525</v>
      </c>
      <c r="F287" s="199">
        <v>5327</v>
      </c>
      <c r="G287" s="167" t="s">
        <v>1539</v>
      </c>
      <c r="H287" s="167" t="s">
        <v>1539</v>
      </c>
      <c r="I287" s="167" t="s">
        <v>1540</v>
      </c>
      <c r="J287" s="167" t="s">
        <v>1541</v>
      </c>
      <c r="K287" s="232" t="s">
        <v>159</v>
      </c>
      <c r="L287" s="38" t="s">
        <v>148</v>
      </c>
      <c r="M287" s="31">
        <v>1</v>
      </c>
      <c r="N287" s="31">
        <f>IFERROR(VLOOKUP(L287,[3]Data!K:M,3,0),"0")</f>
        <v>350</v>
      </c>
      <c r="O287" s="31">
        <f t="shared" si="8"/>
        <v>350</v>
      </c>
      <c r="P287" s="224">
        <f>SUM(O287:O288)</f>
        <v>850</v>
      </c>
      <c r="Q287" s="216"/>
      <c r="R287" s="29"/>
      <c r="S287" s="33"/>
      <c r="T287" s="29"/>
    </row>
    <row r="288" spans="1:27" ht="15.5" x14ac:dyDescent="0.35">
      <c r="A288" s="200"/>
      <c r="B288" s="162"/>
      <c r="C288" s="231"/>
      <c r="D288" s="200"/>
      <c r="E288" s="200"/>
      <c r="F288" s="200"/>
      <c r="G288" s="168"/>
      <c r="H288" s="168"/>
      <c r="I288" s="168"/>
      <c r="J288" s="168"/>
      <c r="K288" s="233"/>
      <c r="L288" s="38" t="s">
        <v>61</v>
      </c>
      <c r="M288" s="31">
        <v>1</v>
      </c>
      <c r="N288" s="31">
        <f>IFERROR(VLOOKUP(L288,[3]Data!K:M,3,0),"0")</f>
        <v>500</v>
      </c>
      <c r="O288" s="31">
        <f t="shared" si="8"/>
        <v>500</v>
      </c>
      <c r="P288" s="224"/>
      <c r="Q288" s="217"/>
      <c r="R288" s="30"/>
      <c r="S288" s="33"/>
      <c r="T288" s="30"/>
    </row>
    <row r="289" spans="1:27" s="25" customFormat="1" ht="15.5" x14ac:dyDescent="0.35">
      <c r="A289" s="182">
        <f>IF(G289="","",COUNTA($G$3:G290))</f>
        <v>82</v>
      </c>
      <c r="B289" s="161">
        <v>45111</v>
      </c>
      <c r="C289" s="161" t="s">
        <v>703</v>
      </c>
      <c r="D289" s="161" t="s">
        <v>55</v>
      </c>
      <c r="E289" s="182">
        <v>2214</v>
      </c>
      <c r="F289" s="182">
        <v>432090</v>
      </c>
      <c r="G289" s="185" t="s">
        <v>572</v>
      </c>
      <c r="H289" s="185" t="s">
        <v>572</v>
      </c>
      <c r="I289" s="185" t="s">
        <v>571</v>
      </c>
      <c r="J289" s="188" t="s">
        <v>818</v>
      </c>
      <c r="K289" s="191" t="s">
        <v>570</v>
      </c>
      <c r="L289" s="69" t="s">
        <v>7</v>
      </c>
      <c r="M289" s="70">
        <v>1</v>
      </c>
      <c r="N289" s="70">
        <v>795</v>
      </c>
      <c r="O289" s="70">
        <f t="shared" si="8"/>
        <v>795</v>
      </c>
      <c r="P289" s="178">
        <f>SUM(O289:O292)</f>
        <v>2490</v>
      </c>
      <c r="Q289" s="159"/>
      <c r="R289" s="72" t="s">
        <v>1616</v>
      </c>
      <c r="S289" s="73" t="s">
        <v>721</v>
      </c>
      <c r="T289" s="70" t="s">
        <v>569</v>
      </c>
      <c r="U289" s="87"/>
      <c r="V289" s="87"/>
      <c r="W289" s="87"/>
      <c r="X289" s="87"/>
      <c r="Y289" s="87"/>
      <c r="Z289" s="87"/>
      <c r="AA289" s="87"/>
    </row>
    <row r="290" spans="1:27" s="25" customFormat="1" ht="15.5" x14ac:dyDescent="0.35">
      <c r="A290" s="183"/>
      <c r="B290" s="162"/>
      <c r="C290" s="162"/>
      <c r="D290" s="162"/>
      <c r="E290" s="183"/>
      <c r="F290" s="183"/>
      <c r="G290" s="186"/>
      <c r="H290" s="186"/>
      <c r="I290" s="186"/>
      <c r="J290" s="189"/>
      <c r="K290" s="192"/>
      <c r="L290" s="69" t="s">
        <v>7</v>
      </c>
      <c r="M290" s="70">
        <v>1</v>
      </c>
      <c r="N290" s="70">
        <v>795</v>
      </c>
      <c r="O290" s="70">
        <f t="shared" si="8"/>
        <v>795</v>
      </c>
      <c r="P290" s="178"/>
      <c r="Q290" s="160"/>
      <c r="R290" s="75" t="s">
        <v>820</v>
      </c>
      <c r="S290" s="76"/>
      <c r="T290" s="70"/>
      <c r="U290" s="87"/>
      <c r="V290" s="87"/>
      <c r="W290" s="87"/>
      <c r="X290" s="87"/>
      <c r="Y290" s="87"/>
      <c r="Z290" s="87"/>
      <c r="AA290" s="87"/>
    </row>
    <row r="291" spans="1:27" s="25" customFormat="1" ht="15.5" x14ac:dyDescent="0.35">
      <c r="A291" s="183"/>
      <c r="B291" s="162"/>
      <c r="C291" s="162"/>
      <c r="D291" s="162"/>
      <c r="E291" s="183"/>
      <c r="F291" s="183"/>
      <c r="G291" s="186"/>
      <c r="H291" s="186"/>
      <c r="I291" s="186"/>
      <c r="J291" s="189"/>
      <c r="K291" s="192"/>
      <c r="L291" s="69" t="s">
        <v>710</v>
      </c>
      <c r="M291" s="70">
        <v>1</v>
      </c>
      <c r="N291" s="70">
        <f>IFERROR(VLOOKUP(L291,Data!K:M,3,0),"0")</f>
        <v>400</v>
      </c>
      <c r="O291" s="70">
        <f t="shared" si="8"/>
        <v>400</v>
      </c>
      <c r="P291" s="178"/>
      <c r="Q291" s="160"/>
      <c r="R291" s="75"/>
      <c r="S291" s="76"/>
      <c r="T291" s="70"/>
      <c r="U291" s="87"/>
      <c r="V291" s="87"/>
      <c r="W291" s="87"/>
      <c r="X291" s="87"/>
      <c r="Y291" s="87"/>
      <c r="Z291" s="87"/>
      <c r="AA291" s="87"/>
    </row>
    <row r="292" spans="1:27" s="25" customFormat="1" ht="15.5" x14ac:dyDescent="0.35">
      <c r="A292" s="184"/>
      <c r="B292" s="163"/>
      <c r="C292" s="163"/>
      <c r="D292" s="163"/>
      <c r="E292" s="184"/>
      <c r="F292" s="184"/>
      <c r="G292" s="187"/>
      <c r="H292" s="187"/>
      <c r="I292" s="187"/>
      <c r="J292" s="190"/>
      <c r="K292" s="193"/>
      <c r="L292" s="69" t="s">
        <v>61</v>
      </c>
      <c r="M292" s="70">
        <v>1</v>
      </c>
      <c r="N292" s="70">
        <f>IFERROR(VLOOKUP(L292,Data!K:M,3,0),"0")</f>
        <v>500</v>
      </c>
      <c r="O292" s="70">
        <f t="shared" si="8"/>
        <v>500</v>
      </c>
      <c r="P292" s="178"/>
      <c r="Q292" s="179"/>
      <c r="R292" s="77"/>
      <c r="S292" s="78"/>
      <c r="T292" s="70"/>
      <c r="U292" s="87"/>
      <c r="V292" s="87"/>
      <c r="W292" s="87"/>
      <c r="X292" s="87"/>
      <c r="Y292" s="87"/>
      <c r="Z292" s="87"/>
      <c r="AA292" s="87"/>
    </row>
    <row r="293" spans="1:27" s="25" customFormat="1" ht="15.5" x14ac:dyDescent="0.35">
      <c r="A293" s="182">
        <f>IF(G293="","",COUNTA($G$3:G294))</f>
        <v>83</v>
      </c>
      <c r="B293" s="161">
        <v>45111</v>
      </c>
      <c r="C293" s="161" t="s">
        <v>703</v>
      </c>
      <c r="D293" s="161" t="s">
        <v>76</v>
      </c>
      <c r="E293" s="182">
        <v>21328</v>
      </c>
      <c r="F293" s="182">
        <v>139915</v>
      </c>
      <c r="G293" s="185" t="s">
        <v>565</v>
      </c>
      <c r="H293" s="185" t="s">
        <v>565</v>
      </c>
      <c r="I293" s="185" t="s">
        <v>564</v>
      </c>
      <c r="J293" s="188" t="s">
        <v>823</v>
      </c>
      <c r="K293" s="191" t="s">
        <v>163</v>
      </c>
      <c r="L293" s="69" t="s">
        <v>709</v>
      </c>
      <c r="M293" s="70">
        <v>1</v>
      </c>
      <c r="N293" s="70">
        <f>IFERROR(VLOOKUP(L293,Data!K:M,3,0),"0")</f>
        <v>350</v>
      </c>
      <c r="O293" s="70">
        <f t="shared" si="8"/>
        <v>350</v>
      </c>
      <c r="P293" s="178">
        <f>SUM(O293:O295)</f>
        <v>850</v>
      </c>
      <c r="Q293" s="159"/>
      <c r="R293" s="72" t="s">
        <v>1017</v>
      </c>
      <c r="S293" s="73" t="s">
        <v>721</v>
      </c>
      <c r="T293" s="70" t="s">
        <v>168</v>
      </c>
      <c r="U293" s="87"/>
      <c r="V293" s="87"/>
      <c r="W293" s="87"/>
      <c r="X293" s="87"/>
      <c r="Y293" s="87"/>
      <c r="Z293" s="87"/>
      <c r="AA293" s="87"/>
    </row>
    <row r="294" spans="1:27" s="25" customFormat="1" ht="15.5" x14ac:dyDescent="0.35">
      <c r="A294" s="183"/>
      <c r="B294" s="162"/>
      <c r="C294" s="162"/>
      <c r="D294" s="162"/>
      <c r="E294" s="183"/>
      <c r="F294" s="183"/>
      <c r="G294" s="186"/>
      <c r="H294" s="186"/>
      <c r="I294" s="186"/>
      <c r="J294" s="189"/>
      <c r="K294" s="192"/>
      <c r="L294" s="69" t="s">
        <v>61</v>
      </c>
      <c r="M294" s="70">
        <v>1</v>
      </c>
      <c r="N294" s="70">
        <f>IFERROR(VLOOKUP(L294,Data!K:M,3,0),"0")</f>
        <v>500</v>
      </c>
      <c r="O294" s="70">
        <f t="shared" si="8"/>
        <v>500</v>
      </c>
      <c r="P294" s="178"/>
      <c r="Q294" s="160"/>
      <c r="R294" s="75"/>
      <c r="S294" s="76"/>
      <c r="T294" s="70"/>
      <c r="U294" s="87"/>
      <c r="V294" s="87"/>
      <c r="W294" s="87"/>
      <c r="X294" s="87"/>
      <c r="Y294" s="87"/>
      <c r="Z294" s="87"/>
      <c r="AA294" s="87"/>
    </row>
    <row r="295" spans="1:27" s="25" customFormat="1" ht="15.5" x14ac:dyDescent="0.35">
      <c r="A295" s="183"/>
      <c r="B295" s="162"/>
      <c r="C295" s="162"/>
      <c r="D295" s="162"/>
      <c r="E295" s="183"/>
      <c r="F295" s="183"/>
      <c r="G295" s="186"/>
      <c r="H295" s="186"/>
      <c r="I295" s="186"/>
      <c r="J295" s="189"/>
      <c r="K295" s="192"/>
      <c r="L295" s="69"/>
      <c r="M295" s="70"/>
      <c r="N295" s="70" t="str">
        <f>IFERROR(VLOOKUP(L295,Data!K:M,3,0),"0")</f>
        <v>0</v>
      </c>
      <c r="O295" s="70">
        <f t="shared" si="8"/>
        <v>0</v>
      </c>
      <c r="P295" s="178"/>
      <c r="Q295" s="160"/>
      <c r="R295" s="75"/>
      <c r="S295" s="76"/>
      <c r="T295" s="70"/>
      <c r="U295" s="87"/>
      <c r="V295" s="87"/>
      <c r="W295" s="87"/>
      <c r="X295" s="87"/>
      <c r="Y295" s="87"/>
      <c r="Z295" s="87"/>
      <c r="AA295" s="87"/>
    </row>
    <row r="296" spans="1:27" s="88" customFormat="1" ht="18" customHeight="1" x14ac:dyDescent="0.35">
      <c r="A296" s="236" t="s">
        <v>1626</v>
      </c>
      <c r="B296" s="237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8"/>
      <c r="P296" s="220">
        <f>SUM(P230:P295)</f>
        <v>21935</v>
      </c>
      <c r="Q296" s="221"/>
      <c r="R296" s="222"/>
    </row>
    <row r="297" spans="1:27" s="92" customFormat="1" ht="18" customHeight="1" x14ac:dyDescent="0.35">
      <c r="A297" s="239" t="s">
        <v>1627</v>
      </c>
      <c r="B297" s="239"/>
      <c r="C297" s="89" t="e">
        <f ca="1">[4]!NumberToWordEN(P296)</f>
        <v>#NAME?</v>
      </c>
      <c r="D297" s="89"/>
      <c r="E297" s="89"/>
      <c r="F297" s="90"/>
      <c r="G297" s="89"/>
      <c r="H297" s="89"/>
      <c r="I297" s="89"/>
      <c r="J297" s="90"/>
      <c r="K297" s="89"/>
      <c r="L297" s="89"/>
      <c r="M297" s="89"/>
      <c r="N297" s="89"/>
      <c r="O297" s="89"/>
      <c r="P297" s="89"/>
      <c r="Q297" s="91"/>
    </row>
    <row r="298" spans="1:27" s="92" customFormat="1" ht="18" customHeight="1" x14ac:dyDescent="0.35">
      <c r="A298" s="93"/>
      <c r="B298" s="94"/>
      <c r="C298" s="95"/>
      <c r="D298" s="93"/>
      <c r="E298" s="93"/>
      <c r="F298" s="93"/>
      <c r="G298" s="93"/>
      <c r="H298" s="93"/>
      <c r="I298" s="93"/>
      <c r="J298" s="95"/>
      <c r="K298" s="93"/>
      <c r="M298" s="96"/>
      <c r="P298" s="93"/>
      <c r="Q298" s="97"/>
    </row>
    <row r="299" spans="1:27" s="92" customFormat="1" ht="18" customHeight="1" x14ac:dyDescent="0.35">
      <c r="A299" s="93"/>
      <c r="B299" s="94"/>
      <c r="C299" s="95"/>
      <c r="D299" s="93"/>
      <c r="E299" s="93"/>
      <c r="F299" s="93"/>
      <c r="G299" s="93"/>
      <c r="H299" s="93"/>
      <c r="I299" s="93"/>
      <c r="J299" s="95"/>
      <c r="K299" s="93"/>
      <c r="M299" s="96"/>
      <c r="P299" s="93"/>
      <c r="Q299" s="97"/>
    </row>
    <row r="300" spans="1:27" s="92" customFormat="1" ht="18" customHeight="1" x14ac:dyDescent="0.35">
      <c r="A300" s="93"/>
      <c r="B300" s="94"/>
      <c r="C300" s="95"/>
      <c r="D300" s="93"/>
      <c r="E300" s="93"/>
      <c r="F300" s="93"/>
      <c r="G300" s="93"/>
      <c r="H300" s="93"/>
      <c r="I300" s="93"/>
      <c r="J300" s="95"/>
      <c r="K300" s="93"/>
      <c r="M300" s="96"/>
      <c r="P300" s="93"/>
      <c r="Q300" s="97"/>
    </row>
    <row r="301" spans="1:27" s="102" customFormat="1" ht="18" customHeight="1" x14ac:dyDescent="0.35">
      <c r="A301" s="98"/>
      <c r="B301" s="98"/>
      <c r="C301" s="99"/>
      <c r="D301" s="99"/>
      <c r="E301" s="98"/>
      <c r="F301" s="98"/>
      <c r="G301" s="98"/>
      <c r="H301" s="98"/>
      <c r="I301" s="98"/>
      <c r="J301" s="99"/>
      <c r="K301" s="99"/>
      <c r="L301" s="99"/>
      <c r="M301" s="100"/>
      <c r="N301" s="100"/>
      <c r="O301" s="100"/>
      <c r="P301" s="100"/>
      <c r="Q301" s="101"/>
    </row>
    <row r="302" spans="1:27" s="102" customFormat="1" ht="18" customHeight="1" x14ac:dyDescent="0.35">
      <c r="A302" s="98"/>
      <c r="B302" s="98"/>
      <c r="C302" s="99"/>
      <c r="D302" s="99"/>
      <c r="E302" s="98"/>
      <c r="F302" s="98"/>
      <c r="G302" s="98"/>
      <c r="H302" s="98"/>
      <c r="I302" s="98"/>
      <c r="J302" s="99"/>
      <c r="K302" s="99"/>
      <c r="L302" s="99"/>
      <c r="M302" s="100"/>
      <c r="N302" s="100"/>
      <c r="O302" s="100"/>
      <c r="P302" s="218" t="s">
        <v>1628</v>
      </c>
      <c r="Q302" s="218"/>
    </row>
    <row r="303" spans="1:27" s="102" customFormat="1" ht="18" customHeight="1" x14ac:dyDescent="0.35">
      <c r="A303" s="98"/>
      <c r="B303" s="98"/>
      <c r="C303" s="99"/>
      <c r="D303" s="99"/>
      <c r="E303" s="98"/>
      <c r="F303" s="98"/>
      <c r="G303" s="98"/>
      <c r="H303" s="98"/>
      <c r="I303" s="98"/>
      <c r="J303" s="99"/>
      <c r="K303" s="99"/>
      <c r="L303" s="99"/>
      <c r="M303" s="100"/>
      <c r="N303" s="100"/>
      <c r="O303" s="100"/>
      <c r="P303" s="98"/>
      <c r="Q303" s="103"/>
    </row>
    <row r="304" spans="1:27" s="56" customFormat="1" ht="24" customHeight="1" x14ac:dyDescent="0.4">
      <c r="A304" s="205" t="s">
        <v>1632</v>
      </c>
      <c r="B304" s="207"/>
      <c r="C304" s="205" t="s">
        <v>20</v>
      </c>
      <c r="D304" s="206"/>
      <c r="E304" s="207"/>
      <c r="F304" s="205" t="s">
        <v>1623</v>
      </c>
      <c r="G304" s="206"/>
      <c r="H304" s="206"/>
      <c r="I304" s="206"/>
      <c r="J304" s="206"/>
      <c r="K304" s="206"/>
      <c r="L304" s="206"/>
      <c r="M304" s="206"/>
      <c r="N304" s="206"/>
      <c r="O304" s="206"/>
      <c r="P304" s="206"/>
      <c r="Q304" s="206"/>
      <c r="R304" s="207"/>
    </row>
    <row r="305" spans="1:27" s="57" customFormat="1" ht="41.25" customHeight="1" x14ac:dyDescent="0.4">
      <c r="A305" s="104" t="s">
        <v>1624</v>
      </c>
      <c r="B305" s="105" t="s">
        <v>80</v>
      </c>
      <c r="C305" s="105" t="s">
        <v>9</v>
      </c>
      <c r="D305" s="106" t="s">
        <v>10</v>
      </c>
      <c r="E305" s="104" t="s">
        <v>11</v>
      </c>
      <c r="F305" s="104" t="s">
        <v>0</v>
      </c>
      <c r="G305" s="104"/>
      <c r="H305" s="104" t="s">
        <v>1</v>
      </c>
      <c r="I305" s="107"/>
      <c r="J305" s="105" t="s">
        <v>12</v>
      </c>
      <c r="K305" s="108" t="s">
        <v>147</v>
      </c>
      <c r="L305" s="107" t="s">
        <v>81</v>
      </c>
      <c r="M305" s="104" t="s">
        <v>13</v>
      </c>
      <c r="N305" s="104" t="s">
        <v>2</v>
      </c>
      <c r="O305" s="104" t="s">
        <v>82</v>
      </c>
      <c r="P305" s="104" t="s">
        <v>1625</v>
      </c>
      <c r="Q305" s="109" t="s">
        <v>83</v>
      </c>
      <c r="R305" s="109" t="s">
        <v>4</v>
      </c>
    </row>
    <row r="306" spans="1:27" s="25" customFormat="1" ht="15.5" x14ac:dyDescent="0.35">
      <c r="A306" s="182">
        <f>IF(G306="","",COUNTA($G$3:G307))</f>
        <v>84</v>
      </c>
      <c r="B306" s="161">
        <v>45111</v>
      </c>
      <c r="C306" s="161" t="s">
        <v>703</v>
      </c>
      <c r="D306" s="161" t="s">
        <v>76</v>
      </c>
      <c r="E306" s="182">
        <v>200273</v>
      </c>
      <c r="F306" s="182">
        <v>505353</v>
      </c>
      <c r="G306" s="185" t="s">
        <v>568</v>
      </c>
      <c r="H306" s="185" t="s">
        <v>568</v>
      </c>
      <c r="I306" s="185" t="s">
        <v>225</v>
      </c>
      <c r="J306" s="188" t="s">
        <v>821</v>
      </c>
      <c r="K306" s="191" t="s">
        <v>224</v>
      </c>
      <c r="L306" s="69" t="s">
        <v>65</v>
      </c>
      <c r="M306" s="70">
        <v>1</v>
      </c>
      <c r="N306" s="70">
        <f>IFERROR(VLOOKUP(L306,Data!K:M,3,0),"0")</f>
        <v>1000</v>
      </c>
      <c r="O306" s="70">
        <f t="shared" si="7"/>
        <v>1000</v>
      </c>
      <c r="P306" s="178">
        <f>SUM(O306:O311)</f>
        <v>2660</v>
      </c>
      <c r="Q306" s="159">
        <v>45084</v>
      </c>
      <c r="R306" s="72" t="s">
        <v>1015</v>
      </c>
      <c r="S306" s="73"/>
      <c r="T306" s="70" t="s">
        <v>192</v>
      </c>
      <c r="U306" s="87"/>
      <c r="V306" s="87"/>
      <c r="W306" s="87"/>
      <c r="X306" s="87"/>
      <c r="Y306" s="87"/>
      <c r="Z306" s="87"/>
      <c r="AA306" s="87"/>
    </row>
    <row r="307" spans="1:27" s="25" customFormat="1" ht="15.5" x14ac:dyDescent="0.35">
      <c r="A307" s="183"/>
      <c r="B307" s="162"/>
      <c r="C307" s="162"/>
      <c r="D307" s="162"/>
      <c r="E307" s="183"/>
      <c r="F307" s="183"/>
      <c r="G307" s="186"/>
      <c r="H307" s="186"/>
      <c r="I307" s="186"/>
      <c r="J307" s="189"/>
      <c r="K307" s="192"/>
      <c r="L307" s="69" t="s">
        <v>137</v>
      </c>
      <c r="M307" s="70">
        <v>1</v>
      </c>
      <c r="N307" s="70">
        <f>IFERROR(VLOOKUP(L307,Data!K:M,3,0),"0")</f>
        <v>70</v>
      </c>
      <c r="O307" s="70">
        <f t="shared" si="7"/>
        <v>70</v>
      </c>
      <c r="P307" s="178"/>
      <c r="Q307" s="160"/>
      <c r="R307" s="75" t="s">
        <v>1016</v>
      </c>
      <c r="S307" s="76"/>
      <c r="T307" s="70"/>
      <c r="U307" s="87"/>
      <c r="V307" s="87"/>
      <c r="W307" s="87"/>
      <c r="X307" s="87"/>
      <c r="Y307" s="87"/>
      <c r="Z307" s="87"/>
      <c r="AA307" s="87"/>
    </row>
    <row r="308" spans="1:27" s="25" customFormat="1" ht="15.5" x14ac:dyDescent="0.35">
      <c r="A308" s="183"/>
      <c r="B308" s="162"/>
      <c r="C308" s="162"/>
      <c r="D308" s="162"/>
      <c r="E308" s="183"/>
      <c r="F308" s="183"/>
      <c r="G308" s="186"/>
      <c r="H308" s="186"/>
      <c r="I308" s="186"/>
      <c r="J308" s="189"/>
      <c r="K308" s="192"/>
      <c r="L308" s="69" t="s">
        <v>716</v>
      </c>
      <c r="M308" s="70">
        <v>1</v>
      </c>
      <c r="N308" s="70">
        <f>IFERROR(VLOOKUP(L308,Data!K:M,3,0),"0")</f>
        <v>200</v>
      </c>
      <c r="O308" s="70">
        <f t="shared" si="7"/>
        <v>200</v>
      </c>
      <c r="P308" s="178"/>
      <c r="Q308" s="160"/>
      <c r="R308" s="75"/>
      <c r="S308" s="76"/>
      <c r="T308" s="70"/>
      <c r="U308" s="87"/>
      <c r="V308" s="87"/>
      <c r="W308" s="87"/>
      <c r="X308" s="87"/>
      <c r="Y308" s="87"/>
      <c r="Z308" s="87"/>
      <c r="AA308" s="87"/>
    </row>
    <row r="309" spans="1:27" s="25" customFormat="1" ht="15.5" x14ac:dyDescent="0.35">
      <c r="A309" s="183"/>
      <c r="B309" s="162"/>
      <c r="C309" s="162"/>
      <c r="D309" s="162"/>
      <c r="E309" s="183"/>
      <c r="F309" s="183"/>
      <c r="G309" s="186"/>
      <c r="H309" s="186"/>
      <c r="I309" s="186"/>
      <c r="J309" s="189"/>
      <c r="K309" s="192"/>
      <c r="L309" s="69" t="s">
        <v>578</v>
      </c>
      <c r="M309" s="70">
        <v>3</v>
      </c>
      <c r="N309" s="70">
        <f>IFERROR(VLOOKUP(L309,Data!K:M,3,0),"0")</f>
        <v>10</v>
      </c>
      <c r="O309" s="70">
        <f t="shared" si="7"/>
        <v>30</v>
      </c>
      <c r="P309" s="178"/>
      <c r="Q309" s="160"/>
      <c r="R309" s="75"/>
      <c r="S309" s="76"/>
      <c r="T309" s="70"/>
      <c r="U309" s="87"/>
      <c r="V309" s="87"/>
      <c r="W309" s="87"/>
      <c r="X309" s="87"/>
      <c r="Y309" s="87"/>
      <c r="Z309" s="87"/>
      <c r="AA309" s="87"/>
    </row>
    <row r="310" spans="1:27" s="25" customFormat="1" ht="15.5" x14ac:dyDescent="0.35">
      <c r="A310" s="183"/>
      <c r="B310" s="162"/>
      <c r="C310" s="162"/>
      <c r="D310" s="162"/>
      <c r="E310" s="183"/>
      <c r="F310" s="183"/>
      <c r="G310" s="186"/>
      <c r="H310" s="186"/>
      <c r="I310" s="186"/>
      <c r="J310" s="189"/>
      <c r="K310" s="192"/>
      <c r="L310" s="69" t="s">
        <v>144</v>
      </c>
      <c r="M310" s="70">
        <v>1</v>
      </c>
      <c r="N310" s="70">
        <v>860</v>
      </c>
      <c r="O310" s="70">
        <f t="shared" si="7"/>
        <v>860</v>
      </c>
      <c r="P310" s="178"/>
      <c r="Q310" s="160"/>
      <c r="R310" s="75"/>
      <c r="S310" s="76"/>
      <c r="T310" s="70"/>
      <c r="U310" s="87"/>
      <c r="V310" s="87"/>
      <c r="W310" s="87"/>
      <c r="X310" s="87"/>
      <c r="Y310" s="87"/>
      <c r="Z310" s="87"/>
      <c r="AA310" s="87"/>
    </row>
    <row r="311" spans="1:27" s="25" customFormat="1" ht="15.5" x14ac:dyDescent="0.35">
      <c r="A311" s="183"/>
      <c r="B311" s="162"/>
      <c r="C311" s="162"/>
      <c r="D311" s="162"/>
      <c r="E311" s="183"/>
      <c r="F311" s="183"/>
      <c r="G311" s="186"/>
      <c r="H311" s="186"/>
      <c r="I311" s="186"/>
      <c r="J311" s="189"/>
      <c r="K311" s="192"/>
      <c r="L311" s="69" t="s">
        <v>61</v>
      </c>
      <c r="M311" s="70">
        <v>1</v>
      </c>
      <c r="N311" s="70">
        <f>IFERROR(VLOOKUP(L311,Data!K:M,3,0),"0")</f>
        <v>500</v>
      </c>
      <c r="O311" s="70">
        <f t="shared" si="7"/>
        <v>500</v>
      </c>
      <c r="P311" s="178"/>
      <c r="Q311" s="160"/>
      <c r="R311" s="75"/>
      <c r="S311" s="76"/>
      <c r="T311" s="70"/>
      <c r="U311" s="87"/>
      <c r="V311" s="87"/>
      <c r="W311" s="87"/>
      <c r="X311" s="87"/>
      <c r="Y311" s="87"/>
      <c r="Z311" s="87"/>
      <c r="AA311" s="87"/>
    </row>
    <row r="312" spans="1:27" s="25" customFormat="1" ht="15.5" x14ac:dyDescent="0.35">
      <c r="A312" s="182">
        <f>IF(G312="","",COUNTA($G$3:G313))</f>
        <v>85</v>
      </c>
      <c r="B312" s="161">
        <v>45111</v>
      </c>
      <c r="C312" s="161" t="s">
        <v>707</v>
      </c>
      <c r="D312" s="161" t="s">
        <v>59</v>
      </c>
      <c r="E312" s="182">
        <v>56028</v>
      </c>
      <c r="F312" s="182">
        <v>308751</v>
      </c>
      <c r="G312" s="185" t="s">
        <v>567</v>
      </c>
      <c r="H312" s="185" t="s">
        <v>567</v>
      </c>
      <c r="I312" s="185" t="s">
        <v>566</v>
      </c>
      <c r="J312" s="188" t="s">
        <v>822</v>
      </c>
      <c r="K312" s="191" t="s">
        <v>163</v>
      </c>
      <c r="L312" s="69" t="s">
        <v>709</v>
      </c>
      <c r="M312" s="70">
        <v>1</v>
      </c>
      <c r="N312" s="70">
        <f>IFERROR(VLOOKUP(L312,Data!K:M,3,0),"0")</f>
        <v>350</v>
      </c>
      <c r="O312" s="70">
        <f t="shared" si="7"/>
        <v>350</v>
      </c>
      <c r="P312" s="178">
        <f>SUM(O312:O314)</f>
        <v>850</v>
      </c>
      <c r="Q312" s="159"/>
      <c r="R312" s="72"/>
      <c r="S312" s="73"/>
      <c r="T312" s="70" t="s">
        <v>168</v>
      </c>
      <c r="U312" s="87"/>
      <c r="V312" s="87"/>
      <c r="W312" s="87"/>
      <c r="X312" s="87"/>
      <c r="Y312" s="87"/>
      <c r="Z312" s="87"/>
      <c r="AA312" s="87"/>
    </row>
    <row r="313" spans="1:27" s="25" customFormat="1" ht="15.5" x14ac:dyDescent="0.35">
      <c r="A313" s="183"/>
      <c r="B313" s="162"/>
      <c r="C313" s="162"/>
      <c r="D313" s="162"/>
      <c r="E313" s="183"/>
      <c r="F313" s="183"/>
      <c r="G313" s="186"/>
      <c r="H313" s="186"/>
      <c r="I313" s="186"/>
      <c r="J313" s="189"/>
      <c r="K313" s="192"/>
      <c r="L313" s="69" t="s">
        <v>61</v>
      </c>
      <c r="M313" s="70">
        <v>1</v>
      </c>
      <c r="N313" s="70">
        <f>IFERROR(VLOOKUP(L313,Data!K:M,3,0),"0")</f>
        <v>500</v>
      </c>
      <c r="O313" s="70">
        <f t="shared" si="7"/>
        <v>500</v>
      </c>
      <c r="P313" s="178"/>
      <c r="Q313" s="160"/>
      <c r="R313" s="75"/>
      <c r="S313" s="76"/>
      <c r="T313" s="70"/>
      <c r="U313" s="87"/>
      <c r="V313" s="87"/>
      <c r="W313" s="87"/>
      <c r="X313" s="87"/>
      <c r="Y313" s="87"/>
      <c r="Z313" s="87"/>
      <c r="AA313" s="87"/>
    </row>
    <row r="314" spans="1:27" s="25" customFormat="1" ht="15.5" x14ac:dyDescent="0.35">
      <c r="A314" s="183"/>
      <c r="B314" s="162"/>
      <c r="C314" s="162"/>
      <c r="D314" s="162"/>
      <c r="E314" s="183"/>
      <c r="F314" s="183"/>
      <c r="G314" s="186"/>
      <c r="H314" s="186"/>
      <c r="I314" s="186"/>
      <c r="J314" s="189"/>
      <c r="K314" s="192"/>
      <c r="L314" s="69"/>
      <c r="M314" s="70"/>
      <c r="N314" s="70" t="str">
        <f>IFERROR(VLOOKUP(L314,Data!K:M,3,0),"0")</f>
        <v>0</v>
      </c>
      <c r="O314" s="70">
        <f t="shared" si="7"/>
        <v>0</v>
      </c>
      <c r="P314" s="178"/>
      <c r="Q314" s="160"/>
      <c r="R314" s="75"/>
      <c r="S314" s="76"/>
      <c r="T314" s="70"/>
      <c r="U314" s="87"/>
      <c r="V314" s="87"/>
      <c r="W314" s="87"/>
      <c r="X314" s="87"/>
      <c r="Y314" s="87"/>
      <c r="Z314" s="87"/>
      <c r="AA314" s="87"/>
    </row>
    <row r="315" spans="1:27" s="25" customFormat="1" ht="15.5" x14ac:dyDescent="0.35">
      <c r="A315" s="182">
        <f>IF(G315="","",COUNTA($G$3:G316))</f>
        <v>86</v>
      </c>
      <c r="B315" s="161">
        <v>45111</v>
      </c>
      <c r="C315" s="161" t="s">
        <v>707</v>
      </c>
      <c r="D315" s="161" t="s">
        <v>60</v>
      </c>
      <c r="E315" s="182">
        <v>40820</v>
      </c>
      <c r="F315" s="182">
        <v>324096</v>
      </c>
      <c r="G315" s="185" t="s">
        <v>563</v>
      </c>
      <c r="H315" s="185" t="s">
        <v>563</v>
      </c>
      <c r="I315" s="185" t="s">
        <v>562</v>
      </c>
      <c r="J315" s="188" t="s">
        <v>824</v>
      </c>
      <c r="K315" s="191" t="s">
        <v>206</v>
      </c>
      <c r="L315" s="69" t="s">
        <v>709</v>
      </c>
      <c r="M315" s="70">
        <v>1</v>
      </c>
      <c r="N315" s="70">
        <f>IFERROR(VLOOKUP(L315,Data!K:M,3,0),"0")</f>
        <v>350</v>
      </c>
      <c r="O315" s="70">
        <f t="shared" si="7"/>
        <v>350</v>
      </c>
      <c r="P315" s="178">
        <f>SUM(O315:O317)</f>
        <v>850</v>
      </c>
      <c r="Q315" s="159"/>
      <c r="R315" s="72" t="s">
        <v>711</v>
      </c>
      <c r="S315" s="73" t="s">
        <v>721</v>
      </c>
      <c r="T315" s="70" t="s">
        <v>168</v>
      </c>
      <c r="U315" s="87"/>
      <c r="V315" s="87"/>
      <c r="W315" s="87"/>
      <c r="X315" s="87"/>
      <c r="Y315" s="87"/>
      <c r="Z315" s="87"/>
      <c r="AA315" s="87"/>
    </row>
    <row r="316" spans="1:27" s="25" customFormat="1" ht="15.5" x14ac:dyDescent="0.35">
      <c r="A316" s="183"/>
      <c r="B316" s="162"/>
      <c r="C316" s="162"/>
      <c r="D316" s="162"/>
      <c r="E316" s="183"/>
      <c r="F316" s="183"/>
      <c r="G316" s="186"/>
      <c r="H316" s="186"/>
      <c r="I316" s="186"/>
      <c r="J316" s="189"/>
      <c r="K316" s="192"/>
      <c r="L316" s="69" t="s">
        <v>61</v>
      </c>
      <c r="M316" s="70">
        <v>1</v>
      </c>
      <c r="N316" s="70">
        <f>IFERROR(VLOOKUP(L316,Data!K:M,3,0),"0")</f>
        <v>500</v>
      </c>
      <c r="O316" s="70">
        <f t="shared" si="7"/>
        <v>500</v>
      </c>
      <c r="P316" s="178"/>
      <c r="Q316" s="160"/>
      <c r="R316" s="75"/>
      <c r="S316" s="76"/>
      <c r="T316" s="70"/>
      <c r="U316" s="87"/>
      <c r="V316" s="87"/>
      <c r="W316" s="87"/>
      <c r="X316" s="87"/>
      <c r="Y316" s="87"/>
      <c r="Z316" s="87"/>
      <c r="AA316" s="87"/>
    </row>
    <row r="317" spans="1:27" s="25" customFormat="1" ht="15.5" x14ac:dyDescent="0.35">
      <c r="A317" s="183"/>
      <c r="B317" s="162"/>
      <c r="C317" s="162"/>
      <c r="D317" s="162"/>
      <c r="E317" s="183"/>
      <c r="F317" s="183"/>
      <c r="G317" s="186"/>
      <c r="H317" s="186"/>
      <c r="I317" s="186"/>
      <c r="J317" s="189"/>
      <c r="K317" s="192"/>
      <c r="L317" s="69"/>
      <c r="M317" s="70"/>
      <c r="N317" s="70" t="str">
        <f>IFERROR(VLOOKUP(L317,Data!K:M,3,0),"0")</f>
        <v>0</v>
      </c>
      <c r="O317" s="70">
        <f t="shared" si="7"/>
        <v>0</v>
      </c>
      <c r="P317" s="178"/>
      <c r="Q317" s="160"/>
      <c r="R317" s="75"/>
      <c r="S317" s="76"/>
      <c r="T317" s="70"/>
      <c r="U317" s="87"/>
      <c r="V317" s="87"/>
      <c r="W317" s="87"/>
      <c r="X317" s="87"/>
      <c r="Y317" s="87"/>
      <c r="Z317" s="87"/>
      <c r="AA317" s="87"/>
    </row>
    <row r="318" spans="1:27" s="25" customFormat="1" ht="15.5" x14ac:dyDescent="0.35">
      <c r="A318" s="182">
        <f>IF(G318="","",COUNTA($G$3:G319))</f>
        <v>87</v>
      </c>
      <c r="B318" s="161">
        <v>45111</v>
      </c>
      <c r="C318" s="161" t="s">
        <v>707</v>
      </c>
      <c r="D318" s="161" t="s">
        <v>55</v>
      </c>
      <c r="E318" s="182">
        <v>12648</v>
      </c>
      <c r="F318" s="182">
        <v>128581</v>
      </c>
      <c r="G318" s="185" t="s">
        <v>561</v>
      </c>
      <c r="H318" s="185" t="s">
        <v>561</v>
      </c>
      <c r="I318" s="185" t="s">
        <v>560</v>
      </c>
      <c r="J318" s="188" t="s">
        <v>825</v>
      </c>
      <c r="K318" s="191" t="s">
        <v>181</v>
      </c>
      <c r="L318" s="69" t="s">
        <v>7</v>
      </c>
      <c r="M318" s="70">
        <v>1</v>
      </c>
      <c r="N318" s="70">
        <v>795</v>
      </c>
      <c r="O318" s="70">
        <f t="shared" si="7"/>
        <v>795</v>
      </c>
      <c r="P318" s="178">
        <f>SUM(O318:O320)</f>
        <v>2090</v>
      </c>
      <c r="Q318" s="159"/>
      <c r="R318" s="72" t="s">
        <v>1616</v>
      </c>
      <c r="S318" s="73" t="s">
        <v>826</v>
      </c>
      <c r="T318" s="70" t="s">
        <v>559</v>
      </c>
      <c r="U318" s="87"/>
      <c r="V318" s="87"/>
      <c r="W318" s="87"/>
      <c r="X318" s="87"/>
      <c r="Y318" s="87"/>
      <c r="Z318" s="87"/>
      <c r="AA318" s="87"/>
    </row>
    <row r="319" spans="1:27" s="25" customFormat="1" ht="15.5" x14ac:dyDescent="0.35">
      <c r="A319" s="183"/>
      <c r="B319" s="162"/>
      <c r="C319" s="162"/>
      <c r="D319" s="162"/>
      <c r="E319" s="183"/>
      <c r="F319" s="183"/>
      <c r="G319" s="186"/>
      <c r="H319" s="186"/>
      <c r="I319" s="186"/>
      <c r="J319" s="189"/>
      <c r="K319" s="192"/>
      <c r="L319" s="69" t="s">
        <v>7</v>
      </c>
      <c r="M319" s="70">
        <v>1</v>
      </c>
      <c r="N319" s="70">
        <v>795</v>
      </c>
      <c r="O319" s="70">
        <f t="shared" si="7"/>
        <v>795</v>
      </c>
      <c r="P319" s="178"/>
      <c r="Q319" s="160"/>
      <c r="R319" s="75" t="s">
        <v>820</v>
      </c>
      <c r="S319" s="76" t="s">
        <v>827</v>
      </c>
      <c r="T319" s="70"/>
      <c r="U319" s="87"/>
      <c r="V319" s="87"/>
      <c r="W319" s="87"/>
      <c r="X319" s="87"/>
      <c r="Y319" s="87"/>
      <c r="Z319" s="87"/>
      <c r="AA319" s="87"/>
    </row>
    <row r="320" spans="1:27" s="25" customFormat="1" ht="15.5" x14ac:dyDescent="0.35">
      <c r="A320" s="183"/>
      <c r="B320" s="162"/>
      <c r="C320" s="162"/>
      <c r="D320" s="162"/>
      <c r="E320" s="183"/>
      <c r="F320" s="183"/>
      <c r="G320" s="186"/>
      <c r="H320" s="186"/>
      <c r="I320" s="186"/>
      <c r="J320" s="189"/>
      <c r="K320" s="192"/>
      <c r="L320" s="69" t="s">
        <v>61</v>
      </c>
      <c r="M320" s="70">
        <v>1</v>
      </c>
      <c r="N320" s="70">
        <f>IFERROR(VLOOKUP(L320,Data!K:M,3,0),"0")</f>
        <v>500</v>
      </c>
      <c r="O320" s="70">
        <f t="shared" si="7"/>
        <v>500</v>
      </c>
      <c r="P320" s="178"/>
      <c r="Q320" s="160"/>
      <c r="R320" s="75"/>
      <c r="S320" s="76"/>
      <c r="T320" s="70"/>
      <c r="U320" s="87"/>
      <c r="V320" s="87"/>
      <c r="W320" s="87"/>
      <c r="X320" s="87"/>
      <c r="Y320" s="87"/>
      <c r="Z320" s="87"/>
      <c r="AA320" s="87"/>
    </row>
    <row r="321" spans="1:27" s="25" customFormat="1" ht="15.5" x14ac:dyDescent="0.35">
      <c r="A321" s="182">
        <f>IF(G321="","",COUNTA($G$3:G322))</f>
        <v>88</v>
      </c>
      <c r="B321" s="161">
        <v>45111</v>
      </c>
      <c r="C321" s="161" t="s">
        <v>703</v>
      </c>
      <c r="D321" s="161" t="s">
        <v>55</v>
      </c>
      <c r="E321" s="182">
        <v>2803</v>
      </c>
      <c r="F321" s="182">
        <v>310989</v>
      </c>
      <c r="G321" s="185" t="s">
        <v>558</v>
      </c>
      <c r="H321" s="185" t="s">
        <v>558</v>
      </c>
      <c r="I321" s="185" t="s">
        <v>557</v>
      </c>
      <c r="J321" s="188" t="s">
        <v>829</v>
      </c>
      <c r="K321" s="191" t="s">
        <v>163</v>
      </c>
      <c r="L321" s="69" t="s">
        <v>61</v>
      </c>
      <c r="M321" s="70">
        <v>1</v>
      </c>
      <c r="N321" s="70">
        <f>IFERROR(VLOOKUP(L321,Data!K:M,3,0),"0")</f>
        <v>500</v>
      </c>
      <c r="O321" s="70">
        <f t="shared" si="7"/>
        <v>500</v>
      </c>
      <c r="P321" s="178">
        <f>SUM(O321:O323)</f>
        <v>500</v>
      </c>
      <c r="Q321" s="159"/>
      <c r="R321" s="72" t="s">
        <v>705</v>
      </c>
      <c r="S321" s="73" t="s">
        <v>830</v>
      </c>
      <c r="T321" s="70" t="s">
        <v>162</v>
      </c>
      <c r="U321" s="87"/>
      <c r="V321" s="87"/>
      <c r="W321" s="87"/>
      <c r="X321" s="87"/>
      <c r="Y321" s="87"/>
      <c r="Z321" s="87"/>
      <c r="AA321" s="87"/>
    </row>
    <row r="322" spans="1:27" s="25" customFormat="1" ht="15.5" x14ac:dyDescent="0.35">
      <c r="A322" s="183"/>
      <c r="B322" s="162"/>
      <c r="C322" s="162"/>
      <c r="D322" s="162"/>
      <c r="E322" s="183"/>
      <c r="F322" s="183"/>
      <c r="G322" s="186"/>
      <c r="H322" s="186"/>
      <c r="I322" s="186"/>
      <c r="J322" s="189"/>
      <c r="K322" s="192"/>
      <c r="L322" s="69"/>
      <c r="M322" s="70"/>
      <c r="N322" s="70" t="str">
        <f>IFERROR(VLOOKUP(L322,Data!K:M,3,0),"0")</f>
        <v>0</v>
      </c>
      <c r="O322" s="70">
        <f t="shared" si="7"/>
        <v>0</v>
      </c>
      <c r="P322" s="178"/>
      <c r="Q322" s="160"/>
      <c r="R322" s="75"/>
      <c r="S322" s="76"/>
      <c r="T322" s="70"/>
      <c r="U322" s="87"/>
      <c r="V322" s="87"/>
      <c r="W322" s="87"/>
      <c r="X322" s="87"/>
      <c r="Y322" s="87"/>
      <c r="Z322" s="87"/>
      <c r="AA322" s="87"/>
    </row>
    <row r="323" spans="1:27" s="25" customFormat="1" ht="15.5" x14ac:dyDescent="0.35">
      <c r="A323" s="183"/>
      <c r="B323" s="162"/>
      <c r="C323" s="162"/>
      <c r="D323" s="162"/>
      <c r="E323" s="183"/>
      <c r="F323" s="183"/>
      <c r="G323" s="186"/>
      <c r="H323" s="186"/>
      <c r="I323" s="186"/>
      <c r="J323" s="189"/>
      <c r="K323" s="192"/>
      <c r="L323" s="69"/>
      <c r="M323" s="70"/>
      <c r="N323" s="70" t="str">
        <f>IFERROR(VLOOKUP(L323,Data!K:M,3,0),"0")</f>
        <v>0</v>
      </c>
      <c r="O323" s="70">
        <f t="shared" si="7"/>
        <v>0</v>
      </c>
      <c r="P323" s="178"/>
      <c r="Q323" s="160"/>
      <c r="R323" s="75"/>
      <c r="S323" s="76"/>
      <c r="T323" s="70"/>
      <c r="U323" s="87"/>
      <c r="V323" s="87"/>
      <c r="W323" s="87"/>
      <c r="X323" s="87"/>
      <c r="Y323" s="87"/>
      <c r="Z323" s="87"/>
      <c r="AA323" s="87"/>
    </row>
    <row r="324" spans="1:27" s="25" customFormat="1" ht="15.5" x14ac:dyDescent="0.35">
      <c r="A324" s="182">
        <f>IF(G324="","",COUNTA($G$3:G325))</f>
        <v>89</v>
      </c>
      <c r="B324" s="161">
        <v>45111</v>
      </c>
      <c r="C324" s="161" t="s">
        <v>739</v>
      </c>
      <c r="D324" s="161" t="s">
        <v>60</v>
      </c>
      <c r="E324" s="182">
        <v>43934</v>
      </c>
      <c r="F324" s="182">
        <v>326523</v>
      </c>
      <c r="G324" s="185" t="s">
        <v>556</v>
      </c>
      <c r="H324" s="185" t="s">
        <v>556</v>
      </c>
      <c r="I324" s="185" t="s">
        <v>555</v>
      </c>
      <c r="J324" s="188" t="s">
        <v>831</v>
      </c>
      <c r="K324" s="191" t="s">
        <v>197</v>
      </c>
      <c r="L324" s="69" t="s">
        <v>112</v>
      </c>
      <c r="M324" s="70">
        <v>1</v>
      </c>
      <c r="N324" s="70">
        <f>IFERROR(VLOOKUP(L324,Data!K:M,3,0),"0")</f>
        <v>800</v>
      </c>
      <c r="O324" s="70">
        <f t="shared" si="7"/>
        <v>800</v>
      </c>
      <c r="P324" s="178">
        <f>SUM(O324:O329)</f>
        <v>2970</v>
      </c>
      <c r="Q324" s="159">
        <v>45053</v>
      </c>
      <c r="R324" s="72" t="s">
        <v>1018</v>
      </c>
      <c r="S324" s="73"/>
      <c r="T324" s="70" t="s">
        <v>182</v>
      </c>
      <c r="U324" s="87"/>
      <c r="V324" s="87"/>
      <c r="W324" s="87"/>
      <c r="X324" s="87"/>
      <c r="Y324" s="87"/>
      <c r="Z324" s="87"/>
      <c r="AA324" s="87"/>
    </row>
    <row r="325" spans="1:27" s="25" customFormat="1" ht="15.5" x14ac:dyDescent="0.35">
      <c r="A325" s="183"/>
      <c r="B325" s="162"/>
      <c r="C325" s="162"/>
      <c r="D325" s="162"/>
      <c r="E325" s="183"/>
      <c r="F325" s="183"/>
      <c r="G325" s="186"/>
      <c r="H325" s="186"/>
      <c r="I325" s="186"/>
      <c r="J325" s="189"/>
      <c r="K325" s="192"/>
      <c r="L325" s="69" t="s">
        <v>125</v>
      </c>
      <c r="M325" s="70">
        <v>1</v>
      </c>
      <c r="N325" s="70">
        <f>IFERROR(VLOOKUP(L325,Data!K:M,3,0),"0")</f>
        <v>450</v>
      </c>
      <c r="O325" s="70">
        <f t="shared" si="7"/>
        <v>450</v>
      </c>
      <c r="P325" s="178"/>
      <c r="Q325" s="160"/>
      <c r="R325" s="75"/>
      <c r="S325" s="76"/>
      <c r="T325" s="70"/>
      <c r="U325" s="87"/>
      <c r="V325" s="87"/>
      <c r="W325" s="87"/>
      <c r="X325" s="87"/>
      <c r="Y325" s="87"/>
      <c r="Z325" s="87"/>
      <c r="AA325" s="87"/>
    </row>
    <row r="326" spans="1:27" s="25" customFormat="1" ht="15.5" x14ac:dyDescent="0.35">
      <c r="A326" s="183"/>
      <c r="B326" s="162"/>
      <c r="C326" s="162"/>
      <c r="D326" s="162"/>
      <c r="E326" s="183"/>
      <c r="F326" s="183"/>
      <c r="G326" s="186"/>
      <c r="H326" s="186"/>
      <c r="I326" s="186"/>
      <c r="J326" s="189"/>
      <c r="K326" s="192"/>
      <c r="L326" s="69" t="s">
        <v>94</v>
      </c>
      <c r="M326" s="70">
        <v>1</v>
      </c>
      <c r="N326" s="70">
        <f>IFERROR(VLOOKUP(L326,Data!K:M,3,0),"0")</f>
        <v>80</v>
      </c>
      <c r="O326" s="70">
        <f t="shared" si="7"/>
        <v>80</v>
      </c>
      <c r="P326" s="178"/>
      <c r="Q326" s="160"/>
      <c r="R326" s="75"/>
      <c r="S326" s="76"/>
      <c r="T326" s="70"/>
      <c r="U326" s="87"/>
      <c r="V326" s="87"/>
      <c r="W326" s="87"/>
      <c r="X326" s="87"/>
      <c r="Y326" s="87"/>
      <c r="Z326" s="87"/>
      <c r="AA326" s="87"/>
    </row>
    <row r="327" spans="1:27" s="25" customFormat="1" ht="15.5" x14ac:dyDescent="0.35">
      <c r="A327" s="183"/>
      <c r="B327" s="162"/>
      <c r="C327" s="162"/>
      <c r="D327" s="162"/>
      <c r="E327" s="183"/>
      <c r="F327" s="183"/>
      <c r="G327" s="186"/>
      <c r="H327" s="186"/>
      <c r="I327" s="186"/>
      <c r="J327" s="189"/>
      <c r="K327" s="192"/>
      <c r="L327" s="69" t="s">
        <v>134</v>
      </c>
      <c r="M327" s="70">
        <v>2</v>
      </c>
      <c r="N327" s="70">
        <f>IFERROR(VLOOKUP(L327,Data!K:M,3,0),"0")</f>
        <v>140</v>
      </c>
      <c r="O327" s="70">
        <f t="shared" si="7"/>
        <v>280</v>
      </c>
      <c r="P327" s="178"/>
      <c r="Q327" s="160"/>
      <c r="R327" s="75" t="s">
        <v>783</v>
      </c>
      <c r="S327" s="76"/>
      <c r="T327" s="70"/>
      <c r="U327" s="87"/>
      <c r="V327" s="87"/>
      <c r="W327" s="87"/>
      <c r="X327" s="87"/>
      <c r="Y327" s="87"/>
      <c r="Z327" s="87"/>
      <c r="AA327" s="87"/>
    </row>
    <row r="328" spans="1:27" s="25" customFormat="1" ht="15.5" x14ac:dyDescent="0.35">
      <c r="A328" s="183"/>
      <c r="B328" s="162"/>
      <c r="C328" s="162"/>
      <c r="D328" s="162"/>
      <c r="E328" s="183"/>
      <c r="F328" s="183"/>
      <c r="G328" s="186"/>
      <c r="H328" s="186"/>
      <c r="I328" s="186"/>
      <c r="J328" s="189"/>
      <c r="K328" s="192"/>
      <c r="L328" s="69" t="s">
        <v>144</v>
      </c>
      <c r="M328" s="70">
        <v>1</v>
      </c>
      <c r="N328" s="70">
        <v>860</v>
      </c>
      <c r="O328" s="70">
        <f t="shared" si="7"/>
        <v>860</v>
      </c>
      <c r="P328" s="178"/>
      <c r="Q328" s="160"/>
      <c r="R328" s="75"/>
      <c r="S328" s="76"/>
      <c r="T328" s="70"/>
      <c r="U328" s="87"/>
      <c r="V328" s="87"/>
      <c r="W328" s="87"/>
      <c r="X328" s="87"/>
      <c r="Y328" s="87"/>
      <c r="Z328" s="87"/>
      <c r="AA328" s="87"/>
    </row>
    <row r="329" spans="1:27" s="25" customFormat="1" ht="15.5" x14ac:dyDescent="0.35">
      <c r="A329" s="183"/>
      <c r="B329" s="162"/>
      <c r="C329" s="162"/>
      <c r="D329" s="162"/>
      <c r="E329" s="183"/>
      <c r="F329" s="183"/>
      <c r="G329" s="186"/>
      <c r="H329" s="186"/>
      <c r="I329" s="186"/>
      <c r="J329" s="189"/>
      <c r="K329" s="192"/>
      <c r="L329" s="69" t="s">
        <v>61</v>
      </c>
      <c r="M329" s="70">
        <v>1</v>
      </c>
      <c r="N329" s="70">
        <f>IFERROR(VLOOKUP(L329,Data!K:M,3,0),"0")</f>
        <v>500</v>
      </c>
      <c r="O329" s="70">
        <f t="shared" ref="O329:O412" si="9">PRODUCT(M329:N329)</f>
        <v>500</v>
      </c>
      <c r="P329" s="178"/>
      <c r="Q329" s="160"/>
      <c r="R329" s="75"/>
      <c r="S329" s="76"/>
      <c r="T329" s="70"/>
      <c r="U329" s="87"/>
      <c r="V329" s="87"/>
      <c r="W329" s="87"/>
      <c r="X329" s="87"/>
      <c r="Y329" s="87"/>
      <c r="Z329" s="87"/>
      <c r="AA329" s="87"/>
    </row>
    <row r="330" spans="1:27" s="25" customFormat="1" ht="15.5" x14ac:dyDescent="0.35">
      <c r="A330" s="182">
        <f>IF(G330="","",COUNTA($G$3:G331))</f>
        <v>90</v>
      </c>
      <c r="B330" s="161">
        <v>45111</v>
      </c>
      <c r="C330" s="161" t="s">
        <v>707</v>
      </c>
      <c r="D330" s="161" t="s">
        <v>76</v>
      </c>
      <c r="E330" s="182">
        <v>33623</v>
      </c>
      <c r="F330" s="182">
        <v>289891</v>
      </c>
      <c r="G330" s="185" t="s">
        <v>554</v>
      </c>
      <c r="H330" s="185" t="s">
        <v>554</v>
      </c>
      <c r="I330" s="185" t="s">
        <v>553</v>
      </c>
      <c r="J330" s="188" t="s">
        <v>832</v>
      </c>
      <c r="K330" s="191" t="s">
        <v>206</v>
      </c>
      <c r="L330" s="69" t="s">
        <v>578</v>
      </c>
      <c r="M330" s="70">
        <v>3</v>
      </c>
      <c r="N330" s="70">
        <f>IFERROR(VLOOKUP(L330,Data!K:M,3,0),"0")</f>
        <v>10</v>
      </c>
      <c r="O330" s="70">
        <f t="shared" si="9"/>
        <v>30</v>
      </c>
      <c r="P330" s="178">
        <f>SUM(O330:O333)</f>
        <v>1280</v>
      </c>
      <c r="Q330" s="159"/>
      <c r="R330" s="72" t="s">
        <v>1020</v>
      </c>
      <c r="S330" s="73" t="s">
        <v>787</v>
      </c>
      <c r="T330" s="70" t="s">
        <v>195</v>
      </c>
      <c r="U330" s="87"/>
      <c r="V330" s="87"/>
      <c r="W330" s="87"/>
      <c r="X330" s="87"/>
      <c r="Y330" s="87"/>
      <c r="Z330" s="87"/>
      <c r="AA330" s="87"/>
    </row>
    <row r="331" spans="1:27" s="25" customFormat="1" ht="15.5" x14ac:dyDescent="0.35">
      <c r="A331" s="183"/>
      <c r="B331" s="162"/>
      <c r="C331" s="162"/>
      <c r="D331" s="162"/>
      <c r="E331" s="183"/>
      <c r="F331" s="183"/>
      <c r="G331" s="186"/>
      <c r="H331" s="186"/>
      <c r="I331" s="186"/>
      <c r="J331" s="189"/>
      <c r="K331" s="192"/>
      <c r="L331" s="69" t="s">
        <v>7</v>
      </c>
      <c r="M331" s="70">
        <v>2</v>
      </c>
      <c r="N331" s="70">
        <v>125</v>
      </c>
      <c r="O331" s="70">
        <f t="shared" si="9"/>
        <v>250</v>
      </c>
      <c r="P331" s="178"/>
      <c r="Q331" s="160"/>
      <c r="R331" s="72" t="s">
        <v>771</v>
      </c>
      <c r="S331" s="76"/>
      <c r="T331" s="70"/>
      <c r="U331" s="87"/>
      <c r="V331" s="87"/>
      <c r="W331" s="87"/>
      <c r="X331" s="87"/>
      <c r="Y331" s="87"/>
      <c r="Z331" s="87"/>
      <c r="AA331" s="87"/>
    </row>
    <row r="332" spans="1:27" s="25" customFormat="1" ht="15.5" x14ac:dyDescent="0.35">
      <c r="A332" s="183"/>
      <c r="B332" s="162"/>
      <c r="C332" s="162"/>
      <c r="D332" s="162"/>
      <c r="E332" s="183"/>
      <c r="F332" s="183"/>
      <c r="G332" s="186"/>
      <c r="H332" s="186"/>
      <c r="I332" s="186"/>
      <c r="J332" s="189"/>
      <c r="K332" s="192"/>
      <c r="L332" s="69" t="s">
        <v>7</v>
      </c>
      <c r="M332" s="70">
        <v>1</v>
      </c>
      <c r="N332" s="70">
        <v>500</v>
      </c>
      <c r="O332" s="70">
        <f t="shared" si="9"/>
        <v>500</v>
      </c>
      <c r="P332" s="178"/>
      <c r="Q332" s="160"/>
      <c r="R332" s="75" t="s">
        <v>1019</v>
      </c>
      <c r="S332" s="76"/>
      <c r="T332" s="70"/>
      <c r="U332" s="87"/>
      <c r="V332" s="87"/>
      <c r="W332" s="87"/>
      <c r="X332" s="87"/>
      <c r="Y332" s="87"/>
      <c r="Z332" s="87"/>
      <c r="AA332" s="87"/>
    </row>
    <row r="333" spans="1:27" s="25" customFormat="1" ht="15.5" x14ac:dyDescent="0.35">
      <c r="A333" s="183"/>
      <c r="B333" s="162"/>
      <c r="C333" s="162"/>
      <c r="D333" s="162"/>
      <c r="E333" s="183"/>
      <c r="F333" s="183"/>
      <c r="G333" s="186"/>
      <c r="H333" s="186"/>
      <c r="I333" s="186"/>
      <c r="J333" s="189"/>
      <c r="K333" s="192"/>
      <c r="L333" s="69" t="s">
        <v>61</v>
      </c>
      <c r="M333" s="70">
        <v>1</v>
      </c>
      <c r="N333" s="70">
        <f>IFERROR(VLOOKUP(L333,Data!K:M,3,0),"0")</f>
        <v>500</v>
      </c>
      <c r="O333" s="70">
        <f t="shared" si="9"/>
        <v>500</v>
      </c>
      <c r="P333" s="178"/>
      <c r="Q333" s="160"/>
      <c r="R333" s="75"/>
      <c r="S333" s="76"/>
      <c r="T333" s="70"/>
      <c r="U333" s="87"/>
      <c r="V333" s="87"/>
      <c r="W333" s="87"/>
      <c r="X333" s="87"/>
      <c r="Y333" s="87"/>
      <c r="Z333" s="87"/>
      <c r="AA333" s="87"/>
    </row>
    <row r="334" spans="1:27" s="25" customFormat="1" ht="15.5" x14ac:dyDescent="0.35">
      <c r="A334" s="182">
        <f>IF(G334="","",COUNTA($G$3:G335))</f>
        <v>91</v>
      </c>
      <c r="B334" s="161">
        <v>45111</v>
      </c>
      <c r="C334" s="161" t="s">
        <v>707</v>
      </c>
      <c r="D334" s="161" t="s">
        <v>76</v>
      </c>
      <c r="E334" s="182">
        <v>206819</v>
      </c>
      <c r="F334" s="182">
        <v>528645</v>
      </c>
      <c r="G334" s="185" t="s">
        <v>552</v>
      </c>
      <c r="H334" s="185" t="s">
        <v>552</v>
      </c>
      <c r="I334" s="185" t="s">
        <v>551</v>
      </c>
      <c r="J334" s="188" t="s">
        <v>833</v>
      </c>
      <c r="K334" s="191" t="s">
        <v>183</v>
      </c>
      <c r="L334" s="69" t="s">
        <v>61</v>
      </c>
      <c r="M334" s="70">
        <v>1</v>
      </c>
      <c r="N334" s="70">
        <f>IFERROR(VLOOKUP(L334,Data!K:M,3,0),"0")</f>
        <v>500</v>
      </c>
      <c r="O334" s="70">
        <f t="shared" si="9"/>
        <v>500</v>
      </c>
      <c r="P334" s="178">
        <f>SUM(O334:O335)</f>
        <v>500</v>
      </c>
      <c r="Q334" s="159"/>
      <c r="R334" s="72" t="s">
        <v>711</v>
      </c>
      <c r="S334" s="73" t="s">
        <v>742</v>
      </c>
      <c r="T334" s="70" t="s">
        <v>165</v>
      </c>
      <c r="U334" s="87"/>
      <c r="V334" s="87"/>
      <c r="W334" s="87"/>
      <c r="X334" s="87"/>
      <c r="Y334" s="87"/>
      <c r="Z334" s="87"/>
      <c r="AA334" s="87"/>
    </row>
    <row r="335" spans="1:27" s="25" customFormat="1" ht="15.5" x14ac:dyDescent="0.35">
      <c r="A335" s="183"/>
      <c r="B335" s="162"/>
      <c r="C335" s="162"/>
      <c r="D335" s="162"/>
      <c r="E335" s="183"/>
      <c r="F335" s="183"/>
      <c r="G335" s="186"/>
      <c r="H335" s="186"/>
      <c r="I335" s="186"/>
      <c r="J335" s="189"/>
      <c r="K335" s="192"/>
      <c r="L335" s="69"/>
      <c r="M335" s="70"/>
      <c r="N335" s="70" t="str">
        <f>IFERROR(VLOOKUP(L335,Data!K:M,3,0),"0")</f>
        <v>0</v>
      </c>
      <c r="O335" s="70">
        <f t="shared" si="9"/>
        <v>0</v>
      </c>
      <c r="P335" s="178"/>
      <c r="Q335" s="160"/>
      <c r="R335" s="75"/>
      <c r="S335" s="76"/>
      <c r="T335" s="70"/>
      <c r="U335" s="87"/>
      <c r="V335" s="87"/>
      <c r="W335" s="87"/>
      <c r="X335" s="87"/>
      <c r="Y335" s="87"/>
      <c r="Z335" s="87"/>
      <c r="AA335" s="87"/>
    </row>
    <row r="336" spans="1:27" s="25" customFormat="1" ht="15.5" x14ac:dyDescent="0.35">
      <c r="A336" s="182">
        <f>IF(G336="","",COUNTA($G$3:G337))</f>
        <v>92</v>
      </c>
      <c r="B336" s="161">
        <v>45111</v>
      </c>
      <c r="C336" s="161" t="s">
        <v>703</v>
      </c>
      <c r="D336" s="161" t="s">
        <v>55</v>
      </c>
      <c r="E336" s="182">
        <v>18869</v>
      </c>
      <c r="F336" s="182" t="s">
        <v>550</v>
      </c>
      <c r="G336" s="185" t="s">
        <v>549</v>
      </c>
      <c r="H336" s="185" t="s">
        <v>549</v>
      </c>
      <c r="I336" s="185" t="s">
        <v>548</v>
      </c>
      <c r="J336" s="188" t="s">
        <v>835</v>
      </c>
      <c r="K336" s="191" t="s">
        <v>170</v>
      </c>
      <c r="L336" s="69" t="s">
        <v>94</v>
      </c>
      <c r="M336" s="70">
        <v>1</v>
      </c>
      <c r="N336" s="70">
        <f>IFERROR(VLOOKUP(L336,Data!K:M,3,0),"0")</f>
        <v>80</v>
      </c>
      <c r="O336" s="70">
        <f t="shared" si="9"/>
        <v>80</v>
      </c>
      <c r="P336" s="178">
        <f>SUM(O336:O338)</f>
        <v>580</v>
      </c>
      <c r="Q336" s="159"/>
      <c r="R336" s="72"/>
      <c r="S336" s="73" t="s">
        <v>742</v>
      </c>
      <c r="T336" s="70" t="s">
        <v>230</v>
      </c>
      <c r="U336" s="87"/>
      <c r="V336" s="87"/>
      <c r="W336" s="87"/>
      <c r="X336" s="87"/>
      <c r="Y336" s="87"/>
      <c r="Z336" s="87"/>
      <c r="AA336" s="87"/>
    </row>
    <row r="337" spans="1:27" s="25" customFormat="1" ht="15.5" x14ac:dyDescent="0.35">
      <c r="A337" s="183"/>
      <c r="B337" s="162"/>
      <c r="C337" s="162"/>
      <c r="D337" s="162"/>
      <c r="E337" s="183"/>
      <c r="F337" s="183"/>
      <c r="G337" s="186"/>
      <c r="H337" s="186"/>
      <c r="I337" s="186"/>
      <c r="J337" s="189"/>
      <c r="K337" s="192"/>
      <c r="L337" s="69" t="s">
        <v>61</v>
      </c>
      <c r="M337" s="70">
        <v>1</v>
      </c>
      <c r="N337" s="70">
        <f>IFERROR(VLOOKUP(L337,Data!K:M,3,0),"0")</f>
        <v>500</v>
      </c>
      <c r="O337" s="70">
        <f t="shared" si="9"/>
        <v>500</v>
      </c>
      <c r="P337" s="178"/>
      <c r="Q337" s="160"/>
      <c r="R337" s="75"/>
      <c r="S337" s="76"/>
      <c r="T337" s="70"/>
      <c r="U337" s="87"/>
      <c r="V337" s="87"/>
      <c r="W337" s="87"/>
      <c r="X337" s="87"/>
      <c r="Y337" s="87"/>
      <c r="Z337" s="87"/>
      <c r="AA337" s="87"/>
    </row>
    <row r="338" spans="1:27" s="25" customFormat="1" ht="15.5" x14ac:dyDescent="0.35">
      <c r="A338" s="183"/>
      <c r="B338" s="162"/>
      <c r="C338" s="162"/>
      <c r="D338" s="162"/>
      <c r="E338" s="183"/>
      <c r="F338" s="183"/>
      <c r="G338" s="186"/>
      <c r="H338" s="186"/>
      <c r="I338" s="186"/>
      <c r="J338" s="189"/>
      <c r="K338" s="192"/>
      <c r="L338" s="69"/>
      <c r="M338" s="70"/>
      <c r="N338" s="70" t="str">
        <f>IFERROR(VLOOKUP(L338,Data!K:M,3,0),"0")</f>
        <v>0</v>
      </c>
      <c r="O338" s="70">
        <f t="shared" si="9"/>
        <v>0</v>
      </c>
      <c r="P338" s="178"/>
      <c r="Q338" s="160"/>
      <c r="R338" s="75"/>
      <c r="S338" s="76"/>
      <c r="T338" s="70"/>
      <c r="U338" s="87"/>
      <c r="V338" s="87"/>
      <c r="W338" s="87"/>
      <c r="X338" s="87"/>
      <c r="Y338" s="87"/>
      <c r="Z338" s="87"/>
      <c r="AA338" s="87"/>
    </row>
    <row r="339" spans="1:27" s="25" customFormat="1" ht="15.5" x14ac:dyDescent="0.35">
      <c r="A339" s="182">
        <f>IF(G339="","",COUNTA($G$3:G340))</f>
        <v>93</v>
      </c>
      <c r="B339" s="161">
        <v>45111</v>
      </c>
      <c r="C339" s="161" t="s">
        <v>703</v>
      </c>
      <c r="D339" s="161" t="s">
        <v>76</v>
      </c>
      <c r="E339" s="182">
        <v>28905</v>
      </c>
      <c r="F339" s="182">
        <v>166694</v>
      </c>
      <c r="G339" s="185" t="s">
        <v>547</v>
      </c>
      <c r="H339" s="185" t="s">
        <v>547</v>
      </c>
      <c r="I339" s="185" t="s">
        <v>546</v>
      </c>
      <c r="J339" s="188" t="s">
        <v>836</v>
      </c>
      <c r="K339" s="191" t="s">
        <v>205</v>
      </c>
      <c r="L339" s="69" t="s">
        <v>710</v>
      </c>
      <c r="M339" s="70">
        <v>1</v>
      </c>
      <c r="N339" s="70">
        <f>IFERROR(VLOOKUP(L339,Data!K:M,3,0),"0")</f>
        <v>400</v>
      </c>
      <c r="O339" s="70">
        <f t="shared" si="9"/>
        <v>400</v>
      </c>
      <c r="P339" s="178">
        <f>SUM(O339:O342)</f>
        <v>900</v>
      </c>
      <c r="Q339" s="159"/>
      <c r="R339" s="72"/>
      <c r="S339" s="73" t="s">
        <v>742</v>
      </c>
      <c r="T339" s="70" t="s">
        <v>167</v>
      </c>
      <c r="U339" s="87"/>
      <c r="V339" s="87"/>
      <c r="W339" s="87"/>
      <c r="X339" s="87"/>
      <c r="Y339" s="87"/>
      <c r="Z339" s="87"/>
      <c r="AA339" s="87"/>
    </row>
    <row r="340" spans="1:27" s="25" customFormat="1" ht="15.5" x14ac:dyDescent="0.35">
      <c r="A340" s="183"/>
      <c r="B340" s="162"/>
      <c r="C340" s="162"/>
      <c r="D340" s="162"/>
      <c r="E340" s="183"/>
      <c r="F340" s="183"/>
      <c r="G340" s="186"/>
      <c r="H340" s="186"/>
      <c r="I340" s="186"/>
      <c r="J340" s="189"/>
      <c r="K340" s="192"/>
      <c r="L340" s="69" t="s">
        <v>61</v>
      </c>
      <c r="M340" s="70">
        <v>1</v>
      </c>
      <c r="N340" s="70">
        <f>IFERROR(VLOOKUP(L340,Data!K:M,3,0),"0")</f>
        <v>500</v>
      </c>
      <c r="O340" s="70">
        <f t="shared" si="9"/>
        <v>500</v>
      </c>
      <c r="P340" s="178"/>
      <c r="Q340" s="160"/>
      <c r="R340" s="75"/>
      <c r="S340" s="76"/>
      <c r="T340" s="70"/>
      <c r="U340" s="87"/>
      <c r="V340" s="87"/>
      <c r="W340" s="87"/>
      <c r="X340" s="87"/>
      <c r="Y340" s="87"/>
      <c r="Z340" s="87"/>
      <c r="AA340" s="87"/>
    </row>
    <row r="341" spans="1:27" s="25" customFormat="1" ht="15.5" x14ac:dyDescent="0.35">
      <c r="A341" s="183"/>
      <c r="B341" s="162"/>
      <c r="C341" s="162"/>
      <c r="D341" s="162"/>
      <c r="E341" s="183"/>
      <c r="F341" s="183"/>
      <c r="G341" s="186"/>
      <c r="H341" s="186"/>
      <c r="I341" s="186"/>
      <c r="J341" s="189"/>
      <c r="K341" s="192"/>
      <c r="L341" s="69"/>
      <c r="M341" s="70"/>
      <c r="N341" s="70" t="str">
        <f>IFERROR(VLOOKUP(L341,Data!K:M,3,0),"0")</f>
        <v>0</v>
      </c>
      <c r="O341" s="70">
        <f t="shared" si="9"/>
        <v>0</v>
      </c>
      <c r="P341" s="178"/>
      <c r="Q341" s="160"/>
      <c r="R341" s="75"/>
      <c r="S341" s="76"/>
      <c r="T341" s="70"/>
      <c r="U341" s="87"/>
      <c r="V341" s="87"/>
      <c r="W341" s="87"/>
      <c r="X341" s="87"/>
      <c r="Y341" s="87"/>
      <c r="Z341" s="87"/>
      <c r="AA341" s="87"/>
    </row>
    <row r="342" spans="1:27" s="25" customFormat="1" ht="15.5" x14ac:dyDescent="0.35">
      <c r="A342" s="184"/>
      <c r="B342" s="163"/>
      <c r="C342" s="163"/>
      <c r="D342" s="163"/>
      <c r="E342" s="184"/>
      <c r="F342" s="184"/>
      <c r="G342" s="187"/>
      <c r="H342" s="187"/>
      <c r="I342" s="187"/>
      <c r="J342" s="190"/>
      <c r="K342" s="193"/>
      <c r="L342" s="69"/>
      <c r="M342" s="70"/>
      <c r="N342" s="70" t="str">
        <f>IFERROR(VLOOKUP(L342,Data!K:M,3,0),"0")</f>
        <v>0</v>
      </c>
      <c r="O342" s="70">
        <f t="shared" si="9"/>
        <v>0</v>
      </c>
      <c r="P342" s="178"/>
      <c r="Q342" s="179"/>
      <c r="R342" s="77"/>
      <c r="S342" s="78"/>
      <c r="T342" s="70"/>
      <c r="U342" s="87"/>
      <c r="V342" s="87"/>
      <c r="W342" s="87"/>
      <c r="X342" s="87"/>
      <c r="Y342" s="87"/>
      <c r="Z342" s="87"/>
      <c r="AA342" s="87"/>
    </row>
    <row r="343" spans="1:27" s="25" customFormat="1" ht="15.5" x14ac:dyDescent="0.35">
      <c r="A343" s="182">
        <f>IF(G343="","",COUNTA($G$3:G344))</f>
        <v>94</v>
      </c>
      <c r="B343" s="161">
        <v>45111</v>
      </c>
      <c r="C343" s="161" t="s">
        <v>703</v>
      </c>
      <c r="D343" s="161" t="s">
        <v>55</v>
      </c>
      <c r="E343" s="182">
        <v>15610</v>
      </c>
      <c r="F343" s="182">
        <v>166694</v>
      </c>
      <c r="G343" s="185" t="s">
        <v>547</v>
      </c>
      <c r="H343" s="185" t="s">
        <v>547</v>
      </c>
      <c r="I343" s="185" t="s">
        <v>546</v>
      </c>
      <c r="J343" s="188" t="s">
        <v>836</v>
      </c>
      <c r="K343" s="191" t="s">
        <v>205</v>
      </c>
      <c r="L343" s="69" t="s">
        <v>61</v>
      </c>
      <c r="M343" s="70">
        <v>1</v>
      </c>
      <c r="N343" s="70">
        <f>IFERROR(VLOOKUP(L343,Data!K:M,3,0),"0")</f>
        <v>500</v>
      </c>
      <c r="O343" s="70">
        <f t="shared" si="9"/>
        <v>500</v>
      </c>
      <c r="P343" s="178">
        <f>SUM(O343:O345)</f>
        <v>500</v>
      </c>
      <c r="Q343" s="159"/>
      <c r="R343" s="72" t="s">
        <v>752</v>
      </c>
      <c r="S343" s="73"/>
      <c r="T343" s="70" t="s">
        <v>545</v>
      </c>
      <c r="U343" s="87"/>
      <c r="V343" s="87"/>
      <c r="W343" s="87"/>
      <c r="X343" s="87"/>
      <c r="Y343" s="87"/>
      <c r="Z343" s="87"/>
      <c r="AA343" s="87"/>
    </row>
    <row r="344" spans="1:27" s="25" customFormat="1" ht="15.5" x14ac:dyDescent="0.35">
      <c r="A344" s="183"/>
      <c r="B344" s="162"/>
      <c r="C344" s="162"/>
      <c r="D344" s="162"/>
      <c r="E344" s="183"/>
      <c r="F344" s="183"/>
      <c r="G344" s="186"/>
      <c r="H344" s="186"/>
      <c r="I344" s="186"/>
      <c r="J344" s="189"/>
      <c r="K344" s="192"/>
      <c r="L344" s="69"/>
      <c r="M344" s="70"/>
      <c r="N344" s="70" t="str">
        <f>IFERROR(VLOOKUP(L344,Data!K:M,3,0),"0")</f>
        <v>0</v>
      </c>
      <c r="O344" s="70">
        <f t="shared" si="9"/>
        <v>0</v>
      </c>
      <c r="P344" s="178"/>
      <c r="Q344" s="160"/>
      <c r="R344" s="75" t="s">
        <v>837</v>
      </c>
      <c r="S344" s="76"/>
      <c r="T344" s="70"/>
      <c r="U344" s="87"/>
      <c r="V344" s="87"/>
      <c r="W344" s="87"/>
      <c r="X344" s="87"/>
      <c r="Y344" s="87"/>
      <c r="Z344" s="87"/>
      <c r="AA344" s="87"/>
    </row>
    <row r="345" spans="1:27" s="25" customFormat="1" ht="15.5" x14ac:dyDescent="0.35">
      <c r="A345" s="183"/>
      <c r="B345" s="162"/>
      <c r="C345" s="162"/>
      <c r="D345" s="162"/>
      <c r="E345" s="183"/>
      <c r="F345" s="183"/>
      <c r="G345" s="186"/>
      <c r="H345" s="186"/>
      <c r="I345" s="186"/>
      <c r="J345" s="189"/>
      <c r="K345" s="192"/>
      <c r="L345" s="69"/>
      <c r="M345" s="70"/>
      <c r="N345" s="70" t="str">
        <f>IFERROR(VLOOKUP(L345,Data!K:M,3,0),"0")</f>
        <v>0</v>
      </c>
      <c r="O345" s="70">
        <f t="shared" si="9"/>
        <v>0</v>
      </c>
      <c r="P345" s="178"/>
      <c r="Q345" s="160"/>
      <c r="R345" s="75"/>
      <c r="S345" s="76"/>
      <c r="T345" s="70"/>
      <c r="U345" s="87"/>
      <c r="V345" s="87"/>
      <c r="W345" s="87"/>
      <c r="X345" s="87"/>
      <c r="Y345" s="87"/>
      <c r="Z345" s="87"/>
      <c r="AA345" s="87"/>
    </row>
    <row r="346" spans="1:27" s="25" customFormat="1" ht="15.5" x14ac:dyDescent="0.35">
      <c r="A346" s="182">
        <f>IF(G346="","",COUNTA($G$3:G347))</f>
        <v>95</v>
      </c>
      <c r="B346" s="161">
        <v>45111</v>
      </c>
      <c r="C346" s="161" t="s">
        <v>739</v>
      </c>
      <c r="D346" s="161" t="s">
        <v>76</v>
      </c>
      <c r="E346" s="182">
        <v>44600</v>
      </c>
      <c r="F346" s="182">
        <v>279817</v>
      </c>
      <c r="G346" s="185" t="s">
        <v>544</v>
      </c>
      <c r="H346" s="185" t="s">
        <v>544</v>
      </c>
      <c r="I346" s="185" t="s">
        <v>543</v>
      </c>
      <c r="J346" s="188" t="s">
        <v>838</v>
      </c>
      <c r="K346" s="191" t="s">
        <v>231</v>
      </c>
      <c r="L346" s="69" t="s">
        <v>61</v>
      </c>
      <c r="M346" s="70">
        <v>1</v>
      </c>
      <c r="N346" s="70">
        <f>IFERROR(VLOOKUP(L346,Data!K:M,3,0),"0")</f>
        <v>500</v>
      </c>
      <c r="O346" s="70">
        <f t="shared" si="9"/>
        <v>500</v>
      </c>
      <c r="P346" s="178">
        <f>SUM(O346:O348)</f>
        <v>500</v>
      </c>
      <c r="Q346" s="159"/>
      <c r="R346" s="72" t="s">
        <v>711</v>
      </c>
      <c r="S346" s="73" t="s">
        <v>721</v>
      </c>
      <c r="T346" s="70" t="s">
        <v>165</v>
      </c>
      <c r="U346" s="87"/>
      <c r="V346" s="87"/>
      <c r="W346" s="87"/>
      <c r="X346" s="87"/>
      <c r="Y346" s="87"/>
      <c r="Z346" s="87"/>
      <c r="AA346" s="87"/>
    </row>
    <row r="347" spans="1:27" s="25" customFormat="1" ht="15.5" x14ac:dyDescent="0.35">
      <c r="A347" s="183"/>
      <c r="B347" s="162"/>
      <c r="C347" s="162"/>
      <c r="D347" s="162"/>
      <c r="E347" s="183"/>
      <c r="F347" s="183"/>
      <c r="G347" s="186"/>
      <c r="H347" s="186"/>
      <c r="I347" s="186"/>
      <c r="J347" s="189"/>
      <c r="K347" s="192"/>
      <c r="L347" s="69"/>
      <c r="M347" s="70"/>
      <c r="N347" s="70" t="str">
        <f>IFERROR(VLOOKUP(L347,Data!K:M,3,0),"0")</f>
        <v>0</v>
      </c>
      <c r="O347" s="70">
        <f t="shared" si="9"/>
        <v>0</v>
      </c>
      <c r="P347" s="178"/>
      <c r="Q347" s="160"/>
      <c r="R347" s="75"/>
      <c r="S347" s="76"/>
      <c r="T347" s="70"/>
      <c r="U347" s="87"/>
      <c r="V347" s="87"/>
      <c r="W347" s="87"/>
      <c r="X347" s="87"/>
      <c r="Y347" s="87"/>
      <c r="Z347" s="87"/>
      <c r="AA347" s="87"/>
    </row>
    <row r="348" spans="1:27" s="25" customFormat="1" ht="15.5" x14ac:dyDescent="0.35">
      <c r="A348" s="183"/>
      <c r="B348" s="162"/>
      <c r="C348" s="162"/>
      <c r="D348" s="162"/>
      <c r="E348" s="183"/>
      <c r="F348" s="183"/>
      <c r="G348" s="186"/>
      <c r="H348" s="186"/>
      <c r="I348" s="186"/>
      <c r="J348" s="189"/>
      <c r="K348" s="192"/>
      <c r="L348" s="69"/>
      <c r="M348" s="70"/>
      <c r="N348" s="70" t="str">
        <f>IFERROR(VLOOKUP(L348,Data!K:M,3,0),"0")</f>
        <v>0</v>
      </c>
      <c r="O348" s="70">
        <f t="shared" si="9"/>
        <v>0</v>
      </c>
      <c r="P348" s="178"/>
      <c r="Q348" s="160"/>
      <c r="R348" s="75"/>
      <c r="S348" s="76"/>
      <c r="T348" s="70"/>
      <c r="U348" s="87"/>
      <c r="V348" s="87"/>
      <c r="W348" s="87"/>
      <c r="X348" s="87"/>
      <c r="Y348" s="87"/>
      <c r="Z348" s="87"/>
      <c r="AA348" s="87"/>
    </row>
    <row r="349" spans="1:27" s="25" customFormat="1" ht="15.5" x14ac:dyDescent="0.35">
      <c r="A349" s="182">
        <f>IF(G349="","",COUNTA($G$3:G350))</f>
        <v>96</v>
      </c>
      <c r="B349" s="161">
        <v>45111</v>
      </c>
      <c r="C349" s="161" t="s">
        <v>739</v>
      </c>
      <c r="D349" s="161" t="s">
        <v>76</v>
      </c>
      <c r="E349" s="182">
        <v>44895</v>
      </c>
      <c r="F349" s="182">
        <v>435267</v>
      </c>
      <c r="G349" s="185" t="s">
        <v>542</v>
      </c>
      <c r="H349" s="185" t="s">
        <v>542</v>
      </c>
      <c r="I349" s="185" t="s">
        <v>541</v>
      </c>
      <c r="J349" s="188" t="s">
        <v>839</v>
      </c>
      <c r="K349" s="191" t="s">
        <v>159</v>
      </c>
      <c r="L349" s="69" t="s">
        <v>709</v>
      </c>
      <c r="M349" s="70">
        <v>1</v>
      </c>
      <c r="N349" s="70">
        <f>IFERROR(VLOOKUP(L349,Data!K:M,3,0),"0")</f>
        <v>350</v>
      </c>
      <c r="O349" s="70">
        <f t="shared" si="9"/>
        <v>350</v>
      </c>
      <c r="P349" s="178">
        <f>SUM(O349:O351)</f>
        <v>850</v>
      </c>
      <c r="Q349" s="159"/>
      <c r="R349" s="72" t="s">
        <v>706</v>
      </c>
      <c r="S349" s="73" t="s">
        <v>722</v>
      </c>
      <c r="T349" s="70" t="s">
        <v>168</v>
      </c>
      <c r="U349" s="87"/>
      <c r="V349" s="87"/>
      <c r="W349" s="87"/>
      <c r="X349" s="87"/>
      <c r="Y349" s="87"/>
      <c r="Z349" s="87"/>
      <c r="AA349" s="87"/>
    </row>
    <row r="350" spans="1:27" s="25" customFormat="1" ht="15.5" x14ac:dyDescent="0.35">
      <c r="A350" s="183"/>
      <c r="B350" s="162"/>
      <c r="C350" s="162"/>
      <c r="D350" s="162"/>
      <c r="E350" s="183"/>
      <c r="F350" s="183"/>
      <c r="G350" s="186"/>
      <c r="H350" s="186"/>
      <c r="I350" s="186"/>
      <c r="J350" s="189"/>
      <c r="K350" s="192"/>
      <c r="L350" s="69" t="s">
        <v>61</v>
      </c>
      <c r="M350" s="70">
        <v>1</v>
      </c>
      <c r="N350" s="70">
        <f>IFERROR(VLOOKUP(L350,Data!K:M,3,0),"0")</f>
        <v>500</v>
      </c>
      <c r="O350" s="70">
        <f t="shared" si="9"/>
        <v>500</v>
      </c>
      <c r="P350" s="178"/>
      <c r="Q350" s="160"/>
      <c r="R350" s="75"/>
      <c r="S350" s="76"/>
      <c r="T350" s="70"/>
      <c r="U350" s="87"/>
      <c r="V350" s="87"/>
      <c r="W350" s="87"/>
      <c r="X350" s="87"/>
      <c r="Y350" s="87"/>
      <c r="Z350" s="87"/>
      <c r="AA350" s="87"/>
    </row>
    <row r="351" spans="1:27" s="25" customFormat="1" ht="15.5" x14ac:dyDescent="0.35">
      <c r="A351" s="183"/>
      <c r="B351" s="162"/>
      <c r="C351" s="162"/>
      <c r="D351" s="162"/>
      <c r="E351" s="183"/>
      <c r="F351" s="183"/>
      <c r="G351" s="186"/>
      <c r="H351" s="186"/>
      <c r="I351" s="186"/>
      <c r="J351" s="189"/>
      <c r="K351" s="192"/>
      <c r="L351" s="69"/>
      <c r="M351" s="70"/>
      <c r="N351" s="70" t="str">
        <f>IFERROR(VLOOKUP(L351,Data!K:M,3,0),"0")</f>
        <v>0</v>
      </c>
      <c r="O351" s="70">
        <f t="shared" si="9"/>
        <v>0</v>
      </c>
      <c r="P351" s="178"/>
      <c r="Q351" s="160"/>
      <c r="R351" s="75"/>
      <c r="S351" s="76"/>
      <c r="T351" s="70"/>
      <c r="U351" s="87"/>
      <c r="V351" s="87"/>
      <c r="W351" s="87"/>
      <c r="X351" s="87"/>
      <c r="Y351" s="87"/>
      <c r="Z351" s="87"/>
      <c r="AA351" s="87"/>
    </row>
    <row r="352" spans="1:27" s="25" customFormat="1" ht="15.5" x14ac:dyDescent="0.35">
      <c r="A352" s="182">
        <f>IF(G352="","",COUNTA($G$3:G353))</f>
        <v>97</v>
      </c>
      <c r="B352" s="161">
        <v>45111</v>
      </c>
      <c r="C352" s="161" t="s">
        <v>707</v>
      </c>
      <c r="D352" s="161" t="s">
        <v>702</v>
      </c>
      <c r="E352" s="182">
        <v>8412</v>
      </c>
      <c r="F352" s="182">
        <v>167189</v>
      </c>
      <c r="G352" s="185" t="s">
        <v>540</v>
      </c>
      <c r="H352" s="185" t="s">
        <v>540</v>
      </c>
      <c r="I352" s="185" t="s">
        <v>539</v>
      </c>
      <c r="J352" s="188" t="s">
        <v>840</v>
      </c>
      <c r="K352" s="191" t="s">
        <v>163</v>
      </c>
      <c r="L352" s="69" t="s">
        <v>65</v>
      </c>
      <c r="M352" s="70">
        <v>1</v>
      </c>
      <c r="N352" s="70">
        <f>IFERROR(VLOOKUP(L352,Data!K:M,3,0),"0")</f>
        <v>1000</v>
      </c>
      <c r="O352" s="70">
        <f t="shared" si="9"/>
        <v>1000</v>
      </c>
      <c r="P352" s="178">
        <f>SUM(O352:O358)</f>
        <v>3590</v>
      </c>
      <c r="Q352" s="159" t="s">
        <v>1021</v>
      </c>
      <c r="R352" s="72"/>
      <c r="S352" s="73" t="s">
        <v>767</v>
      </c>
      <c r="T352" s="70" t="s">
        <v>192</v>
      </c>
      <c r="U352" s="87"/>
      <c r="V352" s="87"/>
      <c r="W352" s="87"/>
      <c r="X352" s="87"/>
      <c r="Y352" s="87"/>
      <c r="Z352" s="87"/>
      <c r="AA352" s="87"/>
    </row>
    <row r="353" spans="1:27" s="25" customFormat="1" ht="15.5" x14ac:dyDescent="0.35">
      <c r="A353" s="183"/>
      <c r="B353" s="162"/>
      <c r="C353" s="162"/>
      <c r="D353" s="162"/>
      <c r="E353" s="183"/>
      <c r="F353" s="183"/>
      <c r="G353" s="186"/>
      <c r="H353" s="186"/>
      <c r="I353" s="186"/>
      <c r="J353" s="189"/>
      <c r="K353" s="192"/>
      <c r="L353" s="69" t="s">
        <v>137</v>
      </c>
      <c r="M353" s="70">
        <v>1</v>
      </c>
      <c r="N353" s="70">
        <f>IFERROR(VLOOKUP(L353,Data!K:M,3,0),"0")</f>
        <v>70</v>
      </c>
      <c r="O353" s="70">
        <f t="shared" si="9"/>
        <v>70</v>
      </c>
      <c r="P353" s="178"/>
      <c r="Q353" s="160"/>
      <c r="R353" s="174" t="s">
        <v>1585</v>
      </c>
      <c r="S353" s="76"/>
      <c r="T353" s="70"/>
      <c r="U353" s="87"/>
      <c r="V353" s="87"/>
      <c r="W353" s="87"/>
      <c r="X353" s="87"/>
      <c r="Y353" s="87"/>
      <c r="Z353" s="87"/>
      <c r="AA353" s="87"/>
    </row>
    <row r="354" spans="1:27" s="25" customFormat="1" ht="15.65" customHeight="1" x14ac:dyDescent="0.35">
      <c r="A354" s="183"/>
      <c r="B354" s="162"/>
      <c r="C354" s="162"/>
      <c r="D354" s="162"/>
      <c r="E354" s="183"/>
      <c r="F354" s="183"/>
      <c r="G354" s="186"/>
      <c r="H354" s="186"/>
      <c r="I354" s="186"/>
      <c r="J354" s="189"/>
      <c r="K354" s="192"/>
      <c r="L354" s="69" t="s">
        <v>716</v>
      </c>
      <c r="M354" s="70">
        <v>1</v>
      </c>
      <c r="N354" s="70">
        <f>IFERROR(VLOOKUP(L354,Data!K:M,3,0),"0")</f>
        <v>200</v>
      </c>
      <c r="O354" s="70">
        <f t="shared" si="9"/>
        <v>200</v>
      </c>
      <c r="P354" s="178"/>
      <c r="Q354" s="160"/>
      <c r="R354" s="174"/>
      <c r="S354" s="76"/>
      <c r="T354" s="70"/>
      <c r="U354" s="87"/>
      <c r="V354" s="87"/>
      <c r="W354" s="87"/>
      <c r="X354" s="87"/>
      <c r="Y354" s="87"/>
      <c r="Z354" s="87"/>
      <c r="AA354" s="87"/>
    </row>
    <row r="355" spans="1:27" s="25" customFormat="1" ht="15.5" x14ac:dyDescent="0.35">
      <c r="A355" s="183"/>
      <c r="B355" s="162"/>
      <c r="C355" s="162"/>
      <c r="D355" s="162"/>
      <c r="E355" s="183"/>
      <c r="F355" s="183"/>
      <c r="G355" s="186"/>
      <c r="H355" s="186"/>
      <c r="I355" s="186"/>
      <c r="J355" s="189"/>
      <c r="K355" s="192"/>
      <c r="L355" s="69" t="s">
        <v>88</v>
      </c>
      <c r="M355" s="70">
        <v>8</v>
      </c>
      <c r="N355" s="70">
        <f>IFERROR(VLOOKUP(L355,Data!K:M,3,0),"0")</f>
        <v>35</v>
      </c>
      <c r="O355" s="70">
        <f t="shared" si="9"/>
        <v>280</v>
      </c>
      <c r="P355" s="178"/>
      <c r="Q355" s="160"/>
      <c r="R355" s="174"/>
      <c r="S355" s="76"/>
      <c r="T355" s="70"/>
      <c r="U355" s="87"/>
      <c r="V355" s="87"/>
      <c r="W355" s="87"/>
      <c r="X355" s="87"/>
      <c r="Y355" s="87"/>
      <c r="Z355" s="87"/>
      <c r="AA355" s="87"/>
    </row>
    <row r="356" spans="1:27" s="25" customFormat="1" ht="15.5" x14ac:dyDescent="0.35">
      <c r="A356" s="183"/>
      <c r="B356" s="162"/>
      <c r="C356" s="162"/>
      <c r="D356" s="162"/>
      <c r="E356" s="183"/>
      <c r="F356" s="183"/>
      <c r="G356" s="186"/>
      <c r="H356" s="186"/>
      <c r="I356" s="186"/>
      <c r="J356" s="189"/>
      <c r="K356" s="192"/>
      <c r="L356" s="69" t="s">
        <v>111</v>
      </c>
      <c r="M356" s="70">
        <v>1</v>
      </c>
      <c r="N356" s="70">
        <f>IFERROR(VLOOKUP(L356,Data!K:M,3,0),"0")</f>
        <v>650</v>
      </c>
      <c r="O356" s="70">
        <f t="shared" si="9"/>
        <v>650</v>
      </c>
      <c r="P356" s="178"/>
      <c r="Q356" s="160"/>
      <c r="R356" s="174"/>
      <c r="S356" s="76"/>
      <c r="T356" s="70"/>
      <c r="U356" s="87"/>
      <c r="V356" s="87"/>
      <c r="W356" s="87"/>
      <c r="X356" s="87"/>
      <c r="Y356" s="87"/>
      <c r="Z356" s="87"/>
      <c r="AA356" s="87"/>
    </row>
    <row r="357" spans="1:27" s="25" customFormat="1" ht="15.5" x14ac:dyDescent="0.35">
      <c r="A357" s="183"/>
      <c r="B357" s="162"/>
      <c r="C357" s="162"/>
      <c r="D357" s="162"/>
      <c r="E357" s="183"/>
      <c r="F357" s="183"/>
      <c r="G357" s="186"/>
      <c r="H357" s="186"/>
      <c r="I357" s="186"/>
      <c r="J357" s="189"/>
      <c r="K357" s="192"/>
      <c r="L357" s="69" t="s">
        <v>144</v>
      </c>
      <c r="M357" s="70">
        <v>1</v>
      </c>
      <c r="N357" s="70">
        <v>890</v>
      </c>
      <c r="O357" s="70">
        <f t="shared" si="9"/>
        <v>890</v>
      </c>
      <c r="P357" s="178"/>
      <c r="Q357" s="160"/>
      <c r="R357" s="75"/>
      <c r="S357" s="76"/>
      <c r="T357" s="70"/>
      <c r="U357" s="87"/>
      <c r="V357" s="87"/>
      <c r="W357" s="87"/>
      <c r="X357" s="87"/>
      <c r="Y357" s="87"/>
      <c r="Z357" s="87"/>
      <c r="AA357" s="87"/>
    </row>
    <row r="358" spans="1:27" s="25" customFormat="1" ht="15.5" x14ac:dyDescent="0.35">
      <c r="A358" s="183"/>
      <c r="B358" s="162"/>
      <c r="C358" s="162"/>
      <c r="D358" s="162"/>
      <c r="E358" s="183"/>
      <c r="F358" s="183"/>
      <c r="G358" s="186"/>
      <c r="H358" s="186"/>
      <c r="I358" s="186"/>
      <c r="J358" s="189"/>
      <c r="K358" s="192"/>
      <c r="L358" s="69" t="s">
        <v>61</v>
      </c>
      <c r="M358" s="70">
        <v>1</v>
      </c>
      <c r="N358" s="70">
        <f>IFERROR(VLOOKUP(L358,Data!K:M,3,0),"0")</f>
        <v>500</v>
      </c>
      <c r="O358" s="70">
        <f t="shared" si="9"/>
        <v>500</v>
      </c>
      <c r="P358" s="178"/>
      <c r="Q358" s="160"/>
      <c r="R358" s="75"/>
      <c r="S358" s="76"/>
      <c r="T358" s="70"/>
      <c r="U358" s="87"/>
      <c r="V358" s="87"/>
      <c r="W358" s="87"/>
      <c r="X358" s="87"/>
      <c r="Y358" s="87"/>
      <c r="Z358" s="87"/>
      <c r="AA358" s="87"/>
    </row>
    <row r="359" spans="1:27" s="25" customFormat="1" ht="15.5" x14ac:dyDescent="0.35">
      <c r="A359" s="182">
        <f>IF(G359="","",COUNTA($G$3:G360))</f>
        <v>98</v>
      </c>
      <c r="B359" s="161">
        <v>45112</v>
      </c>
      <c r="C359" s="161" t="s">
        <v>707</v>
      </c>
      <c r="D359" s="161" t="s">
        <v>76</v>
      </c>
      <c r="E359" s="182">
        <v>204626</v>
      </c>
      <c r="F359" s="182">
        <v>172657</v>
      </c>
      <c r="G359" s="185" t="s">
        <v>538</v>
      </c>
      <c r="H359" s="185" t="s">
        <v>538</v>
      </c>
      <c r="I359" s="185" t="s">
        <v>537</v>
      </c>
      <c r="J359" s="188" t="s">
        <v>841</v>
      </c>
      <c r="K359" s="191" t="s">
        <v>185</v>
      </c>
      <c r="L359" s="69" t="s">
        <v>61</v>
      </c>
      <c r="M359" s="70">
        <v>1</v>
      </c>
      <c r="N359" s="70">
        <f>IFERROR(VLOOKUP(L359,Data!K:M,3,0),"0")</f>
        <v>500</v>
      </c>
      <c r="O359" s="70">
        <f t="shared" si="9"/>
        <v>500</v>
      </c>
      <c r="P359" s="178">
        <f>SUM(O359:O361)</f>
        <v>500</v>
      </c>
      <c r="Q359" s="159"/>
      <c r="R359" s="72" t="s">
        <v>727</v>
      </c>
      <c r="S359" s="73" t="s">
        <v>737</v>
      </c>
      <c r="T359" s="70" t="s">
        <v>180</v>
      </c>
      <c r="U359" s="87"/>
      <c r="V359" s="87"/>
      <c r="W359" s="87"/>
      <c r="X359" s="87"/>
      <c r="Y359" s="87"/>
      <c r="Z359" s="87"/>
      <c r="AA359" s="87"/>
    </row>
    <row r="360" spans="1:27" s="25" customFormat="1" ht="15.5" x14ac:dyDescent="0.35">
      <c r="A360" s="183"/>
      <c r="B360" s="162"/>
      <c r="C360" s="162"/>
      <c r="D360" s="162"/>
      <c r="E360" s="183"/>
      <c r="F360" s="183"/>
      <c r="G360" s="186"/>
      <c r="H360" s="186"/>
      <c r="I360" s="186"/>
      <c r="J360" s="189"/>
      <c r="K360" s="192"/>
      <c r="L360" s="69"/>
      <c r="M360" s="70"/>
      <c r="N360" s="70" t="str">
        <f>IFERROR(VLOOKUP(L360,Data!K:M,3,0),"0")</f>
        <v>0</v>
      </c>
      <c r="O360" s="70">
        <f t="shared" si="9"/>
        <v>0</v>
      </c>
      <c r="P360" s="178"/>
      <c r="Q360" s="160"/>
      <c r="R360" s="75"/>
      <c r="S360" s="76"/>
      <c r="T360" s="70"/>
      <c r="U360" s="87"/>
      <c r="V360" s="87"/>
      <c r="W360" s="87"/>
      <c r="X360" s="87"/>
      <c r="Y360" s="87"/>
      <c r="Z360" s="87"/>
      <c r="AA360" s="87"/>
    </row>
    <row r="361" spans="1:27" s="25" customFormat="1" ht="15.5" x14ac:dyDescent="0.35">
      <c r="A361" s="183"/>
      <c r="B361" s="162"/>
      <c r="C361" s="162"/>
      <c r="D361" s="162"/>
      <c r="E361" s="183"/>
      <c r="F361" s="183"/>
      <c r="G361" s="186"/>
      <c r="H361" s="186"/>
      <c r="I361" s="186"/>
      <c r="J361" s="189"/>
      <c r="K361" s="192"/>
      <c r="L361" s="69"/>
      <c r="M361" s="70"/>
      <c r="N361" s="70" t="str">
        <f>IFERROR(VLOOKUP(L361,Data!K:M,3,0),"0")</f>
        <v>0</v>
      </c>
      <c r="O361" s="70">
        <f t="shared" si="9"/>
        <v>0</v>
      </c>
      <c r="P361" s="178"/>
      <c r="Q361" s="160"/>
      <c r="R361" s="75"/>
      <c r="S361" s="76"/>
      <c r="T361" s="70"/>
      <c r="U361" s="87"/>
      <c r="V361" s="87"/>
      <c r="W361" s="87"/>
      <c r="X361" s="87"/>
      <c r="Y361" s="87"/>
      <c r="Z361" s="87"/>
      <c r="AA361" s="87"/>
    </row>
    <row r="362" spans="1:27" ht="15.75" customHeight="1" x14ac:dyDescent="0.35">
      <c r="A362" s="53">
        <f>IF(G362="","",COUNTA($G$3:G362))</f>
        <v>99</v>
      </c>
      <c r="B362" s="51">
        <v>45112</v>
      </c>
      <c r="C362" s="52" t="s">
        <v>53</v>
      </c>
      <c r="D362" s="53" t="s">
        <v>56</v>
      </c>
      <c r="E362" s="53" t="s">
        <v>1497</v>
      </c>
      <c r="F362" s="53" t="s">
        <v>1498</v>
      </c>
      <c r="G362" s="48" t="s">
        <v>1499</v>
      </c>
      <c r="H362" s="48" t="s">
        <v>1499</v>
      </c>
      <c r="I362" s="48" t="s">
        <v>1500</v>
      </c>
      <c r="J362" s="48" t="s">
        <v>1501</v>
      </c>
      <c r="K362" s="54" t="s">
        <v>1502</v>
      </c>
      <c r="L362" s="38" t="s">
        <v>61</v>
      </c>
      <c r="M362" s="31">
        <v>1</v>
      </c>
      <c r="N362" s="31">
        <f>IFERROR(VLOOKUP(L362,[5]Data!K:M,3,0),"0")</f>
        <v>500</v>
      </c>
      <c r="O362" s="31">
        <f t="shared" ref="O362:O369" si="10">PRODUCT(M362:N362)</f>
        <v>500</v>
      </c>
      <c r="P362" s="50">
        <f>SUM(O362:O362)</f>
        <v>500</v>
      </c>
      <c r="Q362" s="49"/>
      <c r="R362" s="29" t="s">
        <v>1503</v>
      </c>
      <c r="S362" s="43" t="s">
        <v>723</v>
      </c>
    </row>
    <row r="363" spans="1:27" ht="15.5" x14ac:dyDescent="0.35">
      <c r="A363" s="195">
        <f>IF(G363="","",COUNTA($G$3:G364))</f>
        <v>100</v>
      </c>
      <c r="B363" s="194">
        <v>45112</v>
      </c>
      <c r="C363" s="198" t="s">
        <v>53</v>
      </c>
      <c r="D363" s="195" t="s">
        <v>76</v>
      </c>
      <c r="E363" s="195" t="s">
        <v>1504</v>
      </c>
      <c r="F363" s="195">
        <v>5038</v>
      </c>
      <c r="G363" s="227" t="s">
        <v>1505</v>
      </c>
      <c r="H363" s="227" t="s">
        <v>1505</v>
      </c>
      <c r="I363" s="227" t="s">
        <v>1506</v>
      </c>
      <c r="J363" s="227" t="s">
        <v>1507</v>
      </c>
      <c r="K363" s="212" t="s">
        <v>159</v>
      </c>
      <c r="L363" s="38" t="s">
        <v>1286</v>
      </c>
      <c r="M363" s="31">
        <v>1</v>
      </c>
      <c r="N363" s="31">
        <f>IFERROR(VLOOKUP(L363,[5]Data!K:M,3,0),"0")</f>
        <v>400</v>
      </c>
      <c r="O363" s="31">
        <f t="shared" si="10"/>
        <v>400</v>
      </c>
      <c r="P363" s="224">
        <f>SUM(O363:O364)</f>
        <v>900</v>
      </c>
      <c r="Q363" s="180"/>
      <c r="R363" s="29"/>
      <c r="S363" s="43" t="s">
        <v>737</v>
      </c>
    </row>
    <row r="364" spans="1:27" ht="15.5" x14ac:dyDescent="0.35">
      <c r="A364" s="195"/>
      <c r="B364" s="194"/>
      <c r="C364" s="198"/>
      <c r="D364" s="195"/>
      <c r="E364" s="195"/>
      <c r="F364" s="195"/>
      <c r="G364" s="227"/>
      <c r="H364" s="227"/>
      <c r="I364" s="227"/>
      <c r="J364" s="227"/>
      <c r="K364" s="212"/>
      <c r="L364" s="38" t="s">
        <v>61</v>
      </c>
      <c r="M364" s="31">
        <v>1</v>
      </c>
      <c r="N364" s="31">
        <f>IFERROR(VLOOKUP(L364,[5]Data!K:M,3,0),"0")</f>
        <v>500</v>
      </c>
      <c r="O364" s="31">
        <f t="shared" si="10"/>
        <v>500</v>
      </c>
      <c r="P364" s="224"/>
      <c r="Q364" s="230"/>
      <c r="R364" s="36"/>
      <c r="S364" s="43"/>
    </row>
    <row r="365" spans="1:27" ht="15.5" x14ac:dyDescent="0.35">
      <c r="A365" s="195">
        <f>IF(G365="","",COUNTA($G$3:G366))</f>
        <v>101</v>
      </c>
      <c r="B365" s="194">
        <v>45112</v>
      </c>
      <c r="C365" s="198" t="s">
        <v>53</v>
      </c>
      <c r="D365" s="195" t="s">
        <v>54</v>
      </c>
      <c r="E365" s="195" t="s">
        <v>1508</v>
      </c>
      <c r="F365" s="195">
        <v>514569</v>
      </c>
      <c r="G365" s="227" t="s">
        <v>1509</v>
      </c>
      <c r="H365" s="227" t="s">
        <v>1509</v>
      </c>
      <c r="I365" s="227" t="s">
        <v>1510</v>
      </c>
      <c r="J365" s="227" t="s">
        <v>1511</v>
      </c>
      <c r="K365" s="212" t="s">
        <v>205</v>
      </c>
      <c r="L365" s="38" t="s">
        <v>1286</v>
      </c>
      <c r="M365" s="31">
        <v>1</v>
      </c>
      <c r="N365" s="31">
        <f>IFERROR(VLOOKUP(L365,[5]Data!K:M,3,0),"0")</f>
        <v>400</v>
      </c>
      <c r="O365" s="31">
        <f t="shared" si="10"/>
        <v>400</v>
      </c>
      <c r="P365" s="224">
        <f>SUM(O365:O366)</f>
        <v>900</v>
      </c>
      <c r="Q365" s="180"/>
      <c r="R365" s="30"/>
      <c r="S365" s="43" t="s">
        <v>723</v>
      </c>
    </row>
    <row r="366" spans="1:27" ht="15.5" x14ac:dyDescent="0.35">
      <c r="A366" s="195"/>
      <c r="B366" s="194"/>
      <c r="C366" s="198"/>
      <c r="D366" s="195"/>
      <c r="E366" s="195"/>
      <c r="F366" s="195"/>
      <c r="G366" s="227"/>
      <c r="H366" s="227"/>
      <c r="I366" s="227"/>
      <c r="J366" s="227"/>
      <c r="K366" s="212"/>
      <c r="L366" s="38" t="s">
        <v>61</v>
      </c>
      <c r="M366" s="31">
        <v>1</v>
      </c>
      <c r="N366" s="31">
        <f>IFERROR(VLOOKUP(L366,[5]Data!K:M,3,0),"0")</f>
        <v>500</v>
      </c>
      <c r="O366" s="31">
        <f t="shared" si="10"/>
        <v>500</v>
      </c>
      <c r="P366" s="224"/>
      <c r="Q366" s="230"/>
      <c r="R366" s="30"/>
      <c r="S366" s="43"/>
    </row>
    <row r="367" spans="1:27" ht="15.5" x14ac:dyDescent="0.35">
      <c r="A367" s="195">
        <f>IF(G367="","",COUNTA($G$3:G368))</f>
        <v>102</v>
      </c>
      <c r="B367" s="194">
        <v>45112</v>
      </c>
      <c r="C367" s="198" t="s">
        <v>53</v>
      </c>
      <c r="D367" s="195" t="s">
        <v>60</v>
      </c>
      <c r="E367" s="195" t="s">
        <v>1512</v>
      </c>
      <c r="F367" s="195">
        <v>294944</v>
      </c>
      <c r="G367" s="227" t="s">
        <v>1513</v>
      </c>
      <c r="H367" s="227" t="s">
        <v>1513</v>
      </c>
      <c r="I367" s="227" t="s">
        <v>1514</v>
      </c>
      <c r="J367" s="227" t="s">
        <v>1515</v>
      </c>
      <c r="K367" s="212" t="s">
        <v>1336</v>
      </c>
      <c r="L367" s="38" t="s">
        <v>61</v>
      </c>
      <c r="M367" s="31">
        <v>1</v>
      </c>
      <c r="N367" s="31">
        <f>IFERROR(VLOOKUP(L367,[5]Data!K:M,3,0),"0")</f>
        <v>500</v>
      </c>
      <c r="O367" s="31">
        <f t="shared" si="10"/>
        <v>500</v>
      </c>
      <c r="P367" s="224">
        <f>SUM(O367:O368)</f>
        <v>500</v>
      </c>
      <c r="Q367" s="180"/>
      <c r="R367" s="32" t="s">
        <v>711</v>
      </c>
      <c r="S367" s="43" t="s">
        <v>753</v>
      </c>
    </row>
    <row r="368" spans="1:27" ht="15.5" x14ac:dyDescent="0.35">
      <c r="A368" s="195"/>
      <c r="B368" s="194"/>
      <c r="C368" s="198"/>
      <c r="D368" s="195"/>
      <c r="E368" s="195"/>
      <c r="F368" s="195"/>
      <c r="G368" s="227"/>
      <c r="H368" s="227"/>
      <c r="I368" s="227"/>
      <c r="J368" s="227"/>
      <c r="K368" s="212"/>
      <c r="L368" s="38"/>
      <c r="M368" s="31"/>
      <c r="N368" s="31" t="str">
        <f>IFERROR(VLOOKUP(L368,[5]Data!K:M,3,0),"0")</f>
        <v>0</v>
      </c>
      <c r="O368" s="31">
        <f t="shared" si="10"/>
        <v>0</v>
      </c>
      <c r="P368" s="224"/>
      <c r="Q368" s="230"/>
      <c r="R368" s="36"/>
      <c r="S368" s="32"/>
    </row>
    <row r="369" spans="1:27" ht="15.5" x14ac:dyDescent="0.35">
      <c r="A369" s="199">
        <f>IF(G369="","",COUNTA($G$3:G370))</f>
        <v>103</v>
      </c>
      <c r="B369" s="180">
        <v>45112</v>
      </c>
      <c r="C369" s="199" t="s">
        <v>1516</v>
      </c>
      <c r="D369" s="199" t="s">
        <v>76</v>
      </c>
      <c r="E369" s="199">
        <v>42682</v>
      </c>
      <c r="F369" s="199">
        <v>170884</v>
      </c>
      <c r="G369" s="167" t="s">
        <v>1517</v>
      </c>
      <c r="H369" s="167" t="s">
        <v>1517</v>
      </c>
      <c r="I369" s="167" t="s">
        <v>1518</v>
      </c>
      <c r="J369" s="167" t="s">
        <v>1519</v>
      </c>
      <c r="K369" s="232" t="s">
        <v>184</v>
      </c>
      <c r="L369" s="38" t="s">
        <v>131</v>
      </c>
      <c r="M369" s="31">
        <v>1</v>
      </c>
      <c r="N369" s="31">
        <f>IFERROR(VLOOKUP(L369,[3]Data!K:M,3,0),"0")</f>
        <v>380</v>
      </c>
      <c r="O369" s="31">
        <f t="shared" si="10"/>
        <v>380</v>
      </c>
      <c r="P369" s="224">
        <f>SUM(O369:O371)</f>
        <v>880</v>
      </c>
      <c r="Q369" s="216"/>
      <c r="R369" s="29" t="s">
        <v>711</v>
      </c>
      <c r="S369" s="33"/>
      <c r="T369" s="29"/>
    </row>
    <row r="370" spans="1:27" ht="15.5" x14ac:dyDescent="0.35">
      <c r="A370" s="200"/>
      <c r="B370" s="181"/>
      <c r="C370" s="200"/>
      <c r="D370" s="200"/>
      <c r="E370" s="200"/>
      <c r="F370" s="200"/>
      <c r="G370" s="168"/>
      <c r="H370" s="168"/>
      <c r="I370" s="168"/>
      <c r="J370" s="168"/>
      <c r="K370" s="233"/>
      <c r="L370" s="38" t="s">
        <v>61</v>
      </c>
      <c r="M370" s="31">
        <v>1</v>
      </c>
      <c r="N370" s="31">
        <f>IFERROR(VLOOKUP(L370,[3]Data!K:M,3,0),"0")</f>
        <v>500</v>
      </c>
      <c r="O370" s="31">
        <f t="shared" ref="O370" si="11">PRODUCT(M370:N370)</f>
        <v>500</v>
      </c>
      <c r="P370" s="224"/>
      <c r="Q370" s="217"/>
      <c r="R370" s="30"/>
      <c r="S370" s="33"/>
      <c r="T370" s="30"/>
    </row>
    <row r="371" spans="1:27" ht="15.5" x14ac:dyDescent="0.35">
      <c r="A371" s="200"/>
      <c r="B371" s="181"/>
      <c r="C371" s="231"/>
      <c r="D371" s="200"/>
      <c r="E371" s="200"/>
      <c r="F371" s="200"/>
      <c r="G371" s="168"/>
      <c r="H371" s="168"/>
      <c r="I371" s="168"/>
      <c r="J371" s="168"/>
      <c r="K371" s="233"/>
      <c r="L371" s="38"/>
      <c r="M371" s="31"/>
      <c r="N371" s="31"/>
      <c r="O371" s="31"/>
      <c r="P371" s="224"/>
      <c r="Q371" s="217"/>
      <c r="R371" s="44" t="s">
        <v>1607</v>
      </c>
      <c r="S371" s="33"/>
      <c r="T371" s="30"/>
    </row>
    <row r="372" spans="1:27" s="88" customFormat="1" ht="18" customHeight="1" x14ac:dyDescent="0.35">
      <c r="A372" s="236" t="s">
        <v>1626</v>
      </c>
      <c r="B372" s="237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37"/>
      <c r="O372" s="238"/>
      <c r="P372" s="220">
        <f>SUM(P306:P371)</f>
        <v>22800</v>
      </c>
      <c r="Q372" s="221"/>
      <c r="R372" s="222"/>
    </row>
    <row r="373" spans="1:27" s="92" customFormat="1" ht="18" customHeight="1" x14ac:dyDescent="0.35">
      <c r="A373" s="239" t="s">
        <v>1627</v>
      </c>
      <c r="B373" s="239"/>
      <c r="C373" s="89" t="e">
        <f ca="1">[4]!NumberToWordEN(P372)</f>
        <v>#NAME?</v>
      </c>
      <c r="D373" s="89"/>
      <c r="E373" s="89"/>
      <c r="F373" s="90"/>
      <c r="G373" s="89"/>
      <c r="H373" s="89"/>
      <c r="I373" s="89"/>
      <c r="J373" s="90"/>
      <c r="K373" s="89"/>
      <c r="L373" s="89"/>
      <c r="M373" s="89"/>
      <c r="N373" s="89"/>
      <c r="O373" s="89"/>
      <c r="P373" s="89"/>
      <c r="Q373" s="91"/>
    </row>
    <row r="374" spans="1:27" s="92" customFormat="1" ht="18" customHeight="1" x14ac:dyDescent="0.35">
      <c r="A374" s="93"/>
      <c r="B374" s="94"/>
      <c r="C374" s="95"/>
      <c r="D374" s="93"/>
      <c r="E374" s="93"/>
      <c r="F374" s="93"/>
      <c r="G374" s="93"/>
      <c r="H374" s="93"/>
      <c r="I374" s="93"/>
      <c r="J374" s="95"/>
      <c r="K374" s="93"/>
      <c r="M374" s="96"/>
      <c r="P374" s="93"/>
      <c r="Q374" s="97"/>
    </row>
    <row r="375" spans="1:27" s="92" customFormat="1" ht="18" customHeight="1" x14ac:dyDescent="0.35">
      <c r="A375" s="93"/>
      <c r="B375" s="94"/>
      <c r="C375" s="95"/>
      <c r="D375" s="93"/>
      <c r="E375" s="93"/>
      <c r="F375" s="93"/>
      <c r="G375" s="93"/>
      <c r="H375" s="93"/>
      <c r="I375" s="93"/>
      <c r="J375" s="95"/>
      <c r="K375" s="93"/>
      <c r="M375" s="96"/>
      <c r="P375" s="93"/>
      <c r="Q375" s="97"/>
    </row>
    <row r="376" spans="1:27" s="92" customFormat="1" ht="18" customHeight="1" x14ac:dyDescent="0.35">
      <c r="A376" s="93"/>
      <c r="B376" s="94"/>
      <c r="C376" s="95"/>
      <c r="D376" s="93"/>
      <c r="E376" s="93"/>
      <c r="F376" s="93"/>
      <c r="G376" s="93"/>
      <c r="H376" s="93"/>
      <c r="I376" s="93"/>
      <c r="J376" s="95"/>
      <c r="K376" s="93"/>
      <c r="M376" s="96"/>
      <c r="P376" s="93"/>
      <c r="Q376" s="97"/>
    </row>
    <row r="377" spans="1:27" s="102" customFormat="1" ht="18" customHeight="1" x14ac:dyDescent="0.35">
      <c r="A377" s="98"/>
      <c r="B377" s="98"/>
      <c r="C377" s="99"/>
      <c r="D377" s="99"/>
      <c r="E377" s="98"/>
      <c r="F377" s="98"/>
      <c r="G377" s="98"/>
      <c r="H377" s="98"/>
      <c r="I377" s="98"/>
      <c r="J377" s="99"/>
      <c r="K377" s="99"/>
      <c r="L377" s="99"/>
      <c r="M377" s="100"/>
      <c r="N377" s="100"/>
      <c r="O377" s="100"/>
      <c r="P377" s="100"/>
      <c r="Q377" s="101"/>
    </row>
    <row r="378" spans="1:27" s="102" customFormat="1" ht="18" customHeight="1" x14ac:dyDescent="0.35">
      <c r="A378" s="98"/>
      <c r="B378" s="98"/>
      <c r="C378" s="99"/>
      <c r="D378" s="99"/>
      <c r="E378" s="98"/>
      <c r="F378" s="98"/>
      <c r="G378" s="98"/>
      <c r="H378" s="98"/>
      <c r="I378" s="98"/>
      <c r="J378" s="99"/>
      <c r="K378" s="99"/>
      <c r="L378" s="99"/>
      <c r="M378" s="100"/>
      <c r="N378" s="100"/>
      <c r="O378" s="100"/>
      <c r="P378" s="218" t="s">
        <v>1628</v>
      </c>
      <c r="Q378" s="218"/>
    </row>
    <row r="379" spans="1:27" s="102" customFormat="1" ht="18" customHeight="1" x14ac:dyDescent="0.35">
      <c r="A379" s="98"/>
      <c r="B379" s="98"/>
      <c r="C379" s="99"/>
      <c r="D379" s="99"/>
      <c r="E379" s="98"/>
      <c r="F379" s="98"/>
      <c r="G379" s="98"/>
      <c r="H379" s="98"/>
      <c r="I379" s="98"/>
      <c r="J379" s="99"/>
      <c r="K379" s="99"/>
      <c r="L379" s="99"/>
      <c r="M379" s="100"/>
      <c r="N379" s="100"/>
      <c r="O379" s="100"/>
      <c r="P379" s="98"/>
      <c r="Q379" s="103"/>
    </row>
    <row r="380" spans="1:27" s="56" customFormat="1" ht="24" customHeight="1" x14ac:dyDescent="0.4">
      <c r="A380" s="205" t="s">
        <v>1633</v>
      </c>
      <c r="B380" s="207"/>
      <c r="C380" s="205" t="s">
        <v>20</v>
      </c>
      <c r="D380" s="206"/>
      <c r="E380" s="207"/>
      <c r="F380" s="205" t="s">
        <v>1623</v>
      </c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7"/>
    </row>
    <row r="381" spans="1:27" s="57" customFormat="1" ht="41.25" customHeight="1" x14ac:dyDescent="0.4">
      <c r="A381" s="104" t="s">
        <v>1624</v>
      </c>
      <c r="B381" s="105" t="s">
        <v>80</v>
      </c>
      <c r="C381" s="105" t="s">
        <v>9</v>
      </c>
      <c r="D381" s="106" t="s">
        <v>10</v>
      </c>
      <c r="E381" s="104" t="s">
        <v>11</v>
      </c>
      <c r="F381" s="104" t="s">
        <v>0</v>
      </c>
      <c r="G381" s="104"/>
      <c r="H381" s="104" t="s">
        <v>1</v>
      </c>
      <c r="I381" s="107"/>
      <c r="J381" s="105" t="s">
        <v>12</v>
      </c>
      <c r="K381" s="108" t="s">
        <v>147</v>
      </c>
      <c r="L381" s="107" t="s">
        <v>81</v>
      </c>
      <c r="M381" s="104" t="s">
        <v>13</v>
      </c>
      <c r="N381" s="104" t="s">
        <v>2</v>
      </c>
      <c r="O381" s="104" t="s">
        <v>82</v>
      </c>
      <c r="P381" s="104" t="s">
        <v>1625</v>
      </c>
      <c r="Q381" s="109" t="s">
        <v>83</v>
      </c>
      <c r="R381" s="109" t="s">
        <v>4</v>
      </c>
    </row>
    <row r="382" spans="1:27" s="25" customFormat="1" ht="15.5" x14ac:dyDescent="0.35">
      <c r="A382" s="182">
        <f>IF(G382="","",COUNTA($G$3:G383))</f>
        <v>104</v>
      </c>
      <c r="B382" s="161">
        <v>45112</v>
      </c>
      <c r="C382" s="161" t="s">
        <v>703</v>
      </c>
      <c r="D382" s="161" t="s">
        <v>76</v>
      </c>
      <c r="E382" s="182">
        <v>13627</v>
      </c>
      <c r="F382" s="182">
        <v>141813</v>
      </c>
      <c r="G382" s="185" t="s">
        <v>535</v>
      </c>
      <c r="H382" s="185" t="s">
        <v>535</v>
      </c>
      <c r="I382" s="185" t="s">
        <v>534</v>
      </c>
      <c r="J382" s="188" t="s">
        <v>842</v>
      </c>
      <c r="K382" s="191" t="s">
        <v>179</v>
      </c>
      <c r="L382" s="69" t="s">
        <v>710</v>
      </c>
      <c r="M382" s="70">
        <v>1</v>
      </c>
      <c r="N382" s="70">
        <f>IFERROR(VLOOKUP(L382,Data!K:M,3,0),"0")</f>
        <v>400</v>
      </c>
      <c r="O382" s="70">
        <f t="shared" si="9"/>
        <v>400</v>
      </c>
      <c r="P382" s="178">
        <f>SUM(O382:O384)</f>
        <v>900</v>
      </c>
      <c r="Q382" s="159"/>
      <c r="R382" s="72"/>
      <c r="S382" s="73" t="s">
        <v>723</v>
      </c>
      <c r="T382" s="70" t="s">
        <v>167</v>
      </c>
      <c r="U382" s="87"/>
      <c r="V382" s="87"/>
      <c r="W382" s="87"/>
      <c r="X382" s="87"/>
      <c r="Y382" s="87"/>
      <c r="Z382" s="87"/>
      <c r="AA382" s="87"/>
    </row>
    <row r="383" spans="1:27" s="25" customFormat="1" ht="15.5" x14ac:dyDescent="0.35">
      <c r="A383" s="183"/>
      <c r="B383" s="162"/>
      <c r="C383" s="162"/>
      <c r="D383" s="162"/>
      <c r="E383" s="183"/>
      <c r="F383" s="183"/>
      <c r="G383" s="186"/>
      <c r="H383" s="186"/>
      <c r="I383" s="186"/>
      <c r="J383" s="189"/>
      <c r="K383" s="192"/>
      <c r="L383" s="69" t="s">
        <v>61</v>
      </c>
      <c r="M383" s="70">
        <v>1</v>
      </c>
      <c r="N383" s="70">
        <f>IFERROR(VLOOKUP(L383,Data!K:M,3,0),"0")</f>
        <v>500</v>
      </c>
      <c r="O383" s="70">
        <f t="shared" si="9"/>
        <v>500</v>
      </c>
      <c r="P383" s="178"/>
      <c r="Q383" s="160"/>
      <c r="R383" s="75"/>
      <c r="S383" s="76"/>
      <c r="T383" s="70"/>
      <c r="U383" s="87"/>
      <c r="V383" s="87"/>
      <c r="W383" s="87"/>
      <c r="X383" s="87"/>
      <c r="Y383" s="87"/>
      <c r="Z383" s="87"/>
      <c r="AA383" s="87"/>
    </row>
    <row r="384" spans="1:27" s="25" customFormat="1" ht="15.5" x14ac:dyDescent="0.35">
      <c r="A384" s="183"/>
      <c r="B384" s="162"/>
      <c r="C384" s="162"/>
      <c r="D384" s="162"/>
      <c r="E384" s="183"/>
      <c r="F384" s="183"/>
      <c r="G384" s="186"/>
      <c r="H384" s="186"/>
      <c r="I384" s="186"/>
      <c r="J384" s="189"/>
      <c r="K384" s="192"/>
      <c r="L384" s="69"/>
      <c r="M384" s="70"/>
      <c r="N384" s="70" t="str">
        <f>IFERROR(VLOOKUP(L384,Data!K:M,3,0),"0")</f>
        <v>0</v>
      </c>
      <c r="O384" s="70">
        <f t="shared" si="9"/>
        <v>0</v>
      </c>
      <c r="P384" s="178"/>
      <c r="Q384" s="160"/>
      <c r="R384" s="75"/>
      <c r="S384" s="76"/>
      <c r="T384" s="70"/>
      <c r="U384" s="87"/>
      <c r="V384" s="87"/>
      <c r="W384" s="87"/>
      <c r="X384" s="87"/>
      <c r="Y384" s="87"/>
      <c r="Z384" s="87"/>
      <c r="AA384" s="87"/>
    </row>
    <row r="385" spans="1:27" s="25" customFormat="1" ht="15.5" x14ac:dyDescent="0.35">
      <c r="A385" s="182">
        <f>IF(G385="","",COUNTA($G$3:G386))</f>
        <v>105</v>
      </c>
      <c r="B385" s="161">
        <v>45112</v>
      </c>
      <c r="C385" s="161" t="s">
        <v>707</v>
      </c>
      <c r="D385" s="161" t="s">
        <v>55</v>
      </c>
      <c r="E385" s="182">
        <v>58596</v>
      </c>
      <c r="F385" s="182">
        <v>6101281</v>
      </c>
      <c r="G385" s="185" t="s">
        <v>533</v>
      </c>
      <c r="H385" s="185" t="s">
        <v>533</v>
      </c>
      <c r="I385" s="185" t="s">
        <v>532</v>
      </c>
      <c r="J385" s="188" t="s">
        <v>843</v>
      </c>
      <c r="K385" s="191" t="s">
        <v>170</v>
      </c>
      <c r="L385" s="69" t="s">
        <v>61</v>
      </c>
      <c r="M385" s="70">
        <v>1</v>
      </c>
      <c r="N385" s="70">
        <f>IFERROR(VLOOKUP(L385,Data!K:M,3,0),"0")</f>
        <v>500</v>
      </c>
      <c r="O385" s="70">
        <f t="shared" si="9"/>
        <v>500</v>
      </c>
      <c r="P385" s="178">
        <f>SUM(O385:O386)</f>
        <v>500</v>
      </c>
      <c r="Q385" s="159"/>
      <c r="R385" s="72" t="s">
        <v>711</v>
      </c>
      <c r="S385" s="73" t="s">
        <v>737</v>
      </c>
      <c r="T385" s="70"/>
      <c r="U385" s="87"/>
      <c r="V385" s="87"/>
      <c r="W385" s="87"/>
      <c r="X385" s="87"/>
      <c r="Y385" s="87"/>
      <c r="Z385" s="87"/>
      <c r="AA385" s="87"/>
    </row>
    <row r="386" spans="1:27" s="25" customFormat="1" ht="15.5" x14ac:dyDescent="0.35">
      <c r="A386" s="183"/>
      <c r="B386" s="162"/>
      <c r="C386" s="162"/>
      <c r="D386" s="162"/>
      <c r="E386" s="183"/>
      <c r="F386" s="183"/>
      <c r="G386" s="186"/>
      <c r="H386" s="186"/>
      <c r="I386" s="186"/>
      <c r="J386" s="189"/>
      <c r="K386" s="192"/>
      <c r="L386" s="69"/>
      <c r="M386" s="70"/>
      <c r="N386" s="70" t="str">
        <f>IFERROR(VLOOKUP(L386,Data!K:M,3,0),"0")</f>
        <v>0</v>
      </c>
      <c r="O386" s="70">
        <f t="shared" si="9"/>
        <v>0</v>
      </c>
      <c r="P386" s="178"/>
      <c r="Q386" s="160"/>
      <c r="R386" s="75"/>
      <c r="S386" s="76"/>
      <c r="T386" s="70"/>
      <c r="U386" s="87"/>
      <c r="V386" s="87"/>
      <c r="W386" s="87"/>
      <c r="X386" s="87"/>
      <c r="Y386" s="87"/>
      <c r="Z386" s="87"/>
      <c r="AA386" s="87"/>
    </row>
    <row r="387" spans="1:27" s="25" customFormat="1" ht="15.5" x14ac:dyDescent="0.35">
      <c r="A387" s="182">
        <f>IF(G387="","",COUNTA($G$3:G388))</f>
        <v>106</v>
      </c>
      <c r="B387" s="161">
        <v>45112</v>
      </c>
      <c r="C387" s="161" t="s">
        <v>703</v>
      </c>
      <c r="D387" s="161" t="s">
        <v>55</v>
      </c>
      <c r="E387" s="182">
        <v>16840</v>
      </c>
      <c r="F387" s="182">
        <v>140017</v>
      </c>
      <c r="G387" s="185" t="s">
        <v>531</v>
      </c>
      <c r="H387" s="185" t="s">
        <v>531</v>
      </c>
      <c r="I387" s="185" t="s">
        <v>530</v>
      </c>
      <c r="J387" s="188" t="s">
        <v>844</v>
      </c>
      <c r="K387" s="191" t="s">
        <v>171</v>
      </c>
      <c r="L387" s="69" t="s">
        <v>65</v>
      </c>
      <c r="M387" s="70">
        <v>1</v>
      </c>
      <c r="N387" s="70">
        <f>IFERROR(VLOOKUP(L387,Data!K:M,3,0),"0")</f>
        <v>1000</v>
      </c>
      <c r="O387" s="70">
        <f t="shared" si="9"/>
        <v>1000</v>
      </c>
      <c r="P387" s="178">
        <f>SUM(O387:O392)</f>
        <v>2895</v>
      </c>
      <c r="Q387" s="159">
        <v>45206</v>
      </c>
      <c r="R387" s="72"/>
      <c r="S387" s="73" t="s">
        <v>744</v>
      </c>
      <c r="T387" s="70" t="s">
        <v>192</v>
      </c>
      <c r="U387" s="87"/>
      <c r="V387" s="87"/>
      <c r="W387" s="87"/>
      <c r="X387" s="87"/>
      <c r="Y387" s="87"/>
      <c r="Z387" s="87"/>
      <c r="AA387" s="87"/>
    </row>
    <row r="388" spans="1:27" s="25" customFormat="1" ht="15.5" x14ac:dyDescent="0.35">
      <c r="A388" s="183"/>
      <c r="B388" s="162"/>
      <c r="C388" s="162"/>
      <c r="D388" s="162"/>
      <c r="E388" s="183"/>
      <c r="F388" s="183"/>
      <c r="G388" s="186"/>
      <c r="H388" s="186"/>
      <c r="I388" s="186"/>
      <c r="J388" s="189"/>
      <c r="K388" s="192"/>
      <c r="L388" s="69" t="s">
        <v>137</v>
      </c>
      <c r="M388" s="70">
        <v>1</v>
      </c>
      <c r="N388" s="70">
        <f>IFERROR(VLOOKUP(L388,Data!K:M,3,0),"0")</f>
        <v>70</v>
      </c>
      <c r="O388" s="70">
        <f t="shared" si="9"/>
        <v>70</v>
      </c>
      <c r="P388" s="178"/>
      <c r="Q388" s="160"/>
      <c r="R388" s="75"/>
      <c r="S388" s="76"/>
      <c r="T388" s="70"/>
      <c r="U388" s="87"/>
      <c r="V388" s="87"/>
      <c r="W388" s="87"/>
      <c r="X388" s="87"/>
      <c r="Y388" s="87"/>
      <c r="Z388" s="87"/>
      <c r="AA388" s="87"/>
    </row>
    <row r="389" spans="1:27" s="25" customFormat="1" ht="15.5" x14ac:dyDescent="0.35">
      <c r="A389" s="183"/>
      <c r="B389" s="162"/>
      <c r="C389" s="162"/>
      <c r="D389" s="162"/>
      <c r="E389" s="183"/>
      <c r="F389" s="183"/>
      <c r="G389" s="186"/>
      <c r="H389" s="186"/>
      <c r="I389" s="186"/>
      <c r="J389" s="189"/>
      <c r="K389" s="192"/>
      <c r="L389" s="69" t="s">
        <v>7</v>
      </c>
      <c r="M389" s="70">
        <v>15</v>
      </c>
      <c r="N389" s="70">
        <v>25</v>
      </c>
      <c r="O389" s="70">
        <f t="shared" si="9"/>
        <v>375</v>
      </c>
      <c r="P389" s="178"/>
      <c r="Q389" s="160"/>
      <c r="R389" s="75" t="s">
        <v>845</v>
      </c>
      <c r="S389" s="76"/>
      <c r="T389" s="70"/>
      <c r="U389" s="87"/>
      <c r="V389" s="87"/>
      <c r="W389" s="87"/>
      <c r="X389" s="87"/>
      <c r="Y389" s="87"/>
      <c r="Z389" s="87"/>
      <c r="AA389" s="87"/>
    </row>
    <row r="390" spans="1:27" s="25" customFormat="1" ht="15.5" x14ac:dyDescent="0.35">
      <c r="A390" s="183"/>
      <c r="B390" s="162"/>
      <c r="C390" s="162"/>
      <c r="D390" s="162"/>
      <c r="E390" s="183"/>
      <c r="F390" s="183"/>
      <c r="G390" s="186"/>
      <c r="H390" s="186"/>
      <c r="I390" s="186"/>
      <c r="J390" s="189"/>
      <c r="K390" s="192"/>
      <c r="L390" s="69" t="s">
        <v>793</v>
      </c>
      <c r="M390" s="70">
        <v>1</v>
      </c>
      <c r="N390" s="70">
        <f>IFERROR(VLOOKUP(L390,Data!K:M,3,0),"0")</f>
        <v>60</v>
      </c>
      <c r="O390" s="70">
        <f t="shared" si="9"/>
        <v>60</v>
      </c>
      <c r="P390" s="178"/>
      <c r="Q390" s="160"/>
      <c r="R390" s="75"/>
      <c r="S390" s="76"/>
      <c r="T390" s="70"/>
      <c r="U390" s="87"/>
      <c r="V390" s="87"/>
      <c r="W390" s="87"/>
      <c r="X390" s="87"/>
      <c r="Y390" s="87"/>
      <c r="Z390" s="87"/>
      <c r="AA390" s="87"/>
    </row>
    <row r="391" spans="1:27" s="25" customFormat="1" ht="15.5" x14ac:dyDescent="0.35">
      <c r="A391" s="183"/>
      <c r="B391" s="162"/>
      <c r="C391" s="162"/>
      <c r="D391" s="162"/>
      <c r="E391" s="183"/>
      <c r="F391" s="183"/>
      <c r="G391" s="186"/>
      <c r="H391" s="186"/>
      <c r="I391" s="186"/>
      <c r="J391" s="189"/>
      <c r="K391" s="192"/>
      <c r="L391" s="69" t="s">
        <v>144</v>
      </c>
      <c r="M391" s="70">
        <v>1</v>
      </c>
      <c r="N391" s="70">
        <v>890</v>
      </c>
      <c r="O391" s="70">
        <f t="shared" si="9"/>
        <v>890</v>
      </c>
      <c r="P391" s="178"/>
      <c r="Q391" s="160"/>
      <c r="R391" s="75"/>
      <c r="S391" s="76"/>
      <c r="T391" s="70"/>
      <c r="U391" s="87"/>
      <c r="V391" s="87"/>
      <c r="W391" s="87"/>
      <c r="X391" s="87"/>
      <c r="Y391" s="87"/>
      <c r="Z391" s="87"/>
      <c r="AA391" s="87"/>
    </row>
    <row r="392" spans="1:27" s="25" customFormat="1" ht="15.5" x14ac:dyDescent="0.35">
      <c r="A392" s="183"/>
      <c r="B392" s="162"/>
      <c r="C392" s="162"/>
      <c r="D392" s="162"/>
      <c r="E392" s="183"/>
      <c r="F392" s="183"/>
      <c r="G392" s="186"/>
      <c r="H392" s="186"/>
      <c r="I392" s="186"/>
      <c r="J392" s="189"/>
      <c r="K392" s="192"/>
      <c r="L392" s="69" t="s">
        <v>61</v>
      </c>
      <c r="M392" s="70">
        <v>1</v>
      </c>
      <c r="N392" s="70">
        <f>IFERROR(VLOOKUP(L392,Data!K:M,3,0),"0")</f>
        <v>500</v>
      </c>
      <c r="O392" s="70">
        <f t="shared" si="9"/>
        <v>500</v>
      </c>
      <c r="P392" s="178"/>
      <c r="Q392" s="160"/>
      <c r="R392" s="75"/>
      <c r="S392" s="76"/>
      <c r="T392" s="70"/>
      <c r="U392" s="87"/>
      <c r="V392" s="87"/>
      <c r="W392" s="87"/>
      <c r="X392" s="87"/>
      <c r="Y392" s="87"/>
      <c r="Z392" s="87"/>
      <c r="AA392" s="87"/>
    </row>
    <row r="393" spans="1:27" s="25" customFormat="1" ht="15.5" x14ac:dyDescent="0.35">
      <c r="A393" s="182">
        <f>IF(G393="","",COUNTA($G$3:G394))</f>
        <v>107</v>
      </c>
      <c r="B393" s="161">
        <v>45112</v>
      </c>
      <c r="C393" s="161" t="s">
        <v>703</v>
      </c>
      <c r="D393" s="161" t="s">
        <v>76</v>
      </c>
      <c r="E393" s="182">
        <v>209158</v>
      </c>
      <c r="F393" s="182">
        <v>280967</v>
      </c>
      <c r="G393" s="185" t="s">
        <v>529</v>
      </c>
      <c r="H393" s="185" t="s">
        <v>529</v>
      </c>
      <c r="I393" s="185" t="s">
        <v>528</v>
      </c>
      <c r="J393" s="188" t="s">
        <v>846</v>
      </c>
      <c r="K393" s="191" t="s">
        <v>200</v>
      </c>
      <c r="L393" s="69" t="s">
        <v>61</v>
      </c>
      <c r="M393" s="70">
        <v>1</v>
      </c>
      <c r="N393" s="70">
        <f>IFERROR(VLOOKUP(L393,Data!K:M,3,0),"0")</f>
        <v>500</v>
      </c>
      <c r="O393" s="70">
        <f t="shared" si="9"/>
        <v>500</v>
      </c>
      <c r="P393" s="178">
        <f>SUM(O393:O395)</f>
        <v>500</v>
      </c>
      <c r="Q393" s="159"/>
      <c r="R393" s="72" t="s">
        <v>847</v>
      </c>
      <c r="S393" s="73" t="s">
        <v>848</v>
      </c>
      <c r="T393" s="70" t="s">
        <v>527</v>
      </c>
      <c r="U393" s="87"/>
      <c r="V393" s="87"/>
      <c r="W393" s="87"/>
      <c r="X393" s="87"/>
      <c r="Y393" s="87"/>
      <c r="Z393" s="87"/>
      <c r="AA393" s="87"/>
    </row>
    <row r="394" spans="1:27" s="25" customFormat="1" ht="15.5" x14ac:dyDescent="0.35">
      <c r="A394" s="183"/>
      <c r="B394" s="162"/>
      <c r="C394" s="162"/>
      <c r="D394" s="162"/>
      <c r="E394" s="183"/>
      <c r="F394" s="183"/>
      <c r="G394" s="186"/>
      <c r="H394" s="186"/>
      <c r="I394" s="186"/>
      <c r="J394" s="189"/>
      <c r="K394" s="192"/>
      <c r="L394" s="69"/>
      <c r="M394" s="70"/>
      <c r="N394" s="70" t="str">
        <f>IFERROR(VLOOKUP(L394,Data!K:M,3,0),"0")</f>
        <v>0</v>
      </c>
      <c r="O394" s="70">
        <f t="shared" si="9"/>
        <v>0</v>
      </c>
      <c r="P394" s="178"/>
      <c r="Q394" s="160"/>
      <c r="R394" s="75" t="s">
        <v>800</v>
      </c>
      <c r="S394" s="76"/>
      <c r="T394" s="70"/>
      <c r="U394" s="87"/>
      <c r="V394" s="87"/>
      <c r="W394" s="87"/>
      <c r="X394" s="87"/>
      <c r="Y394" s="87"/>
      <c r="Z394" s="87"/>
      <c r="AA394" s="87"/>
    </row>
    <row r="395" spans="1:27" s="25" customFormat="1" ht="15.5" x14ac:dyDescent="0.35">
      <c r="A395" s="183"/>
      <c r="B395" s="162"/>
      <c r="C395" s="162"/>
      <c r="D395" s="162"/>
      <c r="E395" s="183"/>
      <c r="F395" s="183"/>
      <c r="G395" s="186"/>
      <c r="H395" s="186"/>
      <c r="I395" s="186"/>
      <c r="J395" s="189"/>
      <c r="K395" s="192"/>
      <c r="L395" s="69"/>
      <c r="M395" s="70"/>
      <c r="N395" s="70" t="str">
        <f>IFERROR(VLOOKUP(L395,Data!K:M,3,0),"0")</f>
        <v>0</v>
      </c>
      <c r="O395" s="70">
        <f t="shared" si="9"/>
        <v>0</v>
      </c>
      <c r="P395" s="178"/>
      <c r="Q395" s="160"/>
      <c r="R395" s="75"/>
      <c r="S395" s="76"/>
      <c r="T395" s="70"/>
      <c r="U395" s="87"/>
      <c r="V395" s="87"/>
      <c r="W395" s="87"/>
      <c r="X395" s="87"/>
      <c r="Y395" s="87"/>
      <c r="Z395" s="87"/>
      <c r="AA395" s="87"/>
    </row>
    <row r="396" spans="1:27" s="25" customFormat="1" ht="15.5" x14ac:dyDescent="0.35">
      <c r="A396" s="182">
        <f>IF(G396="","",COUNTA($G$3:G397))</f>
        <v>108</v>
      </c>
      <c r="B396" s="161">
        <v>45112</v>
      </c>
      <c r="C396" s="161" t="s">
        <v>707</v>
      </c>
      <c r="D396" s="161" t="s">
        <v>76</v>
      </c>
      <c r="E396" s="182">
        <v>208795</v>
      </c>
      <c r="F396" s="182">
        <v>33976</v>
      </c>
      <c r="G396" s="185" t="s">
        <v>526</v>
      </c>
      <c r="H396" s="185" t="s">
        <v>526</v>
      </c>
      <c r="I396" s="185" t="s">
        <v>525</v>
      </c>
      <c r="J396" s="188" t="s">
        <v>849</v>
      </c>
      <c r="K396" s="191" t="s">
        <v>188</v>
      </c>
      <c r="L396" s="69" t="s">
        <v>709</v>
      </c>
      <c r="M396" s="70">
        <v>1</v>
      </c>
      <c r="N396" s="70">
        <f>IFERROR(VLOOKUP(L396,Data!K:M,3,0),"0")</f>
        <v>350</v>
      </c>
      <c r="O396" s="70">
        <f t="shared" si="9"/>
        <v>350</v>
      </c>
      <c r="P396" s="178">
        <f>SUM(O396:O399)</f>
        <v>850</v>
      </c>
      <c r="Q396" s="159"/>
      <c r="R396" s="72"/>
      <c r="S396" s="73" t="s">
        <v>721</v>
      </c>
      <c r="T396" s="70" t="s">
        <v>168</v>
      </c>
      <c r="U396" s="87"/>
      <c r="V396" s="87"/>
      <c r="W396" s="87"/>
      <c r="X396" s="87"/>
      <c r="Y396" s="87"/>
      <c r="Z396" s="87"/>
      <c r="AA396" s="87"/>
    </row>
    <row r="397" spans="1:27" s="25" customFormat="1" ht="15.5" x14ac:dyDescent="0.35">
      <c r="A397" s="183"/>
      <c r="B397" s="162"/>
      <c r="C397" s="162"/>
      <c r="D397" s="162"/>
      <c r="E397" s="183"/>
      <c r="F397" s="183"/>
      <c r="G397" s="186"/>
      <c r="H397" s="186"/>
      <c r="I397" s="186"/>
      <c r="J397" s="189"/>
      <c r="K397" s="192"/>
      <c r="L397" s="69" t="s">
        <v>61</v>
      </c>
      <c r="M397" s="70">
        <v>1</v>
      </c>
      <c r="N397" s="70">
        <f>IFERROR(VLOOKUP(L397,Data!K:M,3,0),"0")</f>
        <v>500</v>
      </c>
      <c r="O397" s="70">
        <f t="shared" si="9"/>
        <v>500</v>
      </c>
      <c r="P397" s="178"/>
      <c r="Q397" s="160"/>
      <c r="R397" s="75"/>
      <c r="S397" s="76"/>
      <c r="T397" s="70"/>
      <c r="U397" s="87"/>
      <c r="V397" s="87"/>
      <c r="W397" s="87"/>
      <c r="X397" s="87"/>
      <c r="Y397" s="87"/>
      <c r="Z397" s="87"/>
      <c r="AA397" s="87"/>
    </row>
    <row r="398" spans="1:27" s="25" customFormat="1" ht="15.5" x14ac:dyDescent="0.35">
      <c r="A398" s="183"/>
      <c r="B398" s="162"/>
      <c r="C398" s="162"/>
      <c r="D398" s="162"/>
      <c r="E398" s="183"/>
      <c r="F398" s="183"/>
      <c r="G398" s="186"/>
      <c r="H398" s="186"/>
      <c r="I398" s="186"/>
      <c r="J398" s="189"/>
      <c r="K398" s="192"/>
      <c r="L398" s="69"/>
      <c r="M398" s="70"/>
      <c r="N398" s="70" t="str">
        <f>IFERROR(VLOOKUP(L398,Data!K:M,3,0),"0")</f>
        <v>0</v>
      </c>
      <c r="O398" s="70">
        <f t="shared" si="9"/>
        <v>0</v>
      </c>
      <c r="P398" s="178"/>
      <c r="Q398" s="160"/>
      <c r="R398" s="75"/>
      <c r="S398" s="76"/>
      <c r="T398" s="70"/>
      <c r="U398" s="87"/>
      <c r="V398" s="87"/>
      <c r="W398" s="87"/>
      <c r="X398" s="87"/>
      <c r="Y398" s="87"/>
      <c r="Z398" s="87"/>
      <c r="AA398" s="87"/>
    </row>
    <row r="399" spans="1:27" s="25" customFormat="1" ht="15.5" x14ac:dyDescent="0.35">
      <c r="A399" s="184"/>
      <c r="B399" s="163"/>
      <c r="C399" s="163"/>
      <c r="D399" s="163"/>
      <c r="E399" s="184"/>
      <c r="F399" s="184"/>
      <c r="G399" s="187"/>
      <c r="H399" s="187"/>
      <c r="I399" s="187"/>
      <c r="J399" s="190"/>
      <c r="K399" s="193"/>
      <c r="L399" s="69"/>
      <c r="M399" s="70"/>
      <c r="N399" s="70" t="str">
        <f>IFERROR(VLOOKUP(L399,Data!K:M,3,0),"0")</f>
        <v>0</v>
      </c>
      <c r="O399" s="70">
        <f t="shared" si="9"/>
        <v>0</v>
      </c>
      <c r="P399" s="178"/>
      <c r="Q399" s="179"/>
      <c r="R399" s="77"/>
      <c r="S399" s="78"/>
      <c r="T399" s="70"/>
      <c r="U399" s="87"/>
      <c r="V399" s="87"/>
      <c r="W399" s="87"/>
      <c r="X399" s="87"/>
      <c r="Y399" s="87"/>
      <c r="Z399" s="87"/>
      <c r="AA399" s="87"/>
    </row>
    <row r="400" spans="1:27" s="25" customFormat="1" ht="15.5" x14ac:dyDescent="0.35">
      <c r="A400" s="182">
        <f>IF(G400="","",COUNTA($G$3:G401))</f>
        <v>109</v>
      </c>
      <c r="B400" s="161">
        <v>45112</v>
      </c>
      <c r="C400" s="161" t="s">
        <v>703</v>
      </c>
      <c r="D400" s="161" t="s">
        <v>55</v>
      </c>
      <c r="E400" s="182">
        <v>2299</v>
      </c>
      <c r="F400" s="182">
        <v>299896</v>
      </c>
      <c r="G400" s="185" t="s">
        <v>524</v>
      </c>
      <c r="H400" s="185" t="s">
        <v>524</v>
      </c>
      <c r="I400" s="185" t="s">
        <v>523</v>
      </c>
      <c r="J400" s="188" t="s">
        <v>850</v>
      </c>
      <c r="K400" s="191" t="s">
        <v>163</v>
      </c>
      <c r="L400" s="69" t="s">
        <v>7</v>
      </c>
      <c r="M400" s="70">
        <v>1</v>
      </c>
      <c r="N400" s="70">
        <v>795</v>
      </c>
      <c r="O400" s="70">
        <f t="shared" si="9"/>
        <v>795</v>
      </c>
      <c r="P400" s="178">
        <f>SUM(O400:O402)</f>
        <v>1295</v>
      </c>
      <c r="Q400" s="159"/>
      <c r="R400" s="72" t="s">
        <v>1616</v>
      </c>
      <c r="S400" s="73" t="s">
        <v>767</v>
      </c>
      <c r="T400" s="70" t="s">
        <v>451</v>
      </c>
      <c r="U400" s="87"/>
      <c r="V400" s="87"/>
      <c r="W400" s="87"/>
      <c r="X400" s="87"/>
      <c r="Y400" s="87"/>
      <c r="Z400" s="87"/>
      <c r="AA400" s="87"/>
    </row>
    <row r="401" spans="1:27" s="25" customFormat="1" ht="15.5" x14ac:dyDescent="0.35">
      <c r="A401" s="183"/>
      <c r="B401" s="162"/>
      <c r="C401" s="162"/>
      <c r="D401" s="162"/>
      <c r="E401" s="183"/>
      <c r="F401" s="183"/>
      <c r="G401" s="186"/>
      <c r="H401" s="186"/>
      <c r="I401" s="186"/>
      <c r="J401" s="189"/>
      <c r="K401" s="192"/>
      <c r="L401" s="69" t="s">
        <v>61</v>
      </c>
      <c r="M401" s="70">
        <v>1</v>
      </c>
      <c r="N401" s="70">
        <f>IFERROR(VLOOKUP(L401,Data!K:M,3,0),"0")</f>
        <v>500</v>
      </c>
      <c r="O401" s="70">
        <f t="shared" si="9"/>
        <v>500</v>
      </c>
      <c r="P401" s="178"/>
      <c r="Q401" s="160"/>
      <c r="R401" s="75"/>
      <c r="S401" s="76"/>
      <c r="T401" s="70"/>
      <c r="U401" s="87"/>
      <c r="V401" s="87"/>
      <c r="W401" s="87"/>
      <c r="X401" s="87"/>
      <c r="Y401" s="87"/>
      <c r="Z401" s="87"/>
      <c r="AA401" s="87"/>
    </row>
    <row r="402" spans="1:27" s="25" customFormat="1" ht="15.5" x14ac:dyDescent="0.35">
      <c r="A402" s="183"/>
      <c r="B402" s="162"/>
      <c r="C402" s="162"/>
      <c r="D402" s="162"/>
      <c r="E402" s="183"/>
      <c r="F402" s="183"/>
      <c r="G402" s="186"/>
      <c r="H402" s="186"/>
      <c r="I402" s="186"/>
      <c r="J402" s="189"/>
      <c r="K402" s="192"/>
      <c r="L402" s="69"/>
      <c r="M402" s="70"/>
      <c r="N402" s="70" t="str">
        <f>IFERROR(VLOOKUP(L402,Data!K:M,3,0),"0")</f>
        <v>0</v>
      </c>
      <c r="O402" s="70">
        <f t="shared" si="9"/>
        <v>0</v>
      </c>
      <c r="P402" s="178"/>
      <c r="Q402" s="160"/>
      <c r="R402" s="75"/>
      <c r="S402" s="76"/>
      <c r="T402" s="70"/>
      <c r="U402" s="87"/>
      <c r="V402" s="87"/>
      <c r="W402" s="87"/>
      <c r="X402" s="87"/>
      <c r="Y402" s="87"/>
      <c r="Z402" s="87"/>
      <c r="AA402" s="87"/>
    </row>
    <row r="403" spans="1:27" s="25" customFormat="1" ht="15.5" x14ac:dyDescent="0.35">
      <c r="A403" s="182">
        <f>IF(G403="","",COUNTA($G$3:G404))</f>
        <v>110</v>
      </c>
      <c r="B403" s="161">
        <v>45112</v>
      </c>
      <c r="C403" s="161" t="s">
        <v>703</v>
      </c>
      <c r="D403" s="161" t="s">
        <v>76</v>
      </c>
      <c r="E403" s="182">
        <v>21384</v>
      </c>
      <c r="F403" s="182">
        <v>465245</v>
      </c>
      <c r="G403" s="185" t="s">
        <v>522</v>
      </c>
      <c r="H403" s="185" t="s">
        <v>522</v>
      </c>
      <c r="I403" s="185" t="s">
        <v>521</v>
      </c>
      <c r="J403" s="188" t="s">
        <v>851</v>
      </c>
      <c r="K403" s="191" t="s">
        <v>210</v>
      </c>
      <c r="L403" s="69" t="s">
        <v>65</v>
      </c>
      <c r="M403" s="70">
        <v>1</v>
      </c>
      <c r="N403" s="70">
        <f>IFERROR(VLOOKUP(L403,Data!K:M,3,0),"0")</f>
        <v>1000</v>
      </c>
      <c r="O403" s="70">
        <f t="shared" si="9"/>
        <v>1000</v>
      </c>
      <c r="P403" s="178">
        <f>SUM(O403:O415)</f>
        <v>5695</v>
      </c>
      <c r="Q403" s="159" t="s">
        <v>1023</v>
      </c>
      <c r="R403" s="72"/>
      <c r="S403" s="73" t="s">
        <v>744</v>
      </c>
      <c r="T403" s="70" t="s">
        <v>192</v>
      </c>
      <c r="U403" s="87"/>
      <c r="V403" s="87"/>
      <c r="W403" s="87"/>
      <c r="X403" s="87"/>
      <c r="Y403" s="87"/>
      <c r="Z403" s="87"/>
      <c r="AA403" s="87"/>
    </row>
    <row r="404" spans="1:27" s="25" customFormat="1" ht="15.5" x14ac:dyDescent="0.35">
      <c r="A404" s="183"/>
      <c r="B404" s="162"/>
      <c r="C404" s="162"/>
      <c r="D404" s="162"/>
      <c r="E404" s="183"/>
      <c r="F404" s="183"/>
      <c r="G404" s="186"/>
      <c r="H404" s="186"/>
      <c r="I404" s="186"/>
      <c r="J404" s="189"/>
      <c r="K404" s="192"/>
      <c r="L404" s="69" t="s">
        <v>137</v>
      </c>
      <c r="M404" s="70">
        <v>1</v>
      </c>
      <c r="N404" s="70">
        <f>IFERROR(VLOOKUP(L404,Data!K:M,3,0),"0")</f>
        <v>70</v>
      </c>
      <c r="O404" s="70">
        <f t="shared" si="9"/>
        <v>70</v>
      </c>
      <c r="P404" s="178"/>
      <c r="Q404" s="160"/>
      <c r="R404" s="75" t="s">
        <v>717</v>
      </c>
      <c r="S404" s="76"/>
      <c r="T404" s="70"/>
      <c r="U404" s="87"/>
      <c r="V404" s="87"/>
      <c r="W404" s="87"/>
      <c r="X404" s="87"/>
      <c r="Y404" s="87"/>
      <c r="Z404" s="87"/>
      <c r="AA404" s="87"/>
    </row>
    <row r="405" spans="1:27" s="25" customFormat="1" ht="15.5" x14ac:dyDescent="0.35">
      <c r="A405" s="183"/>
      <c r="B405" s="162"/>
      <c r="C405" s="162"/>
      <c r="D405" s="162"/>
      <c r="E405" s="183"/>
      <c r="F405" s="183"/>
      <c r="G405" s="186"/>
      <c r="H405" s="186"/>
      <c r="I405" s="186"/>
      <c r="J405" s="189"/>
      <c r="K405" s="192"/>
      <c r="L405" s="69" t="s">
        <v>88</v>
      </c>
      <c r="M405" s="70">
        <v>8</v>
      </c>
      <c r="N405" s="70">
        <f>IFERROR(VLOOKUP(L405,Data!K:M,3,0),"0")</f>
        <v>35</v>
      </c>
      <c r="O405" s="70">
        <f t="shared" si="9"/>
        <v>280</v>
      </c>
      <c r="P405" s="178"/>
      <c r="Q405" s="160"/>
      <c r="R405" s="75" t="s">
        <v>1022</v>
      </c>
      <c r="S405" s="76"/>
      <c r="T405" s="70"/>
      <c r="U405" s="87"/>
      <c r="V405" s="87"/>
      <c r="W405" s="87"/>
      <c r="X405" s="87"/>
      <c r="Y405" s="87"/>
      <c r="Z405" s="87"/>
      <c r="AA405" s="87"/>
    </row>
    <row r="406" spans="1:27" s="25" customFormat="1" ht="15.5" x14ac:dyDescent="0.35">
      <c r="A406" s="183"/>
      <c r="B406" s="162"/>
      <c r="C406" s="162"/>
      <c r="D406" s="162"/>
      <c r="E406" s="183"/>
      <c r="F406" s="183"/>
      <c r="G406" s="186"/>
      <c r="H406" s="186"/>
      <c r="I406" s="186"/>
      <c r="J406" s="189"/>
      <c r="K406" s="192"/>
      <c r="L406" s="69" t="s">
        <v>716</v>
      </c>
      <c r="M406" s="70">
        <v>1</v>
      </c>
      <c r="N406" s="70">
        <f>IFERROR(VLOOKUP(L406,Data!K:M,3,0),"0")</f>
        <v>200</v>
      </c>
      <c r="O406" s="70">
        <f t="shared" si="9"/>
        <v>200</v>
      </c>
      <c r="P406" s="178"/>
      <c r="Q406" s="160"/>
      <c r="R406" s="75"/>
      <c r="S406" s="76"/>
      <c r="T406" s="70"/>
      <c r="U406" s="87"/>
      <c r="V406" s="87"/>
      <c r="W406" s="87"/>
      <c r="X406" s="87"/>
      <c r="Y406" s="87"/>
      <c r="Z406" s="87"/>
      <c r="AA406" s="87"/>
    </row>
    <row r="407" spans="1:27" s="25" customFormat="1" ht="15.5" x14ac:dyDescent="0.35">
      <c r="A407" s="183"/>
      <c r="B407" s="162"/>
      <c r="C407" s="162"/>
      <c r="D407" s="162"/>
      <c r="E407" s="183"/>
      <c r="F407" s="183"/>
      <c r="G407" s="186"/>
      <c r="H407" s="186"/>
      <c r="I407" s="186"/>
      <c r="J407" s="189"/>
      <c r="K407" s="192"/>
      <c r="L407" s="69" t="s">
        <v>578</v>
      </c>
      <c r="M407" s="70">
        <v>3</v>
      </c>
      <c r="N407" s="70">
        <f>IFERROR(VLOOKUP(L407,Data!K:M,3,0),"0")</f>
        <v>10</v>
      </c>
      <c r="O407" s="70">
        <f t="shared" si="9"/>
        <v>30</v>
      </c>
      <c r="P407" s="178"/>
      <c r="Q407" s="160"/>
      <c r="R407" s="75"/>
      <c r="S407" s="76"/>
      <c r="T407" s="70"/>
      <c r="U407" s="87"/>
      <c r="V407" s="87"/>
      <c r="W407" s="87"/>
      <c r="X407" s="87"/>
      <c r="Y407" s="87"/>
      <c r="Z407" s="87"/>
      <c r="AA407" s="87"/>
    </row>
    <row r="408" spans="1:27" s="25" customFormat="1" ht="15.5" x14ac:dyDescent="0.35">
      <c r="A408" s="183"/>
      <c r="B408" s="162"/>
      <c r="C408" s="162"/>
      <c r="D408" s="162"/>
      <c r="E408" s="183"/>
      <c r="F408" s="183"/>
      <c r="G408" s="186"/>
      <c r="H408" s="186"/>
      <c r="I408" s="186"/>
      <c r="J408" s="189"/>
      <c r="K408" s="192"/>
      <c r="L408" s="69" t="s">
        <v>112</v>
      </c>
      <c r="M408" s="70">
        <v>1</v>
      </c>
      <c r="N408" s="70">
        <f>IFERROR(VLOOKUP(L408,Data!K:M,3,0),"0")</f>
        <v>800</v>
      </c>
      <c r="O408" s="70">
        <f t="shared" si="9"/>
        <v>800</v>
      </c>
      <c r="P408" s="178"/>
      <c r="Q408" s="160"/>
      <c r="R408" s="75" t="s">
        <v>765</v>
      </c>
      <c r="S408" s="76"/>
      <c r="T408" s="70"/>
      <c r="U408" s="87"/>
      <c r="V408" s="87"/>
      <c r="W408" s="87"/>
      <c r="X408" s="87"/>
      <c r="Y408" s="87"/>
      <c r="Z408" s="87"/>
      <c r="AA408" s="87"/>
    </row>
    <row r="409" spans="1:27" s="25" customFormat="1" ht="15.5" x14ac:dyDescent="0.35">
      <c r="A409" s="183"/>
      <c r="B409" s="162"/>
      <c r="C409" s="162"/>
      <c r="D409" s="162"/>
      <c r="E409" s="183"/>
      <c r="F409" s="183"/>
      <c r="G409" s="186"/>
      <c r="H409" s="186"/>
      <c r="I409" s="186"/>
      <c r="J409" s="189"/>
      <c r="K409" s="192"/>
      <c r="L409" s="69" t="s">
        <v>7</v>
      </c>
      <c r="M409" s="70">
        <v>1</v>
      </c>
      <c r="N409" s="70">
        <v>125</v>
      </c>
      <c r="O409" s="70">
        <f t="shared" si="9"/>
        <v>125</v>
      </c>
      <c r="P409" s="178"/>
      <c r="Q409" s="160"/>
      <c r="R409" s="72" t="s">
        <v>771</v>
      </c>
      <c r="S409" s="76"/>
      <c r="T409" s="70"/>
      <c r="U409" s="87"/>
      <c r="V409" s="87"/>
      <c r="W409" s="87"/>
      <c r="X409" s="87"/>
      <c r="Y409" s="87"/>
      <c r="Z409" s="87"/>
      <c r="AA409" s="87"/>
    </row>
    <row r="410" spans="1:27" s="25" customFormat="1" ht="15.5" x14ac:dyDescent="0.35">
      <c r="A410" s="183"/>
      <c r="B410" s="162"/>
      <c r="C410" s="162"/>
      <c r="D410" s="162"/>
      <c r="E410" s="183"/>
      <c r="F410" s="183"/>
      <c r="G410" s="186"/>
      <c r="H410" s="186"/>
      <c r="I410" s="186"/>
      <c r="J410" s="189"/>
      <c r="K410" s="192"/>
      <c r="L410" s="69" t="s">
        <v>710</v>
      </c>
      <c r="M410" s="70">
        <v>1</v>
      </c>
      <c r="N410" s="70">
        <f>IFERROR(VLOOKUP(L410,Data!K:M,3,0),"0")</f>
        <v>400</v>
      </c>
      <c r="O410" s="70">
        <f t="shared" si="9"/>
        <v>400</v>
      </c>
      <c r="P410" s="178"/>
      <c r="Q410" s="160"/>
      <c r="R410" s="75"/>
      <c r="S410" s="76"/>
      <c r="T410" s="70"/>
      <c r="U410" s="87"/>
      <c r="V410" s="87"/>
      <c r="W410" s="87"/>
      <c r="X410" s="87"/>
      <c r="Y410" s="87"/>
      <c r="Z410" s="87"/>
      <c r="AA410" s="87"/>
    </row>
    <row r="411" spans="1:27" s="25" customFormat="1" ht="15.5" x14ac:dyDescent="0.35">
      <c r="A411" s="183"/>
      <c r="B411" s="162"/>
      <c r="C411" s="162"/>
      <c r="D411" s="162"/>
      <c r="E411" s="183"/>
      <c r="F411" s="183"/>
      <c r="G411" s="186"/>
      <c r="H411" s="186"/>
      <c r="I411" s="186"/>
      <c r="J411" s="189"/>
      <c r="K411" s="192"/>
      <c r="L411" s="69" t="s">
        <v>7</v>
      </c>
      <c r="M411" s="70">
        <v>1</v>
      </c>
      <c r="N411" s="70">
        <v>30</v>
      </c>
      <c r="O411" s="70">
        <f t="shared" si="9"/>
        <v>30</v>
      </c>
      <c r="P411" s="178"/>
      <c r="Q411" s="160"/>
      <c r="R411" s="75" t="s">
        <v>852</v>
      </c>
      <c r="S411" s="76"/>
      <c r="T411" s="70"/>
      <c r="U411" s="87"/>
      <c r="V411" s="87"/>
      <c r="W411" s="87"/>
      <c r="X411" s="87"/>
      <c r="Y411" s="87"/>
      <c r="Z411" s="87"/>
      <c r="AA411" s="87"/>
    </row>
    <row r="412" spans="1:27" s="25" customFormat="1" ht="15.5" x14ac:dyDescent="0.35">
      <c r="A412" s="183"/>
      <c r="B412" s="162"/>
      <c r="C412" s="162"/>
      <c r="D412" s="162"/>
      <c r="E412" s="183"/>
      <c r="F412" s="183"/>
      <c r="G412" s="186"/>
      <c r="H412" s="186"/>
      <c r="I412" s="186"/>
      <c r="J412" s="189"/>
      <c r="K412" s="192"/>
      <c r="L412" s="69" t="s">
        <v>7</v>
      </c>
      <c r="M412" s="70">
        <v>4</v>
      </c>
      <c r="N412" s="70">
        <v>10</v>
      </c>
      <c r="O412" s="70">
        <f t="shared" si="9"/>
        <v>40</v>
      </c>
      <c r="P412" s="178"/>
      <c r="Q412" s="160"/>
      <c r="R412" s="75" t="s">
        <v>853</v>
      </c>
      <c r="S412" s="76"/>
      <c r="T412" s="70"/>
      <c r="U412" s="87"/>
      <c r="V412" s="87"/>
      <c r="W412" s="87"/>
      <c r="X412" s="87"/>
      <c r="Y412" s="87"/>
      <c r="Z412" s="87"/>
      <c r="AA412" s="87"/>
    </row>
    <row r="413" spans="1:27" s="25" customFormat="1" ht="15.5" x14ac:dyDescent="0.35">
      <c r="A413" s="183"/>
      <c r="B413" s="162"/>
      <c r="C413" s="162"/>
      <c r="D413" s="162"/>
      <c r="E413" s="183"/>
      <c r="F413" s="183"/>
      <c r="G413" s="186"/>
      <c r="H413" s="186"/>
      <c r="I413" s="186"/>
      <c r="J413" s="189"/>
      <c r="K413" s="192"/>
      <c r="L413" s="69" t="s">
        <v>134</v>
      </c>
      <c r="M413" s="70">
        <v>6</v>
      </c>
      <c r="N413" s="70">
        <f>IFERROR(VLOOKUP(L413,Data!K:M,3,0),"0")</f>
        <v>140</v>
      </c>
      <c r="O413" s="70">
        <f t="shared" ref="O413:O496" si="12">PRODUCT(M413:N413)</f>
        <v>840</v>
      </c>
      <c r="P413" s="178"/>
      <c r="Q413" s="160"/>
      <c r="R413" s="75" t="s">
        <v>1024</v>
      </c>
      <c r="S413" s="76"/>
      <c r="T413" s="70"/>
      <c r="U413" s="87"/>
      <c r="V413" s="87"/>
      <c r="W413" s="87"/>
      <c r="X413" s="87"/>
      <c r="Y413" s="87"/>
      <c r="Z413" s="87"/>
      <c r="AA413" s="87"/>
    </row>
    <row r="414" spans="1:27" s="25" customFormat="1" ht="15.5" x14ac:dyDescent="0.35">
      <c r="A414" s="183"/>
      <c r="B414" s="162"/>
      <c r="C414" s="162"/>
      <c r="D414" s="162"/>
      <c r="E414" s="183"/>
      <c r="F414" s="183"/>
      <c r="G414" s="186"/>
      <c r="H414" s="186"/>
      <c r="I414" s="186"/>
      <c r="J414" s="189"/>
      <c r="K414" s="192"/>
      <c r="L414" s="69" t="s">
        <v>144</v>
      </c>
      <c r="M414" s="70">
        <v>1</v>
      </c>
      <c r="N414" s="70">
        <v>1380</v>
      </c>
      <c r="O414" s="70">
        <f t="shared" si="12"/>
        <v>1380</v>
      </c>
      <c r="P414" s="178"/>
      <c r="Q414" s="160"/>
      <c r="R414" s="75"/>
      <c r="S414" s="76"/>
      <c r="T414" s="70"/>
      <c r="U414" s="87"/>
      <c r="V414" s="87"/>
      <c r="W414" s="87"/>
      <c r="X414" s="87"/>
      <c r="Y414" s="87"/>
      <c r="Z414" s="87"/>
      <c r="AA414" s="87"/>
    </row>
    <row r="415" spans="1:27" s="25" customFormat="1" ht="15.5" x14ac:dyDescent="0.35">
      <c r="A415" s="183"/>
      <c r="B415" s="162"/>
      <c r="C415" s="162"/>
      <c r="D415" s="162"/>
      <c r="E415" s="183"/>
      <c r="F415" s="183"/>
      <c r="G415" s="186"/>
      <c r="H415" s="186"/>
      <c r="I415" s="186"/>
      <c r="J415" s="189"/>
      <c r="K415" s="192"/>
      <c r="L415" s="69" t="s">
        <v>61</v>
      </c>
      <c r="M415" s="70">
        <v>1</v>
      </c>
      <c r="N415" s="70">
        <f>IFERROR(VLOOKUP(L415,Data!K:M,3,0),"0")</f>
        <v>500</v>
      </c>
      <c r="O415" s="70">
        <f t="shared" si="12"/>
        <v>500</v>
      </c>
      <c r="P415" s="178"/>
      <c r="Q415" s="160"/>
      <c r="R415" s="75"/>
      <c r="S415" s="76"/>
      <c r="T415" s="70"/>
      <c r="U415" s="87"/>
      <c r="V415" s="87"/>
      <c r="W415" s="87"/>
      <c r="X415" s="87"/>
      <c r="Y415" s="87"/>
      <c r="Z415" s="87"/>
      <c r="AA415" s="87"/>
    </row>
    <row r="416" spans="1:27" s="25" customFormat="1" ht="15.5" x14ac:dyDescent="0.35">
      <c r="A416" s="182">
        <f>IF(G416="","",COUNTA($G$3:G417))</f>
        <v>111</v>
      </c>
      <c r="B416" s="161">
        <v>45112</v>
      </c>
      <c r="C416" s="161" t="s">
        <v>703</v>
      </c>
      <c r="D416" s="161" t="s">
        <v>55</v>
      </c>
      <c r="E416" s="182">
        <v>3141</v>
      </c>
      <c r="F416" s="182">
        <v>352668</v>
      </c>
      <c r="G416" s="185" t="s">
        <v>520</v>
      </c>
      <c r="H416" s="185" t="s">
        <v>520</v>
      </c>
      <c r="I416" s="185" t="s">
        <v>225</v>
      </c>
      <c r="J416" s="188" t="s">
        <v>854</v>
      </c>
      <c r="K416" s="191" t="s">
        <v>224</v>
      </c>
      <c r="L416" s="69" t="s">
        <v>92</v>
      </c>
      <c r="M416" s="70">
        <v>1</v>
      </c>
      <c r="N416" s="70">
        <f>IFERROR(VLOOKUP(L416,Data!K:M,3,0),"0")</f>
        <v>850</v>
      </c>
      <c r="O416" s="70">
        <f t="shared" si="12"/>
        <v>850</v>
      </c>
      <c r="P416" s="178">
        <f>SUM(O416:O418)</f>
        <v>1750</v>
      </c>
      <c r="Q416" s="159"/>
      <c r="R416" s="72" t="s">
        <v>727</v>
      </c>
      <c r="S416" s="73"/>
      <c r="T416" s="70" t="s">
        <v>519</v>
      </c>
      <c r="U416" s="87"/>
      <c r="V416" s="87"/>
      <c r="W416" s="87"/>
      <c r="X416" s="87"/>
      <c r="Y416" s="87"/>
      <c r="Z416" s="87"/>
      <c r="AA416" s="87"/>
    </row>
    <row r="417" spans="1:27" s="25" customFormat="1" ht="15.5" x14ac:dyDescent="0.35">
      <c r="A417" s="183"/>
      <c r="B417" s="162"/>
      <c r="C417" s="162"/>
      <c r="D417" s="162"/>
      <c r="E417" s="183"/>
      <c r="F417" s="183"/>
      <c r="G417" s="186"/>
      <c r="H417" s="186"/>
      <c r="I417" s="186"/>
      <c r="J417" s="189"/>
      <c r="K417" s="192"/>
      <c r="L417" s="69" t="s">
        <v>130</v>
      </c>
      <c r="M417" s="70">
        <v>1</v>
      </c>
      <c r="N417" s="70">
        <f>IFERROR(VLOOKUP(L417,Data!K:M,3,0),"0")</f>
        <v>400</v>
      </c>
      <c r="O417" s="70">
        <f t="shared" si="12"/>
        <v>400</v>
      </c>
      <c r="P417" s="178"/>
      <c r="Q417" s="160"/>
      <c r="R417" s="75"/>
      <c r="S417" s="76"/>
      <c r="T417" s="70"/>
      <c r="U417" s="87"/>
      <c r="V417" s="87"/>
      <c r="W417" s="87"/>
      <c r="X417" s="87"/>
      <c r="Y417" s="87"/>
      <c r="Z417" s="87"/>
      <c r="AA417" s="87"/>
    </row>
    <row r="418" spans="1:27" s="25" customFormat="1" ht="15.5" x14ac:dyDescent="0.35">
      <c r="A418" s="183"/>
      <c r="B418" s="162"/>
      <c r="C418" s="162"/>
      <c r="D418" s="162"/>
      <c r="E418" s="183"/>
      <c r="F418" s="183"/>
      <c r="G418" s="186"/>
      <c r="H418" s="186"/>
      <c r="I418" s="186"/>
      <c r="J418" s="189"/>
      <c r="K418" s="192"/>
      <c r="L418" s="69" t="s">
        <v>61</v>
      </c>
      <c r="M418" s="70">
        <v>1</v>
      </c>
      <c r="N418" s="70">
        <f>IFERROR(VLOOKUP(L418,Data!K:M,3,0),"0")</f>
        <v>500</v>
      </c>
      <c r="O418" s="70">
        <f t="shared" si="12"/>
        <v>500</v>
      </c>
      <c r="P418" s="178"/>
      <c r="Q418" s="160"/>
      <c r="R418" s="75"/>
      <c r="S418" s="76"/>
      <c r="T418" s="70"/>
      <c r="U418" s="87"/>
      <c r="V418" s="87"/>
      <c r="W418" s="87"/>
      <c r="X418" s="87"/>
      <c r="Y418" s="87"/>
      <c r="Z418" s="87"/>
      <c r="AA418" s="87"/>
    </row>
    <row r="419" spans="1:27" s="25" customFormat="1" ht="15.5" x14ac:dyDescent="0.35">
      <c r="A419" s="182">
        <f>IF(G419="","",COUNTA($G$3:G420))</f>
        <v>112</v>
      </c>
      <c r="B419" s="161">
        <v>45112</v>
      </c>
      <c r="C419" s="161" t="s">
        <v>703</v>
      </c>
      <c r="D419" s="161" t="s">
        <v>76</v>
      </c>
      <c r="E419" s="182">
        <v>37374</v>
      </c>
      <c r="F419" s="182">
        <v>600255</v>
      </c>
      <c r="G419" s="185" t="s">
        <v>518</v>
      </c>
      <c r="H419" s="185" t="s">
        <v>518</v>
      </c>
      <c r="I419" s="185" t="s">
        <v>517</v>
      </c>
      <c r="J419" s="188" t="s">
        <v>855</v>
      </c>
      <c r="K419" s="191" t="s">
        <v>163</v>
      </c>
      <c r="L419" s="69" t="s">
        <v>65</v>
      </c>
      <c r="M419" s="70">
        <v>1</v>
      </c>
      <c r="N419" s="70">
        <f>IFERROR(VLOOKUP(L419,Data!K:M,3,0),"0")</f>
        <v>1000</v>
      </c>
      <c r="O419" s="70">
        <f t="shared" si="12"/>
        <v>1000</v>
      </c>
      <c r="P419" s="178">
        <f>SUM(O419:O427)</f>
        <v>4350</v>
      </c>
      <c r="Q419" s="159">
        <v>45145</v>
      </c>
      <c r="R419" s="72"/>
      <c r="S419" s="73" t="s">
        <v>744</v>
      </c>
      <c r="T419" s="70" t="s">
        <v>192</v>
      </c>
      <c r="U419" s="87"/>
      <c r="V419" s="87"/>
      <c r="W419" s="87"/>
      <c r="X419" s="87"/>
      <c r="Y419" s="87"/>
      <c r="Z419" s="87"/>
      <c r="AA419" s="87"/>
    </row>
    <row r="420" spans="1:27" s="25" customFormat="1" ht="15.5" x14ac:dyDescent="0.35">
      <c r="A420" s="183"/>
      <c r="B420" s="162"/>
      <c r="C420" s="162"/>
      <c r="D420" s="162"/>
      <c r="E420" s="183"/>
      <c r="F420" s="183"/>
      <c r="G420" s="186"/>
      <c r="H420" s="186"/>
      <c r="I420" s="186"/>
      <c r="J420" s="189"/>
      <c r="K420" s="192"/>
      <c r="L420" s="69" t="s">
        <v>137</v>
      </c>
      <c r="M420" s="70">
        <v>1</v>
      </c>
      <c r="N420" s="70">
        <f>IFERROR(VLOOKUP(L420,Data!K:M,3,0),"0")</f>
        <v>70</v>
      </c>
      <c r="O420" s="70">
        <f t="shared" si="12"/>
        <v>70</v>
      </c>
      <c r="P420" s="178"/>
      <c r="Q420" s="160"/>
      <c r="R420" s="75"/>
      <c r="S420" s="76"/>
      <c r="T420" s="70"/>
      <c r="U420" s="87"/>
      <c r="V420" s="87"/>
      <c r="W420" s="87"/>
      <c r="X420" s="87"/>
      <c r="Y420" s="87"/>
      <c r="Z420" s="87"/>
      <c r="AA420" s="87"/>
    </row>
    <row r="421" spans="1:27" s="25" customFormat="1" ht="15.5" x14ac:dyDescent="0.35">
      <c r="A421" s="183"/>
      <c r="B421" s="162"/>
      <c r="C421" s="162"/>
      <c r="D421" s="162"/>
      <c r="E421" s="183"/>
      <c r="F421" s="183"/>
      <c r="G421" s="186"/>
      <c r="H421" s="186"/>
      <c r="I421" s="186"/>
      <c r="J421" s="189"/>
      <c r="K421" s="192"/>
      <c r="L421" s="69" t="s">
        <v>716</v>
      </c>
      <c r="M421" s="70">
        <v>1</v>
      </c>
      <c r="N421" s="70">
        <f>IFERROR(VLOOKUP(L421,Data!K:M,3,0),"0")</f>
        <v>200</v>
      </c>
      <c r="O421" s="70">
        <f t="shared" si="12"/>
        <v>200</v>
      </c>
      <c r="P421" s="178"/>
      <c r="Q421" s="160"/>
      <c r="R421" s="75"/>
      <c r="S421" s="76"/>
      <c r="T421" s="70"/>
      <c r="U421" s="87"/>
      <c r="V421" s="87"/>
      <c r="W421" s="87"/>
      <c r="X421" s="87"/>
      <c r="Y421" s="87"/>
      <c r="Z421" s="87"/>
      <c r="AA421" s="87"/>
    </row>
    <row r="422" spans="1:27" s="25" customFormat="1" ht="15.5" x14ac:dyDescent="0.35">
      <c r="A422" s="183"/>
      <c r="B422" s="162"/>
      <c r="C422" s="162"/>
      <c r="D422" s="162"/>
      <c r="E422" s="183"/>
      <c r="F422" s="183"/>
      <c r="G422" s="186"/>
      <c r="H422" s="186"/>
      <c r="I422" s="186"/>
      <c r="J422" s="189"/>
      <c r="K422" s="192"/>
      <c r="L422" s="69" t="s">
        <v>112</v>
      </c>
      <c r="M422" s="70">
        <v>1</v>
      </c>
      <c r="N422" s="70">
        <f>IFERROR(VLOOKUP(L422,Data!K:M,3,0),"0")</f>
        <v>800</v>
      </c>
      <c r="O422" s="70">
        <f t="shared" si="12"/>
        <v>800</v>
      </c>
      <c r="P422" s="178"/>
      <c r="Q422" s="160"/>
      <c r="R422" s="75"/>
      <c r="S422" s="76"/>
      <c r="T422" s="70"/>
      <c r="U422" s="87"/>
      <c r="V422" s="87"/>
      <c r="W422" s="87"/>
      <c r="X422" s="87"/>
      <c r="Y422" s="87"/>
      <c r="Z422" s="87"/>
      <c r="AA422" s="87"/>
    </row>
    <row r="423" spans="1:27" s="25" customFormat="1" ht="15.5" x14ac:dyDescent="0.35">
      <c r="A423" s="183"/>
      <c r="B423" s="162"/>
      <c r="C423" s="162"/>
      <c r="D423" s="162"/>
      <c r="E423" s="183"/>
      <c r="F423" s="183"/>
      <c r="G423" s="186"/>
      <c r="H423" s="186"/>
      <c r="I423" s="186"/>
      <c r="J423" s="189"/>
      <c r="K423" s="192"/>
      <c r="L423" s="69" t="s">
        <v>578</v>
      </c>
      <c r="M423" s="70">
        <v>3</v>
      </c>
      <c r="N423" s="70">
        <f>IFERROR(VLOOKUP(L423,Data!K:M,3,0),"0")</f>
        <v>10</v>
      </c>
      <c r="O423" s="70">
        <f t="shared" si="12"/>
        <v>30</v>
      </c>
      <c r="P423" s="178"/>
      <c r="Q423" s="160"/>
      <c r="R423" s="75"/>
      <c r="S423" s="76"/>
      <c r="T423" s="70"/>
      <c r="U423" s="87"/>
      <c r="V423" s="87"/>
      <c r="W423" s="87"/>
      <c r="X423" s="87"/>
      <c r="Y423" s="87"/>
      <c r="Z423" s="87"/>
      <c r="AA423" s="87"/>
    </row>
    <row r="424" spans="1:27" s="25" customFormat="1" ht="15.5" x14ac:dyDescent="0.35">
      <c r="A424" s="183"/>
      <c r="B424" s="162"/>
      <c r="C424" s="162"/>
      <c r="D424" s="162"/>
      <c r="E424" s="183"/>
      <c r="F424" s="183"/>
      <c r="G424" s="186"/>
      <c r="H424" s="186"/>
      <c r="I424" s="186"/>
      <c r="J424" s="189"/>
      <c r="K424" s="192"/>
      <c r="L424" s="69" t="s">
        <v>134</v>
      </c>
      <c r="M424" s="70">
        <v>4</v>
      </c>
      <c r="N424" s="70">
        <f>IFERROR(VLOOKUP(L424,Data!K:M,3,0),"0")</f>
        <v>140</v>
      </c>
      <c r="O424" s="70">
        <f t="shared" si="12"/>
        <v>560</v>
      </c>
      <c r="P424" s="178"/>
      <c r="Q424" s="160"/>
      <c r="R424" s="75" t="s">
        <v>778</v>
      </c>
      <c r="S424" s="76"/>
      <c r="T424" s="70"/>
      <c r="U424" s="87"/>
      <c r="V424" s="87"/>
      <c r="W424" s="87"/>
      <c r="X424" s="87"/>
      <c r="Y424" s="87"/>
      <c r="Z424" s="87"/>
      <c r="AA424" s="87"/>
    </row>
    <row r="425" spans="1:27" s="25" customFormat="1" ht="15.5" x14ac:dyDescent="0.35">
      <c r="A425" s="183"/>
      <c r="B425" s="162"/>
      <c r="C425" s="162"/>
      <c r="D425" s="162"/>
      <c r="E425" s="183"/>
      <c r="F425" s="183"/>
      <c r="G425" s="186"/>
      <c r="H425" s="186"/>
      <c r="I425" s="186"/>
      <c r="J425" s="189"/>
      <c r="K425" s="192"/>
      <c r="L425" s="69" t="s">
        <v>106</v>
      </c>
      <c r="M425" s="70">
        <v>1</v>
      </c>
      <c r="N425" s="70">
        <f>IFERROR(VLOOKUP(L425,Data!K:M,3,0),"0")</f>
        <v>300</v>
      </c>
      <c r="O425" s="70">
        <f t="shared" si="12"/>
        <v>300</v>
      </c>
      <c r="P425" s="178"/>
      <c r="Q425" s="160"/>
      <c r="R425" s="75"/>
      <c r="S425" s="76"/>
      <c r="T425" s="70"/>
      <c r="U425" s="87"/>
      <c r="V425" s="87"/>
      <c r="W425" s="87"/>
      <c r="X425" s="87"/>
      <c r="Y425" s="87"/>
      <c r="Z425" s="87"/>
      <c r="AA425" s="87"/>
    </row>
    <row r="426" spans="1:27" s="25" customFormat="1" ht="15.5" x14ac:dyDescent="0.35">
      <c r="A426" s="183"/>
      <c r="B426" s="162"/>
      <c r="C426" s="162"/>
      <c r="D426" s="162"/>
      <c r="E426" s="183"/>
      <c r="F426" s="183"/>
      <c r="G426" s="186"/>
      <c r="H426" s="186"/>
      <c r="I426" s="186"/>
      <c r="J426" s="189"/>
      <c r="K426" s="192"/>
      <c r="L426" s="69" t="s">
        <v>144</v>
      </c>
      <c r="M426" s="70">
        <v>1</v>
      </c>
      <c r="N426" s="70">
        <v>890</v>
      </c>
      <c r="O426" s="70">
        <f t="shared" si="12"/>
        <v>890</v>
      </c>
      <c r="P426" s="178"/>
      <c r="Q426" s="160"/>
      <c r="R426" s="75"/>
      <c r="S426" s="76"/>
      <c r="T426" s="70"/>
      <c r="U426" s="87"/>
      <c r="V426" s="87"/>
      <c r="W426" s="87"/>
      <c r="X426" s="87"/>
      <c r="Y426" s="87"/>
      <c r="Z426" s="87"/>
      <c r="AA426" s="87"/>
    </row>
    <row r="427" spans="1:27" s="25" customFormat="1" ht="15.5" x14ac:dyDescent="0.35">
      <c r="A427" s="184"/>
      <c r="B427" s="163"/>
      <c r="C427" s="163"/>
      <c r="D427" s="163"/>
      <c r="E427" s="184"/>
      <c r="F427" s="184"/>
      <c r="G427" s="187"/>
      <c r="H427" s="187"/>
      <c r="I427" s="187"/>
      <c r="J427" s="190"/>
      <c r="K427" s="193"/>
      <c r="L427" s="69" t="s">
        <v>61</v>
      </c>
      <c r="M427" s="70">
        <v>1</v>
      </c>
      <c r="N427" s="70">
        <f>IFERROR(VLOOKUP(L427,Data!K:M,3,0),"0")</f>
        <v>500</v>
      </c>
      <c r="O427" s="70">
        <f t="shared" si="12"/>
        <v>500</v>
      </c>
      <c r="P427" s="178"/>
      <c r="Q427" s="179"/>
      <c r="R427" s="77"/>
      <c r="S427" s="78"/>
      <c r="T427" s="70"/>
      <c r="U427" s="87"/>
      <c r="V427" s="87"/>
      <c r="W427" s="87"/>
      <c r="X427" s="87"/>
      <c r="Y427" s="87"/>
      <c r="Z427" s="87"/>
      <c r="AA427" s="87"/>
    </row>
    <row r="428" spans="1:27" s="25" customFormat="1" ht="15.5" x14ac:dyDescent="0.35">
      <c r="A428" s="182">
        <f>IF(G428="","",COUNTA($G$3:G429))</f>
        <v>113</v>
      </c>
      <c r="B428" s="161">
        <v>45112</v>
      </c>
      <c r="C428" s="161" t="s">
        <v>703</v>
      </c>
      <c r="D428" s="161" t="s">
        <v>76</v>
      </c>
      <c r="E428" s="182">
        <v>37556</v>
      </c>
      <c r="F428" s="182">
        <v>166867</v>
      </c>
      <c r="G428" s="185" t="s">
        <v>516</v>
      </c>
      <c r="H428" s="185" t="s">
        <v>516</v>
      </c>
      <c r="I428" s="185" t="s">
        <v>304</v>
      </c>
      <c r="J428" s="188" t="s">
        <v>856</v>
      </c>
      <c r="K428" s="191" t="s">
        <v>184</v>
      </c>
      <c r="L428" s="69" t="s">
        <v>578</v>
      </c>
      <c r="M428" s="70">
        <v>3</v>
      </c>
      <c r="N428" s="70">
        <f>IFERROR(VLOOKUP(L428,Data!K:M,3,0),"0")</f>
        <v>10</v>
      </c>
      <c r="O428" s="70">
        <f t="shared" si="12"/>
        <v>30</v>
      </c>
      <c r="P428" s="178">
        <f>SUM(O428:O430)</f>
        <v>530</v>
      </c>
      <c r="Q428" s="159"/>
      <c r="R428" s="72" t="s">
        <v>740</v>
      </c>
      <c r="S428" s="73" t="s">
        <v>767</v>
      </c>
      <c r="T428" s="70" t="s">
        <v>186</v>
      </c>
      <c r="U428" s="87"/>
      <c r="V428" s="87"/>
      <c r="W428" s="87"/>
      <c r="X428" s="87"/>
      <c r="Y428" s="87"/>
      <c r="Z428" s="87"/>
      <c r="AA428" s="87"/>
    </row>
    <row r="429" spans="1:27" s="25" customFormat="1" ht="15.5" x14ac:dyDescent="0.35">
      <c r="A429" s="183"/>
      <c r="B429" s="162"/>
      <c r="C429" s="162"/>
      <c r="D429" s="162"/>
      <c r="E429" s="183"/>
      <c r="F429" s="183"/>
      <c r="G429" s="186"/>
      <c r="H429" s="186"/>
      <c r="I429" s="186"/>
      <c r="J429" s="189"/>
      <c r="K429" s="192"/>
      <c r="L429" s="69" t="s">
        <v>61</v>
      </c>
      <c r="M429" s="70">
        <v>1</v>
      </c>
      <c r="N429" s="70">
        <f>IFERROR(VLOOKUP(L429,Data!K:M,3,0),"0")</f>
        <v>500</v>
      </c>
      <c r="O429" s="70">
        <f t="shared" si="12"/>
        <v>500</v>
      </c>
      <c r="P429" s="178"/>
      <c r="Q429" s="160"/>
      <c r="R429" s="75"/>
      <c r="S429" s="76"/>
      <c r="T429" s="70"/>
      <c r="U429" s="87"/>
      <c r="V429" s="87"/>
      <c r="W429" s="87"/>
      <c r="X429" s="87"/>
      <c r="Y429" s="87"/>
      <c r="Z429" s="87"/>
      <c r="AA429" s="87"/>
    </row>
    <row r="430" spans="1:27" s="25" customFormat="1" ht="15.5" x14ac:dyDescent="0.35">
      <c r="A430" s="183"/>
      <c r="B430" s="162"/>
      <c r="C430" s="162"/>
      <c r="D430" s="162"/>
      <c r="E430" s="183"/>
      <c r="F430" s="183"/>
      <c r="G430" s="186"/>
      <c r="H430" s="186"/>
      <c r="I430" s="186"/>
      <c r="J430" s="189"/>
      <c r="K430" s="192"/>
      <c r="L430" s="69"/>
      <c r="M430" s="70"/>
      <c r="N430" s="70" t="str">
        <f>IFERROR(VLOOKUP(L430,Data!K:M,3,0),"0")</f>
        <v>0</v>
      </c>
      <c r="O430" s="70">
        <f t="shared" si="12"/>
        <v>0</v>
      </c>
      <c r="P430" s="178"/>
      <c r="Q430" s="160"/>
      <c r="R430" s="75"/>
      <c r="S430" s="76"/>
      <c r="T430" s="70"/>
      <c r="U430" s="87"/>
      <c r="V430" s="87"/>
      <c r="W430" s="87"/>
      <c r="X430" s="87"/>
      <c r="Y430" s="87"/>
      <c r="Z430" s="87"/>
      <c r="AA430" s="87"/>
    </row>
    <row r="431" spans="1:27" s="25" customFormat="1" ht="15.5" x14ac:dyDescent="0.35">
      <c r="A431" s="182">
        <f>IF(G431="","",COUNTA($G$3:G432))</f>
        <v>114</v>
      </c>
      <c r="B431" s="161">
        <v>45112</v>
      </c>
      <c r="C431" s="161" t="s">
        <v>739</v>
      </c>
      <c r="D431" s="161" t="s">
        <v>60</v>
      </c>
      <c r="E431" s="182">
        <v>52545</v>
      </c>
      <c r="F431" s="182">
        <v>436723</v>
      </c>
      <c r="G431" s="185" t="s">
        <v>618</v>
      </c>
      <c r="H431" s="185" t="s">
        <v>618</v>
      </c>
      <c r="I431" s="185" t="s">
        <v>617</v>
      </c>
      <c r="J431" s="188" t="s">
        <v>789</v>
      </c>
      <c r="K431" s="191" t="s">
        <v>184</v>
      </c>
      <c r="L431" s="69" t="s">
        <v>65</v>
      </c>
      <c r="M431" s="70">
        <v>1</v>
      </c>
      <c r="N431" s="70">
        <f>IFERROR(VLOOKUP(L431,Data!K:M,3,0),"0")</f>
        <v>1000</v>
      </c>
      <c r="O431" s="70">
        <f t="shared" si="12"/>
        <v>1000</v>
      </c>
      <c r="P431" s="178">
        <f>SUM(O431:O439)</f>
        <v>4120</v>
      </c>
      <c r="Q431" s="159">
        <v>45176</v>
      </c>
      <c r="R431" s="72" t="s">
        <v>790</v>
      </c>
      <c r="S431" s="73"/>
      <c r="T431" s="70" t="s">
        <v>195</v>
      </c>
      <c r="U431" s="87"/>
      <c r="V431" s="87"/>
      <c r="W431" s="87"/>
      <c r="X431" s="87"/>
      <c r="Y431" s="87"/>
      <c r="Z431" s="87"/>
      <c r="AA431" s="87"/>
    </row>
    <row r="432" spans="1:27" s="25" customFormat="1" ht="15.5" x14ac:dyDescent="0.35">
      <c r="A432" s="183"/>
      <c r="B432" s="162"/>
      <c r="C432" s="162"/>
      <c r="D432" s="162"/>
      <c r="E432" s="183"/>
      <c r="F432" s="183"/>
      <c r="G432" s="186"/>
      <c r="H432" s="186"/>
      <c r="I432" s="186"/>
      <c r="J432" s="189"/>
      <c r="K432" s="192"/>
      <c r="L432" s="69" t="s">
        <v>137</v>
      </c>
      <c r="M432" s="70">
        <v>1</v>
      </c>
      <c r="N432" s="70">
        <f>IFERROR(VLOOKUP(L432,Data!K:M,3,0),"0")</f>
        <v>70</v>
      </c>
      <c r="O432" s="70">
        <f t="shared" si="12"/>
        <v>70</v>
      </c>
      <c r="P432" s="178"/>
      <c r="Q432" s="160"/>
      <c r="R432" s="75"/>
      <c r="S432" s="76"/>
      <c r="T432" s="70"/>
      <c r="U432" s="87"/>
      <c r="V432" s="87"/>
      <c r="W432" s="87"/>
      <c r="X432" s="87"/>
      <c r="Y432" s="87"/>
      <c r="Z432" s="87"/>
      <c r="AA432" s="87"/>
    </row>
    <row r="433" spans="1:27" s="25" customFormat="1" ht="15.5" x14ac:dyDescent="0.35">
      <c r="A433" s="183"/>
      <c r="B433" s="162"/>
      <c r="C433" s="162"/>
      <c r="D433" s="162"/>
      <c r="E433" s="183"/>
      <c r="F433" s="183"/>
      <c r="G433" s="186"/>
      <c r="H433" s="186"/>
      <c r="I433" s="186"/>
      <c r="J433" s="189"/>
      <c r="K433" s="192"/>
      <c r="L433" s="69" t="s">
        <v>716</v>
      </c>
      <c r="M433" s="70">
        <v>1</v>
      </c>
      <c r="N433" s="70">
        <f>IFERROR(VLOOKUP(L433,Data!K:M,3,0),"0")</f>
        <v>200</v>
      </c>
      <c r="O433" s="70">
        <f t="shared" si="12"/>
        <v>200</v>
      </c>
      <c r="P433" s="178"/>
      <c r="Q433" s="160"/>
      <c r="R433" s="75"/>
      <c r="S433" s="76"/>
      <c r="T433" s="70"/>
      <c r="U433" s="87"/>
      <c r="V433" s="87"/>
      <c r="W433" s="87"/>
      <c r="X433" s="87"/>
      <c r="Y433" s="87"/>
      <c r="Z433" s="87"/>
      <c r="AA433" s="87"/>
    </row>
    <row r="434" spans="1:27" s="25" customFormat="1" ht="15.5" x14ac:dyDescent="0.35">
      <c r="A434" s="183"/>
      <c r="B434" s="162"/>
      <c r="C434" s="162"/>
      <c r="D434" s="162"/>
      <c r="E434" s="183"/>
      <c r="F434" s="183"/>
      <c r="G434" s="186"/>
      <c r="H434" s="186"/>
      <c r="I434" s="186"/>
      <c r="J434" s="189"/>
      <c r="K434" s="192"/>
      <c r="L434" s="69" t="s">
        <v>112</v>
      </c>
      <c r="M434" s="70">
        <v>1</v>
      </c>
      <c r="N434" s="70">
        <f>IFERROR(VLOOKUP(L434,Data!K:M,3,0),"0")</f>
        <v>800</v>
      </c>
      <c r="O434" s="70">
        <f t="shared" si="12"/>
        <v>800</v>
      </c>
      <c r="P434" s="178"/>
      <c r="Q434" s="160"/>
      <c r="R434" s="75" t="s">
        <v>1025</v>
      </c>
      <c r="S434" s="76"/>
      <c r="T434" s="70"/>
      <c r="U434" s="87"/>
      <c r="V434" s="87"/>
      <c r="W434" s="87"/>
      <c r="X434" s="87"/>
      <c r="Y434" s="87"/>
      <c r="Z434" s="87"/>
      <c r="AA434" s="87"/>
    </row>
    <row r="435" spans="1:27" s="25" customFormat="1" ht="15.5" x14ac:dyDescent="0.35">
      <c r="A435" s="183"/>
      <c r="B435" s="162"/>
      <c r="C435" s="162"/>
      <c r="D435" s="162"/>
      <c r="E435" s="183"/>
      <c r="F435" s="183"/>
      <c r="G435" s="186"/>
      <c r="H435" s="186"/>
      <c r="I435" s="186"/>
      <c r="J435" s="189"/>
      <c r="K435" s="192"/>
      <c r="L435" s="69" t="s">
        <v>7</v>
      </c>
      <c r="M435" s="70">
        <v>1</v>
      </c>
      <c r="N435" s="70">
        <v>500</v>
      </c>
      <c r="O435" s="70">
        <f t="shared" si="12"/>
        <v>500</v>
      </c>
      <c r="P435" s="178"/>
      <c r="Q435" s="160"/>
      <c r="R435" s="75" t="s">
        <v>790</v>
      </c>
      <c r="S435" s="76"/>
      <c r="T435" s="70"/>
      <c r="U435" s="87"/>
      <c r="V435" s="87"/>
      <c r="W435" s="87"/>
      <c r="X435" s="87"/>
      <c r="Y435" s="87"/>
      <c r="Z435" s="87"/>
      <c r="AA435" s="87"/>
    </row>
    <row r="436" spans="1:27" s="25" customFormat="1" ht="15.5" x14ac:dyDescent="0.35">
      <c r="A436" s="183"/>
      <c r="B436" s="162"/>
      <c r="C436" s="162"/>
      <c r="D436" s="162"/>
      <c r="E436" s="183"/>
      <c r="F436" s="183"/>
      <c r="G436" s="186"/>
      <c r="H436" s="186"/>
      <c r="I436" s="186"/>
      <c r="J436" s="189"/>
      <c r="K436" s="192"/>
      <c r="L436" s="69" t="s">
        <v>578</v>
      </c>
      <c r="M436" s="70">
        <v>3</v>
      </c>
      <c r="N436" s="70">
        <f>IFERROR(VLOOKUP(L436,Data!K:M,3,0),"0")</f>
        <v>10</v>
      </c>
      <c r="O436" s="70">
        <f t="shared" si="12"/>
        <v>30</v>
      </c>
      <c r="P436" s="178"/>
      <c r="Q436" s="160"/>
      <c r="R436" s="75"/>
      <c r="S436" s="76"/>
      <c r="T436" s="70"/>
      <c r="U436" s="87"/>
      <c r="V436" s="87"/>
      <c r="W436" s="87"/>
      <c r="X436" s="87"/>
      <c r="Y436" s="87"/>
      <c r="Z436" s="87"/>
      <c r="AA436" s="87"/>
    </row>
    <row r="437" spans="1:27" s="25" customFormat="1" ht="15.5" x14ac:dyDescent="0.35">
      <c r="A437" s="183"/>
      <c r="B437" s="162"/>
      <c r="C437" s="162"/>
      <c r="D437" s="162"/>
      <c r="E437" s="183"/>
      <c r="F437" s="183"/>
      <c r="G437" s="186"/>
      <c r="H437" s="186"/>
      <c r="I437" s="186"/>
      <c r="J437" s="189"/>
      <c r="K437" s="192"/>
      <c r="L437" s="69" t="s">
        <v>134</v>
      </c>
      <c r="M437" s="70">
        <v>1</v>
      </c>
      <c r="N437" s="70">
        <f>IFERROR(VLOOKUP(L437,Data!K:M,3,0),"0")</f>
        <v>140</v>
      </c>
      <c r="O437" s="70">
        <f t="shared" si="12"/>
        <v>140</v>
      </c>
      <c r="P437" s="178"/>
      <c r="Q437" s="160"/>
      <c r="R437" s="75" t="s">
        <v>1026</v>
      </c>
      <c r="S437" s="76"/>
      <c r="T437" s="70"/>
      <c r="U437" s="87"/>
      <c r="V437" s="87"/>
      <c r="W437" s="87"/>
      <c r="X437" s="87"/>
      <c r="Y437" s="87"/>
      <c r="Z437" s="87"/>
      <c r="AA437" s="87"/>
    </row>
    <row r="438" spans="1:27" s="25" customFormat="1" ht="15.5" x14ac:dyDescent="0.35">
      <c r="A438" s="183"/>
      <c r="B438" s="162"/>
      <c r="C438" s="162"/>
      <c r="D438" s="162"/>
      <c r="E438" s="183"/>
      <c r="F438" s="183"/>
      <c r="G438" s="186"/>
      <c r="H438" s="186"/>
      <c r="I438" s="186"/>
      <c r="J438" s="189"/>
      <c r="K438" s="192"/>
      <c r="L438" s="69" t="s">
        <v>144</v>
      </c>
      <c r="M438" s="70">
        <v>1</v>
      </c>
      <c r="N438" s="70">
        <v>880</v>
      </c>
      <c r="O438" s="70">
        <f t="shared" si="12"/>
        <v>880</v>
      </c>
      <c r="P438" s="178"/>
      <c r="Q438" s="160"/>
      <c r="R438" s="75"/>
      <c r="S438" s="76"/>
      <c r="T438" s="70"/>
      <c r="U438" s="87"/>
      <c r="V438" s="87"/>
      <c r="W438" s="87"/>
      <c r="X438" s="87"/>
      <c r="Y438" s="87"/>
      <c r="Z438" s="87"/>
      <c r="AA438" s="87"/>
    </row>
    <row r="439" spans="1:27" s="25" customFormat="1" ht="15.5" x14ac:dyDescent="0.35">
      <c r="A439" s="183"/>
      <c r="B439" s="162"/>
      <c r="C439" s="162"/>
      <c r="D439" s="162"/>
      <c r="E439" s="183"/>
      <c r="F439" s="183"/>
      <c r="G439" s="186"/>
      <c r="H439" s="186"/>
      <c r="I439" s="186"/>
      <c r="J439" s="189"/>
      <c r="K439" s="192"/>
      <c r="L439" s="69" t="s">
        <v>61</v>
      </c>
      <c r="M439" s="70">
        <v>1</v>
      </c>
      <c r="N439" s="70">
        <f>IFERROR(VLOOKUP(L439,Data!K:M,3,0),"0")</f>
        <v>500</v>
      </c>
      <c r="O439" s="70">
        <f t="shared" si="12"/>
        <v>500</v>
      </c>
      <c r="P439" s="178"/>
      <c r="Q439" s="160"/>
      <c r="R439" s="75"/>
      <c r="S439" s="76"/>
      <c r="T439" s="70"/>
      <c r="U439" s="87"/>
      <c r="V439" s="87"/>
      <c r="W439" s="87"/>
      <c r="X439" s="87"/>
      <c r="Y439" s="87"/>
      <c r="Z439" s="87"/>
      <c r="AA439" s="87"/>
    </row>
    <row r="440" spans="1:27" ht="15.5" x14ac:dyDescent="0.35">
      <c r="A440" s="195">
        <f>IF(G440="","",COUNTA($G$3:G441))</f>
        <v>115</v>
      </c>
      <c r="B440" s="195" t="s">
        <v>1635</v>
      </c>
      <c r="C440" s="201" t="s">
        <v>53</v>
      </c>
      <c r="D440" s="201" t="s">
        <v>76</v>
      </c>
      <c r="E440" s="195" t="s">
        <v>1472</v>
      </c>
      <c r="F440" s="195">
        <v>264215</v>
      </c>
      <c r="G440" s="227" t="s">
        <v>1473</v>
      </c>
      <c r="H440" s="227" t="s">
        <v>1473</v>
      </c>
      <c r="I440" s="227" t="s">
        <v>1474</v>
      </c>
      <c r="J440" s="227" t="s">
        <v>1475</v>
      </c>
      <c r="K440" s="212" t="s">
        <v>197</v>
      </c>
      <c r="L440" s="38" t="s">
        <v>148</v>
      </c>
      <c r="M440" s="31">
        <v>1</v>
      </c>
      <c r="N440" s="31">
        <f>IFERROR(VLOOKUP(L440,[6]Data!K:M,3,0),"0")</f>
        <v>350</v>
      </c>
      <c r="O440" s="31">
        <f t="shared" ref="O440:O447" si="13">PRODUCT(M440:N440)</f>
        <v>350</v>
      </c>
      <c r="P440" s="224">
        <f>SUM(O440:O441)</f>
        <v>850</v>
      </c>
      <c r="Q440" s="196"/>
      <c r="R440" s="30"/>
      <c r="S440" s="43"/>
    </row>
    <row r="441" spans="1:27" ht="15.5" x14ac:dyDescent="0.35">
      <c r="A441" s="195"/>
      <c r="B441" s="195"/>
      <c r="C441" s="201"/>
      <c r="D441" s="201"/>
      <c r="E441" s="195"/>
      <c r="F441" s="195"/>
      <c r="G441" s="227"/>
      <c r="H441" s="227"/>
      <c r="I441" s="227"/>
      <c r="J441" s="227"/>
      <c r="K441" s="212"/>
      <c r="L441" s="38" t="s">
        <v>61</v>
      </c>
      <c r="M441" s="31">
        <v>1</v>
      </c>
      <c r="N441" s="31">
        <f>IFERROR(VLOOKUP(L441,[6]Data!K:M,3,0),"0")</f>
        <v>500</v>
      </c>
      <c r="O441" s="31">
        <f t="shared" si="13"/>
        <v>500</v>
      </c>
      <c r="P441" s="224"/>
      <c r="Q441" s="219"/>
      <c r="R441" s="30"/>
      <c r="S441" s="43"/>
    </row>
    <row r="442" spans="1:27" ht="15.5" x14ac:dyDescent="0.35">
      <c r="A442" s="195">
        <f>IF(G442="","",COUNTA($G$3:G443))</f>
        <v>116</v>
      </c>
      <c r="B442" s="195" t="s">
        <v>1635</v>
      </c>
      <c r="C442" s="201" t="s">
        <v>53</v>
      </c>
      <c r="D442" s="201" t="s">
        <v>55</v>
      </c>
      <c r="E442" s="195" t="s">
        <v>1476</v>
      </c>
      <c r="F442" s="195" t="s">
        <v>1477</v>
      </c>
      <c r="G442" s="227" t="s">
        <v>1284</v>
      </c>
      <c r="H442" s="227" t="s">
        <v>1284</v>
      </c>
      <c r="I442" s="227" t="s">
        <v>1478</v>
      </c>
      <c r="J442" s="227" t="s">
        <v>1285</v>
      </c>
      <c r="K442" s="212" t="s">
        <v>237</v>
      </c>
      <c r="L442" s="38" t="s">
        <v>1286</v>
      </c>
      <c r="M442" s="31">
        <v>1</v>
      </c>
      <c r="N442" s="31">
        <f>IFERROR(VLOOKUP(L442,[6]Data!K:M,3,0),"0")</f>
        <v>400</v>
      </c>
      <c r="O442" s="31">
        <f t="shared" si="13"/>
        <v>400</v>
      </c>
      <c r="P442" s="224">
        <f>SUM(O442:O443)</f>
        <v>900</v>
      </c>
      <c r="Q442" s="196"/>
      <c r="R442" s="29"/>
      <c r="S442" s="43"/>
    </row>
    <row r="443" spans="1:27" ht="15.5" x14ac:dyDescent="0.35">
      <c r="A443" s="195"/>
      <c r="B443" s="195"/>
      <c r="C443" s="201"/>
      <c r="D443" s="201"/>
      <c r="E443" s="195"/>
      <c r="F443" s="195"/>
      <c r="G443" s="227"/>
      <c r="H443" s="227"/>
      <c r="I443" s="227"/>
      <c r="J443" s="227"/>
      <c r="K443" s="212"/>
      <c r="L443" s="38" t="s">
        <v>61</v>
      </c>
      <c r="M443" s="31">
        <v>1</v>
      </c>
      <c r="N443" s="31">
        <f>IFERROR(VLOOKUP(L443,[6]Data!K:M,3,0),"0")</f>
        <v>500</v>
      </c>
      <c r="O443" s="31">
        <f t="shared" si="13"/>
        <v>500</v>
      </c>
      <c r="P443" s="224"/>
      <c r="Q443" s="219"/>
      <c r="R443" s="36"/>
      <c r="S443" s="43"/>
    </row>
    <row r="444" spans="1:27" ht="15.5" x14ac:dyDescent="0.35">
      <c r="A444" s="195">
        <f>IF(G444="","",COUNTA($G$3:G445))</f>
        <v>117</v>
      </c>
      <c r="B444" s="195" t="s">
        <v>1635</v>
      </c>
      <c r="C444" s="201" t="s">
        <v>50</v>
      </c>
      <c r="D444" s="201" t="s">
        <v>76</v>
      </c>
      <c r="E444" s="195" t="s">
        <v>1479</v>
      </c>
      <c r="F444" s="195">
        <v>568348</v>
      </c>
      <c r="G444" s="227" t="s">
        <v>1480</v>
      </c>
      <c r="H444" s="227" t="s">
        <v>1480</v>
      </c>
      <c r="I444" s="227" t="s">
        <v>1481</v>
      </c>
      <c r="J444" s="227" t="s">
        <v>1482</v>
      </c>
      <c r="K444" s="212" t="s">
        <v>1483</v>
      </c>
      <c r="L444" s="38" t="s">
        <v>148</v>
      </c>
      <c r="M444" s="31">
        <v>1</v>
      </c>
      <c r="N444" s="31">
        <f>IFERROR(VLOOKUP(L444,[6]Data!K:M,3,0),"0")</f>
        <v>350</v>
      </c>
      <c r="O444" s="31">
        <f t="shared" si="13"/>
        <v>350</v>
      </c>
      <c r="P444" s="224">
        <f>SUM(O444:O445)</f>
        <v>850</v>
      </c>
      <c r="Q444" s="196"/>
      <c r="R444" s="30"/>
      <c r="S444" s="43" t="s">
        <v>738</v>
      </c>
    </row>
    <row r="445" spans="1:27" ht="15.5" x14ac:dyDescent="0.35">
      <c r="A445" s="195"/>
      <c r="B445" s="195"/>
      <c r="C445" s="201"/>
      <c r="D445" s="201"/>
      <c r="E445" s="195"/>
      <c r="F445" s="195"/>
      <c r="G445" s="227"/>
      <c r="H445" s="227"/>
      <c r="I445" s="227"/>
      <c r="J445" s="227"/>
      <c r="K445" s="212"/>
      <c r="L445" s="38" t="s">
        <v>61</v>
      </c>
      <c r="M445" s="31">
        <v>1</v>
      </c>
      <c r="N445" s="31">
        <f>IFERROR(VLOOKUP(L445,[6]Data!K:M,3,0),"0")</f>
        <v>500</v>
      </c>
      <c r="O445" s="31">
        <f t="shared" si="13"/>
        <v>500</v>
      </c>
      <c r="P445" s="224"/>
      <c r="Q445" s="219"/>
      <c r="R445" s="30"/>
      <c r="S445" s="43"/>
    </row>
    <row r="446" spans="1:27" ht="15.5" x14ac:dyDescent="0.35">
      <c r="A446" s="195">
        <f>IF(G446="","",COUNTA($G$3:G447))</f>
        <v>118</v>
      </c>
      <c r="B446" s="195" t="s">
        <v>1635</v>
      </c>
      <c r="C446" s="201" t="s">
        <v>53</v>
      </c>
      <c r="D446" s="201" t="s">
        <v>60</v>
      </c>
      <c r="E446" s="195" t="s">
        <v>1484</v>
      </c>
      <c r="F446" s="195">
        <v>435475</v>
      </c>
      <c r="G446" s="227" t="s">
        <v>1485</v>
      </c>
      <c r="H446" s="227" t="s">
        <v>1485</v>
      </c>
      <c r="I446" s="227" t="s">
        <v>1486</v>
      </c>
      <c r="J446" s="227" t="s">
        <v>1487</v>
      </c>
      <c r="K446" s="212" t="s">
        <v>224</v>
      </c>
      <c r="L446" s="38" t="s">
        <v>148</v>
      </c>
      <c r="M446" s="31">
        <v>1</v>
      </c>
      <c r="N446" s="31">
        <f>IFERROR(VLOOKUP(L446,[6]Data!K:M,3,0),"0")</f>
        <v>350</v>
      </c>
      <c r="O446" s="31">
        <f t="shared" si="13"/>
        <v>350</v>
      </c>
      <c r="P446" s="224">
        <f>SUM(O446:O447)</f>
        <v>850</v>
      </c>
      <c r="Q446" s="196"/>
      <c r="R446" s="29"/>
      <c r="S446" s="43" t="s">
        <v>767</v>
      </c>
    </row>
    <row r="447" spans="1:27" ht="15.5" x14ac:dyDescent="0.35">
      <c r="A447" s="195"/>
      <c r="B447" s="195"/>
      <c r="C447" s="201"/>
      <c r="D447" s="201"/>
      <c r="E447" s="195"/>
      <c r="F447" s="195"/>
      <c r="G447" s="227"/>
      <c r="H447" s="227"/>
      <c r="I447" s="227"/>
      <c r="J447" s="227"/>
      <c r="K447" s="212"/>
      <c r="L447" s="38" t="s">
        <v>61</v>
      </c>
      <c r="M447" s="31">
        <v>1</v>
      </c>
      <c r="N447" s="31">
        <f>IFERROR(VLOOKUP(L447,[6]Data!K:M,3,0),"0")</f>
        <v>500</v>
      </c>
      <c r="O447" s="31">
        <f t="shared" si="13"/>
        <v>500</v>
      </c>
      <c r="P447" s="224"/>
      <c r="Q447" s="219"/>
      <c r="R447" s="36"/>
      <c r="S447" s="43"/>
    </row>
    <row r="448" spans="1:27" s="88" customFormat="1" ht="18" customHeight="1" x14ac:dyDescent="0.35">
      <c r="A448" s="236" t="s">
        <v>1626</v>
      </c>
      <c r="B448" s="237"/>
      <c r="C448" s="237"/>
      <c r="D448" s="237"/>
      <c r="E448" s="237"/>
      <c r="F448" s="237"/>
      <c r="G448" s="237"/>
      <c r="H448" s="237"/>
      <c r="I448" s="237"/>
      <c r="J448" s="237"/>
      <c r="K448" s="237"/>
      <c r="L448" s="237"/>
      <c r="M448" s="237"/>
      <c r="N448" s="237"/>
      <c r="O448" s="238"/>
      <c r="P448" s="220">
        <f>SUM(P382:P447)</f>
        <v>26835</v>
      </c>
      <c r="Q448" s="221"/>
      <c r="R448" s="222"/>
    </row>
    <row r="449" spans="1:27" s="92" customFormat="1" ht="18" customHeight="1" x14ac:dyDescent="0.35">
      <c r="A449" s="239" t="s">
        <v>1627</v>
      </c>
      <c r="B449" s="239"/>
      <c r="C449" s="89" t="e">
        <f ca="1">[4]!NumberToWordEN(P448)</f>
        <v>#NAME?</v>
      </c>
      <c r="D449" s="89"/>
      <c r="E449" s="89"/>
      <c r="F449" s="90"/>
      <c r="G449" s="89"/>
      <c r="H449" s="89"/>
      <c r="I449" s="89"/>
      <c r="J449" s="90"/>
      <c r="K449" s="89"/>
      <c r="L449" s="89"/>
      <c r="M449" s="89"/>
      <c r="N449" s="89"/>
      <c r="O449" s="89"/>
      <c r="P449" s="89"/>
      <c r="Q449" s="91"/>
    </row>
    <row r="450" spans="1:27" s="92" customFormat="1" ht="18" customHeight="1" x14ac:dyDescent="0.35">
      <c r="A450" s="93"/>
      <c r="B450" s="94"/>
      <c r="C450" s="95"/>
      <c r="D450" s="93"/>
      <c r="E450" s="93"/>
      <c r="F450" s="93"/>
      <c r="G450" s="93"/>
      <c r="H450" s="93"/>
      <c r="I450" s="93"/>
      <c r="J450" s="95"/>
      <c r="K450" s="93"/>
      <c r="M450" s="96"/>
      <c r="P450" s="93"/>
      <c r="Q450" s="97"/>
    </row>
    <row r="451" spans="1:27" s="92" customFormat="1" ht="18" customHeight="1" x14ac:dyDescent="0.35">
      <c r="A451" s="93"/>
      <c r="B451" s="94"/>
      <c r="C451" s="95"/>
      <c r="D451" s="93"/>
      <c r="E451" s="93"/>
      <c r="F451" s="93"/>
      <c r="G451" s="93"/>
      <c r="H451" s="93"/>
      <c r="I451" s="93"/>
      <c r="J451" s="95"/>
      <c r="K451" s="93"/>
      <c r="M451" s="96"/>
      <c r="P451" s="93"/>
      <c r="Q451" s="97"/>
    </row>
    <row r="452" spans="1:27" s="92" customFormat="1" ht="18" customHeight="1" x14ac:dyDescent="0.35">
      <c r="A452" s="93"/>
      <c r="B452" s="94"/>
      <c r="C452" s="95"/>
      <c r="D452" s="93"/>
      <c r="E452" s="93"/>
      <c r="F452" s="93"/>
      <c r="G452" s="93"/>
      <c r="H452" s="93"/>
      <c r="I452" s="93"/>
      <c r="J452" s="95"/>
      <c r="K452" s="93"/>
      <c r="M452" s="96"/>
      <c r="P452" s="93"/>
      <c r="Q452" s="97"/>
    </row>
    <row r="453" spans="1:27" s="102" customFormat="1" ht="18" customHeight="1" x14ac:dyDescent="0.35">
      <c r="A453" s="98"/>
      <c r="B453" s="98"/>
      <c r="C453" s="99"/>
      <c r="D453" s="99"/>
      <c r="E453" s="98"/>
      <c r="F453" s="98"/>
      <c r="G453" s="98"/>
      <c r="H453" s="98"/>
      <c r="I453" s="98"/>
      <c r="J453" s="99"/>
      <c r="K453" s="99"/>
      <c r="L453" s="99"/>
      <c r="M453" s="100"/>
      <c r="N453" s="100"/>
      <c r="O453" s="100"/>
      <c r="P453" s="100"/>
      <c r="Q453" s="101"/>
    </row>
    <row r="454" spans="1:27" s="102" customFormat="1" ht="18" customHeight="1" x14ac:dyDescent="0.35">
      <c r="A454" s="98"/>
      <c r="B454" s="98"/>
      <c r="C454" s="99"/>
      <c r="D454" s="99"/>
      <c r="E454" s="98"/>
      <c r="F454" s="98"/>
      <c r="G454" s="98"/>
      <c r="H454" s="98"/>
      <c r="I454" s="98"/>
      <c r="J454" s="99"/>
      <c r="K454" s="99"/>
      <c r="L454" s="99"/>
      <c r="M454" s="100"/>
      <c r="N454" s="100"/>
      <c r="O454" s="100"/>
      <c r="P454" s="218" t="s">
        <v>1628</v>
      </c>
      <c r="Q454" s="218"/>
    </row>
    <row r="455" spans="1:27" s="102" customFormat="1" ht="18" customHeight="1" x14ac:dyDescent="0.35">
      <c r="A455" s="98"/>
      <c r="B455" s="98"/>
      <c r="C455" s="99"/>
      <c r="D455" s="99"/>
      <c r="E455" s="98"/>
      <c r="F455" s="98"/>
      <c r="G455" s="98"/>
      <c r="H455" s="98"/>
      <c r="I455" s="98"/>
      <c r="J455" s="99"/>
      <c r="K455" s="99"/>
      <c r="L455" s="99"/>
      <c r="M455" s="100"/>
      <c r="N455" s="100"/>
      <c r="O455" s="100"/>
      <c r="P455" s="98"/>
      <c r="Q455" s="103"/>
    </row>
    <row r="456" spans="1:27" s="56" customFormat="1" ht="24" customHeight="1" x14ac:dyDescent="0.4">
      <c r="A456" s="205" t="s">
        <v>1634</v>
      </c>
      <c r="B456" s="207"/>
      <c r="C456" s="205" t="s">
        <v>20</v>
      </c>
      <c r="D456" s="206"/>
      <c r="E456" s="207"/>
      <c r="F456" s="205" t="s">
        <v>1623</v>
      </c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7"/>
    </row>
    <row r="457" spans="1:27" s="57" customFormat="1" ht="41.25" customHeight="1" x14ac:dyDescent="0.4">
      <c r="A457" s="104" t="s">
        <v>1624</v>
      </c>
      <c r="B457" s="105" t="s">
        <v>80</v>
      </c>
      <c r="C457" s="105" t="s">
        <v>9</v>
      </c>
      <c r="D457" s="106" t="s">
        <v>10</v>
      </c>
      <c r="E457" s="104" t="s">
        <v>11</v>
      </c>
      <c r="F457" s="104" t="s">
        <v>0</v>
      </c>
      <c r="G457" s="104"/>
      <c r="H457" s="104" t="s">
        <v>1</v>
      </c>
      <c r="I457" s="107"/>
      <c r="J457" s="105" t="s">
        <v>12</v>
      </c>
      <c r="K457" s="108" t="s">
        <v>147</v>
      </c>
      <c r="L457" s="107" t="s">
        <v>81</v>
      </c>
      <c r="M457" s="104" t="s">
        <v>13</v>
      </c>
      <c r="N457" s="104" t="s">
        <v>2</v>
      </c>
      <c r="O457" s="104" t="s">
        <v>82</v>
      </c>
      <c r="P457" s="104" t="s">
        <v>1625</v>
      </c>
      <c r="Q457" s="109" t="s">
        <v>83</v>
      </c>
      <c r="R457" s="109" t="s">
        <v>4</v>
      </c>
    </row>
    <row r="458" spans="1:27" ht="15.5" x14ac:dyDescent="0.35">
      <c r="A458" s="195">
        <f>IF(G458="","",COUNTA($G$3:G459))</f>
        <v>119</v>
      </c>
      <c r="B458" s="229">
        <v>45235</v>
      </c>
      <c r="C458" s="201" t="s">
        <v>53</v>
      </c>
      <c r="D458" s="201" t="s">
        <v>76</v>
      </c>
      <c r="E458" s="195" t="s">
        <v>1488</v>
      </c>
      <c r="F458" s="195">
        <v>352482</v>
      </c>
      <c r="G458" s="227" t="s">
        <v>1489</v>
      </c>
      <c r="H458" s="227" t="s">
        <v>1489</v>
      </c>
      <c r="I458" s="227" t="s">
        <v>1490</v>
      </c>
      <c r="J458" s="227" t="s">
        <v>1491</v>
      </c>
      <c r="K458" s="212" t="s">
        <v>191</v>
      </c>
      <c r="L458" s="38" t="s">
        <v>578</v>
      </c>
      <c r="M458" s="45">
        <v>3</v>
      </c>
      <c r="N458" s="31">
        <f>IFERROR(VLOOKUP(L458,[6]Data!K:M,3,0),"0")</f>
        <v>10</v>
      </c>
      <c r="O458" s="31">
        <f>PRODUCT(M458:N458)</f>
        <v>30</v>
      </c>
      <c r="P458" s="224">
        <f>SUM(O458:O459)</f>
        <v>530</v>
      </c>
      <c r="Q458" s="196"/>
      <c r="R458" s="30" t="s">
        <v>740</v>
      </c>
      <c r="S458" s="43" t="s">
        <v>767</v>
      </c>
    </row>
    <row r="459" spans="1:27" ht="15.5" x14ac:dyDescent="0.35">
      <c r="A459" s="195"/>
      <c r="B459" s="229"/>
      <c r="C459" s="201"/>
      <c r="D459" s="201"/>
      <c r="E459" s="195"/>
      <c r="F459" s="195"/>
      <c r="G459" s="227"/>
      <c r="H459" s="227"/>
      <c r="I459" s="227"/>
      <c r="J459" s="227"/>
      <c r="K459" s="212"/>
      <c r="L459" s="38" t="s">
        <v>61</v>
      </c>
      <c r="M459" s="31">
        <v>1</v>
      </c>
      <c r="N459" s="31">
        <f>IFERROR(VLOOKUP(L459,[6]Data!K:M,3,0),"0")</f>
        <v>500</v>
      </c>
      <c r="O459" s="31">
        <f>PRODUCT(M459:N459)</f>
        <v>500</v>
      </c>
      <c r="P459" s="224"/>
      <c r="Q459" s="219"/>
      <c r="R459" s="30"/>
      <c r="S459" s="43"/>
    </row>
    <row r="460" spans="1:27" s="25" customFormat="1" ht="15.5" x14ac:dyDescent="0.35">
      <c r="A460" s="182">
        <f>IF(G460="","",COUNTA($G$3:G461))</f>
        <v>120</v>
      </c>
      <c r="B460" s="161">
        <v>45112</v>
      </c>
      <c r="C460" s="161" t="s">
        <v>703</v>
      </c>
      <c r="D460" s="161" t="s">
        <v>76</v>
      </c>
      <c r="E460" s="182">
        <v>212459</v>
      </c>
      <c r="F460" s="182">
        <v>172530</v>
      </c>
      <c r="G460" s="185" t="s">
        <v>515</v>
      </c>
      <c r="H460" s="185" t="s">
        <v>515</v>
      </c>
      <c r="I460" s="185" t="s">
        <v>514</v>
      </c>
      <c r="J460" s="188" t="s">
        <v>857</v>
      </c>
      <c r="K460" s="191" t="s">
        <v>185</v>
      </c>
      <c r="L460" s="69" t="s">
        <v>61</v>
      </c>
      <c r="M460" s="70">
        <v>1</v>
      </c>
      <c r="N460" s="70">
        <f>IFERROR(VLOOKUP(L460,Data!K:M,3,0),"0")</f>
        <v>500</v>
      </c>
      <c r="O460" s="70">
        <f t="shared" si="12"/>
        <v>500</v>
      </c>
      <c r="P460" s="178">
        <f>SUM(O460:O462)</f>
        <v>500</v>
      </c>
      <c r="Q460" s="159"/>
      <c r="R460" s="72" t="s">
        <v>756</v>
      </c>
      <c r="S460" s="73" t="s">
        <v>738</v>
      </c>
      <c r="T460" s="70" t="s">
        <v>173</v>
      </c>
      <c r="U460" s="87"/>
      <c r="V460" s="87"/>
      <c r="W460" s="87"/>
      <c r="X460" s="87"/>
      <c r="Y460" s="87"/>
      <c r="Z460" s="87"/>
      <c r="AA460" s="87"/>
    </row>
    <row r="461" spans="1:27" s="25" customFormat="1" ht="15.5" x14ac:dyDescent="0.35">
      <c r="A461" s="183"/>
      <c r="B461" s="162"/>
      <c r="C461" s="162"/>
      <c r="D461" s="162"/>
      <c r="E461" s="183"/>
      <c r="F461" s="183"/>
      <c r="G461" s="186"/>
      <c r="H461" s="186"/>
      <c r="I461" s="186"/>
      <c r="J461" s="189"/>
      <c r="K461" s="192"/>
      <c r="L461" s="69"/>
      <c r="M461" s="70"/>
      <c r="N461" s="70" t="str">
        <f>IFERROR(VLOOKUP(L461,Data!K:M,3,0),"0")</f>
        <v>0</v>
      </c>
      <c r="O461" s="70">
        <f t="shared" si="12"/>
        <v>0</v>
      </c>
      <c r="P461" s="178"/>
      <c r="Q461" s="160"/>
      <c r="R461" s="75"/>
      <c r="S461" s="76"/>
      <c r="T461" s="70"/>
      <c r="U461" s="87"/>
      <c r="V461" s="87"/>
      <c r="W461" s="87"/>
      <c r="X461" s="87"/>
      <c r="Y461" s="87"/>
      <c r="Z461" s="87"/>
      <c r="AA461" s="87"/>
    </row>
    <row r="462" spans="1:27" s="25" customFormat="1" ht="15.5" x14ac:dyDescent="0.35">
      <c r="A462" s="183"/>
      <c r="B462" s="162"/>
      <c r="C462" s="162"/>
      <c r="D462" s="162"/>
      <c r="E462" s="183"/>
      <c r="F462" s="183"/>
      <c r="G462" s="186"/>
      <c r="H462" s="186"/>
      <c r="I462" s="186"/>
      <c r="J462" s="189"/>
      <c r="K462" s="192"/>
      <c r="L462" s="69"/>
      <c r="M462" s="70"/>
      <c r="N462" s="70" t="str">
        <f>IFERROR(VLOOKUP(L462,Data!K:M,3,0),"0")</f>
        <v>0</v>
      </c>
      <c r="O462" s="70">
        <f t="shared" si="12"/>
        <v>0</v>
      </c>
      <c r="P462" s="178"/>
      <c r="Q462" s="160"/>
      <c r="R462" s="75"/>
      <c r="S462" s="76"/>
      <c r="T462" s="70"/>
      <c r="U462" s="87"/>
      <c r="V462" s="87"/>
      <c r="W462" s="87"/>
      <c r="X462" s="87"/>
      <c r="Y462" s="87"/>
      <c r="Z462" s="87"/>
      <c r="AA462" s="87"/>
    </row>
    <row r="463" spans="1:27" s="25" customFormat="1" ht="15.5" x14ac:dyDescent="0.35">
      <c r="A463" s="182">
        <f>IF(G463="","",COUNTA($G$3:G464))</f>
        <v>121</v>
      </c>
      <c r="B463" s="161">
        <v>45112</v>
      </c>
      <c r="C463" s="161" t="s">
        <v>739</v>
      </c>
      <c r="D463" s="161" t="s">
        <v>76</v>
      </c>
      <c r="E463" s="182">
        <v>44888</v>
      </c>
      <c r="F463" s="182">
        <v>403419</v>
      </c>
      <c r="G463" s="185" t="s">
        <v>513</v>
      </c>
      <c r="H463" s="185" t="s">
        <v>513</v>
      </c>
      <c r="I463" s="185" t="s">
        <v>512</v>
      </c>
      <c r="J463" s="188" t="s">
        <v>858</v>
      </c>
      <c r="K463" s="191" t="s">
        <v>215</v>
      </c>
      <c r="L463" s="69" t="s">
        <v>61</v>
      </c>
      <c r="M463" s="70">
        <v>1</v>
      </c>
      <c r="N463" s="70">
        <f>IFERROR(VLOOKUP(L463,Data!K:M,3,0),"0")</f>
        <v>500</v>
      </c>
      <c r="O463" s="70">
        <f t="shared" si="12"/>
        <v>500</v>
      </c>
      <c r="P463" s="178">
        <f>SUM(O463:O465)</f>
        <v>500</v>
      </c>
      <c r="Q463" s="159"/>
      <c r="R463" s="72" t="s">
        <v>727</v>
      </c>
      <c r="S463" s="73" t="s">
        <v>742</v>
      </c>
      <c r="T463" s="70" t="s">
        <v>511</v>
      </c>
      <c r="U463" s="87"/>
      <c r="V463" s="87"/>
      <c r="W463" s="87"/>
      <c r="X463" s="87"/>
      <c r="Y463" s="87"/>
      <c r="Z463" s="87"/>
      <c r="AA463" s="87"/>
    </row>
    <row r="464" spans="1:27" s="25" customFormat="1" ht="15.5" x14ac:dyDescent="0.35">
      <c r="A464" s="183"/>
      <c r="B464" s="162"/>
      <c r="C464" s="162"/>
      <c r="D464" s="162"/>
      <c r="E464" s="183"/>
      <c r="F464" s="183"/>
      <c r="G464" s="186"/>
      <c r="H464" s="186"/>
      <c r="I464" s="186"/>
      <c r="J464" s="189"/>
      <c r="K464" s="192"/>
      <c r="L464" s="69"/>
      <c r="M464" s="70"/>
      <c r="N464" s="70" t="str">
        <f>IFERROR(VLOOKUP(L464,Data!K:M,3,0),"0")</f>
        <v>0</v>
      </c>
      <c r="O464" s="70">
        <f t="shared" si="12"/>
        <v>0</v>
      </c>
      <c r="P464" s="178"/>
      <c r="Q464" s="160"/>
      <c r="R464" s="75"/>
      <c r="S464" s="76"/>
      <c r="T464" s="70"/>
      <c r="U464" s="87"/>
      <c r="V464" s="87"/>
      <c r="W464" s="87"/>
      <c r="X464" s="87"/>
      <c r="Y464" s="87"/>
      <c r="Z464" s="87"/>
      <c r="AA464" s="87"/>
    </row>
    <row r="465" spans="1:27" s="25" customFormat="1" ht="15.5" x14ac:dyDescent="0.35">
      <c r="A465" s="183"/>
      <c r="B465" s="162"/>
      <c r="C465" s="162"/>
      <c r="D465" s="162"/>
      <c r="E465" s="183"/>
      <c r="F465" s="183"/>
      <c r="G465" s="186"/>
      <c r="H465" s="186"/>
      <c r="I465" s="186"/>
      <c r="J465" s="189"/>
      <c r="K465" s="192"/>
      <c r="L465" s="69"/>
      <c r="M465" s="70"/>
      <c r="N465" s="70" t="str">
        <f>IFERROR(VLOOKUP(L465,Data!K:M,3,0),"0")</f>
        <v>0</v>
      </c>
      <c r="O465" s="70">
        <f t="shared" si="12"/>
        <v>0</v>
      </c>
      <c r="P465" s="178"/>
      <c r="Q465" s="160"/>
      <c r="R465" s="75"/>
      <c r="S465" s="76"/>
      <c r="T465" s="70"/>
      <c r="U465" s="87"/>
      <c r="V465" s="87"/>
      <c r="W465" s="87"/>
      <c r="X465" s="87"/>
      <c r="Y465" s="87"/>
      <c r="Z465" s="87"/>
      <c r="AA465" s="87"/>
    </row>
    <row r="466" spans="1:27" s="25" customFormat="1" ht="15.5" x14ac:dyDescent="0.35">
      <c r="A466" s="182">
        <f>IF(G466="","",COUNTA($G$3:G467))</f>
        <v>122</v>
      </c>
      <c r="B466" s="161">
        <v>45112</v>
      </c>
      <c r="C466" s="161" t="s">
        <v>703</v>
      </c>
      <c r="D466" s="161" t="s">
        <v>76</v>
      </c>
      <c r="E466" s="182">
        <v>22916</v>
      </c>
      <c r="F466" s="182">
        <v>218118</v>
      </c>
      <c r="G466" s="185" t="s">
        <v>510</v>
      </c>
      <c r="H466" s="185" t="s">
        <v>510</v>
      </c>
      <c r="I466" s="185" t="s">
        <v>509</v>
      </c>
      <c r="J466" s="188" t="s">
        <v>859</v>
      </c>
      <c r="K466" s="191" t="s">
        <v>208</v>
      </c>
      <c r="L466" s="69" t="s">
        <v>710</v>
      </c>
      <c r="M466" s="70">
        <v>1</v>
      </c>
      <c r="N466" s="70">
        <f>IFERROR(VLOOKUP(L466,Data!K:M,3,0),"0")</f>
        <v>400</v>
      </c>
      <c r="O466" s="70">
        <f t="shared" si="12"/>
        <v>400</v>
      </c>
      <c r="P466" s="178">
        <f>SUM(O466:O468)</f>
        <v>900</v>
      </c>
      <c r="Q466" s="159"/>
      <c r="R466" s="72"/>
      <c r="S466" s="73" t="s">
        <v>738</v>
      </c>
      <c r="T466" s="70" t="s">
        <v>167</v>
      </c>
      <c r="U466" s="87"/>
      <c r="V466" s="87"/>
      <c r="W466" s="87"/>
      <c r="X466" s="87"/>
      <c r="Y466" s="87"/>
      <c r="Z466" s="87"/>
      <c r="AA466" s="87"/>
    </row>
    <row r="467" spans="1:27" s="25" customFormat="1" ht="15.5" x14ac:dyDescent="0.35">
      <c r="A467" s="183"/>
      <c r="B467" s="162"/>
      <c r="C467" s="162"/>
      <c r="D467" s="162"/>
      <c r="E467" s="183"/>
      <c r="F467" s="183"/>
      <c r="G467" s="186"/>
      <c r="H467" s="186"/>
      <c r="I467" s="186"/>
      <c r="J467" s="189"/>
      <c r="K467" s="192"/>
      <c r="L467" s="69" t="s">
        <v>61</v>
      </c>
      <c r="M467" s="70">
        <v>1</v>
      </c>
      <c r="N467" s="70">
        <f>IFERROR(VLOOKUP(L467,Data!K:M,3,0),"0")</f>
        <v>500</v>
      </c>
      <c r="O467" s="70">
        <f t="shared" si="12"/>
        <v>500</v>
      </c>
      <c r="P467" s="178"/>
      <c r="Q467" s="160"/>
      <c r="R467" s="75"/>
      <c r="S467" s="76"/>
      <c r="T467" s="70"/>
      <c r="U467" s="87"/>
      <c r="V467" s="87"/>
      <c r="W467" s="87"/>
      <c r="X467" s="87"/>
      <c r="Y467" s="87"/>
      <c r="Z467" s="87"/>
      <c r="AA467" s="87"/>
    </row>
    <row r="468" spans="1:27" s="25" customFormat="1" ht="15.5" x14ac:dyDescent="0.35">
      <c r="A468" s="183"/>
      <c r="B468" s="162"/>
      <c r="C468" s="162"/>
      <c r="D468" s="162"/>
      <c r="E468" s="183"/>
      <c r="F468" s="183"/>
      <c r="G468" s="186"/>
      <c r="H468" s="186"/>
      <c r="I468" s="186"/>
      <c r="J468" s="189"/>
      <c r="K468" s="192"/>
      <c r="L468" s="69"/>
      <c r="M468" s="70"/>
      <c r="N468" s="70" t="str">
        <f>IFERROR(VLOOKUP(L468,Data!K:M,3,0),"0")</f>
        <v>0</v>
      </c>
      <c r="O468" s="70">
        <f t="shared" si="12"/>
        <v>0</v>
      </c>
      <c r="P468" s="178"/>
      <c r="Q468" s="160"/>
      <c r="R468" s="75"/>
      <c r="S468" s="76"/>
      <c r="T468" s="70"/>
      <c r="U468" s="87"/>
      <c r="V468" s="87"/>
      <c r="W468" s="87"/>
      <c r="X468" s="87"/>
      <c r="Y468" s="87"/>
      <c r="Z468" s="87"/>
      <c r="AA468" s="87"/>
    </row>
    <row r="469" spans="1:27" s="25" customFormat="1" ht="15.5" x14ac:dyDescent="0.35">
      <c r="A469" s="182">
        <f>IF(G469="","",COUNTA($G$3:G470))</f>
        <v>123</v>
      </c>
      <c r="B469" s="161">
        <v>45112</v>
      </c>
      <c r="C469" s="161" t="s">
        <v>703</v>
      </c>
      <c r="D469" s="161" t="s">
        <v>76</v>
      </c>
      <c r="E469" s="182">
        <v>14621</v>
      </c>
      <c r="F469" s="182">
        <v>139864</v>
      </c>
      <c r="G469" s="185" t="s">
        <v>508</v>
      </c>
      <c r="H469" s="185" t="s">
        <v>508</v>
      </c>
      <c r="I469" s="185" t="s">
        <v>386</v>
      </c>
      <c r="J469" s="188" t="s">
        <v>860</v>
      </c>
      <c r="K469" s="191" t="s">
        <v>171</v>
      </c>
      <c r="L469" s="69" t="s">
        <v>7</v>
      </c>
      <c r="M469" s="70">
        <v>1</v>
      </c>
      <c r="N469" s="70">
        <v>500</v>
      </c>
      <c r="O469" s="70">
        <f t="shared" si="12"/>
        <v>500</v>
      </c>
      <c r="P469" s="178">
        <f>SUM(O469:O471)</f>
        <v>1000</v>
      </c>
      <c r="Q469" s="159"/>
      <c r="R469" s="72" t="s">
        <v>790</v>
      </c>
      <c r="S469" s="73" t="s">
        <v>767</v>
      </c>
      <c r="T469" s="70" t="s">
        <v>195</v>
      </c>
      <c r="U469" s="87"/>
      <c r="V469" s="87"/>
      <c r="W469" s="87"/>
      <c r="X469" s="87"/>
      <c r="Y469" s="87"/>
      <c r="Z469" s="87"/>
      <c r="AA469" s="87"/>
    </row>
    <row r="470" spans="1:27" s="25" customFormat="1" ht="15.5" x14ac:dyDescent="0.35">
      <c r="A470" s="183"/>
      <c r="B470" s="162"/>
      <c r="C470" s="162"/>
      <c r="D470" s="162"/>
      <c r="E470" s="183"/>
      <c r="F470" s="183"/>
      <c r="G470" s="186"/>
      <c r="H470" s="186"/>
      <c r="I470" s="186"/>
      <c r="J470" s="189"/>
      <c r="K470" s="192"/>
      <c r="L470" s="69" t="s">
        <v>61</v>
      </c>
      <c r="M470" s="70">
        <v>1</v>
      </c>
      <c r="N470" s="70">
        <f>IFERROR(VLOOKUP(L470,Data!K:M,3,0),"0")</f>
        <v>500</v>
      </c>
      <c r="O470" s="70">
        <f t="shared" si="12"/>
        <v>500</v>
      </c>
      <c r="P470" s="178"/>
      <c r="Q470" s="160"/>
      <c r="R470" s="75"/>
      <c r="S470" s="76"/>
      <c r="T470" s="70"/>
      <c r="U470" s="87"/>
      <c r="V470" s="87"/>
      <c r="W470" s="87"/>
      <c r="X470" s="87"/>
      <c r="Y470" s="87"/>
      <c r="Z470" s="87"/>
      <c r="AA470" s="87"/>
    </row>
    <row r="471" spans="1:27" s="25" customFormat="1" ht="15.5" x14ac:dyDescent="0.35">
      <c r="A471" s="183"/>
      <c r="B471" s="162"/>
      <c r="C471" s="162"/>
      <c r="D471" s="162"/>
      <c r="E471" s="183"/>
      <c r="F471" s="183"/>
      <c r="G471" s="186"/>
      <c r="H471" s="186"/>
      <c r="I471" s="186"/>
      <c r="J471" s="189"/>
      <c r="K471" s="192"/>
      <c r="L471" s="69"/>
      <c r="M471" s="70"/>
      <c r="N471" s="70" t="str">
        <f>IFERROR(VLOOKUP(L471,Data!K:M,3,0),"0")</f>
        <v>0</v>
      </c>
      <c r="O471" s="70">
        <f t="shared" si="12"/>
        <v>0</v>
      </c>
      <c r="P471" s="178"/>
      <c r="Q471" s="160"/>
      <c r="R471" s="75"/>
      <c r="S471" s="76"/>
      <c r="T471" s="70"/>
      <c r="U471" s="87"/>
      <c r="V471" s="87"/>
      <c r="W471" s="87"/>
      <c r="X471" s="87"/>
      <c r="Y471" s="87"/>
      <c r="Z471" s="87"/>
      <c r="AA471" s="87"/>
    </row>
    <row r="472" spans="1:27" s="25" customFormat="1" ht="15.5" x14ac:dyDescent="0.35">
      <c r="A472" s="182">
        <f>IF(G472="","",COUNTA($G$3:G473))</f>
        <v>124</v>
      </c>
      <c r="B472" s="161">
        <v>45112</v>
      </c>
      <c r="C472" s="161" t="s">
        <v>703</v>
      </c>
      <c r="D472" s="161" t="s">
        <v>55</v>
      </c>
      <c r="E472" s="182">
        <v>2560</v>
      </c>
      <c r="F472" s="182">
        <v>140664</v>
      </c>
      <c r="G472" s="185" t="s">
        <v>507</v>
      </c>
      <c r="H472" s="185" t="s">
        <v>507</v>
      </c>
      <c r="I472" s="185" t="s">
        <v>386</v>
      </c>
      <c r="J472" s="188" t="s">
        <v>861</v>
      </c>
      <c r="K472" s="191" t="s">
        <v>171</v>
      </c>
      <c r="L472" s="69" t="s">
        <v>61</v>
      </c>
      <c r="M472" s="70">
        <v>1</v>
      </c>
      <c r="N472" s="70">
        <f>IFERROR(VLOOKUP(L472,Data!K:M,3,0),"0")</f>
        <v>500</v>
      </c>
      <c r="O472" s="70">
        <f t="shared" si="12"/>
        <v>500</v>
      </c>
      <c r="P472" s="178">
        <f>SUM(O472:O474)</f>
        <v>500</v>
      </c>
      <c r="Q472" s="159"/>
      <c r="R472" s="72" t="s">
        <v>862</v>
      </c>
      <c r="S472" s="73" t="s">
        <v>767</v>
      </c>
      <c r="T472" s="70" t="s">
        <v>201</v>
      </c>
      <c r="U472" s="87"/>
      <c r="V472" s="87"/>
      <c r="W472" s="87"/>
      <c r="X472" s="87"/>
      <c r="Y472" s="87"/>
      <c r="Z472" s="87"/>
      <c r="AA472" s="87"/>
    </row>
    <row r="473" spans="1:27" s="25" customFormat="1" ht="15.5" x14ac:dyDescent="0.35">
      <c r="A473" s="183"/>
      <c r="B473" s="162"/>
      <c r="C473" s="162"/>
      <c r="D473" s="162"/>
      <c r="E473" s="183"/>
      <c r="F473" s="183"/>
      <c r="G473" s="186"/>
      <c r="H473" s="186"/>
      <c r="I473" s="186"/>
      <c r="J473" s="189"/>
      <c r="K473" s="192"/>
      <c r="L473" s="69"/>
      <c r="M473" s="70"/>
      <c r="N473" s="70" t="str">
        <f>IFERROR(VLOOKUP(L473,Data!K:M,3,0),"0")</f>
        <v>0</v>
      </c>
      <c r="O473" s="70">
        <f t="shared" si="12"/>
        <v>0</v>
      </c>
      <c r="P473" s="178"/>
      <c r="Q473" s="160"/>
      <c r="R473" s="75"/>
      <c r="S473" s="76"/>
      <c r="T473" s="70"/>
      <c r="U473" s="87"/>
      <c r="V473" s="87"/>
      <c r="W473" s="87"/>
      <c r="X473" s="87"/>
      <c r="Y473" s="87"/>
      <c r="Z473" s="87"/>
      <c r="AA473" s="87"/>
    </row>
    <row r="474" spans="1:27" s="25" customFormat="1" ht="15.5" x14ac:dyDescent="0.35">
      <c r="A474" s="183"/>
      <c r="B474" s="162"/>
      <c r="C474" s="162"/>
      <c r="D474" s="162"/>
      <c r="E474" s="183"/>
      <c r="F474" s="183"/>
      <c r="G474" s="186"/>
      <c r="H474" s="186"/>
      <c r="I474" s="186"/>
      <c r="J474" s="189"/>
      <c r="K474" s="192"/>
      <c r="L474" s="69"/>
      <c r="M474" s="70"/>
      <c r="N474" s="70" t="str">
        <f>IFERROR(VLOOKUP(L474,Data!K:M,3,0),"0")</f>
        <v>0</v>
      </c>
      <c r="O474" s="70">
        <f t="shared" si="12"/>
        <v>0</v>
      </c>
      <c r="P474" s="178"/>
      <c r="Q474" s="160"/>
      <c r="R474" s="75"/>
      <c r="S474" s="76"/>
      <c r="T474" s="70"/>
      <c r="U474" s="87"/>
      <c r="V474" s="87"/>
      <c r="W474" s="87"/>
      <c r="X474" s="87"/>
      <c r="Y474" s="87"/>
      <c r="Z474" s="87"/>
      <c r="AA474" s="87"/>
    </row>
    <row r="475" spans="1:27" s="25" customFormat="1" ht="15.5" x14ac:dyDescent="0.35">
      <c r="A475" s="182">
        <f>IF(G475="","",COUNTA($G$3:G476))</f>
        <v>125</v>
      </c>
      <c r="B475" s="161">
        <v>45112</v>
      </c>
      <c r="C475" s="161" t="s">
        <v>707</v>
      </c>
      <c r="D475" s="161" t="s">
        <v>702</v>
      </c>
      <c r="E475" s="182">
        <v>1027</v>
      </c>
      <c r="F475" s="182">
        <v>162322</v>
      </c>
      <c r="G475" s="185" t="s">
        <v>506</v>
      </c>
      <c r="H475" s="185" t="s">
        <v>506</v>
      </c>
      <c r="I475" s="185" t="s">
        <v>505</v>
      </c>
      <c r="J475" s="188" t="s">
        <v>863</v>
      </c>
      <c r="K475" s="191" t="s">
        <v>189</v>
      </c>
      <c r="L475" s="69" t="s">
        <v>864</v>
      </c>
      <c r="M475" s="70">
        <v>1</v>
      </c>
      <c r="N475" s="70">
        <f>IFERROR(VLOOKUP(L475,Data!K:M,3,0),"0")</f>
        <v>250</v>
      </c>
      <c r="O475" s="70">
        <f t="shared" si="12"/>
        <v>250</v>
      </c>
      <c r="P475" s="178">
        <f>SUM(O475:O477)</f>
        <v>750</v>
      </c>
      <c r="Q475" s="159"/>
      <c r="R475" s="72"/>
      <c r="S475" s="73" t="s">
        <v>753</v>
      </c>
      <c r="T475" s="70" t="s">
        <v>176</v>
      </c>
      <c r="U475" s="87"/>
      <c r="V475" s="87"/>
      <c r="W475" s="87"/>
      <c r="X475" s="87"/>
      <c r="Y475" s="87"/>
      <c r="Z475" s="87"/>
      <c r="AA475" s="87"/>
    </row>
    <row r="476" spans="1:27" s="25" customFormat="1" ht="15.5" x14ac:dyDescent="0.35">
      <c r="A476" s="183"/>
      <c r="B476" s="162"/>
      <c r="C476" s="162"/>
      <c r="D476" s="162"/>
      <c r="E476" s="183"/>
      <c r="F476" s="183"/>
      <c r="G476" s="186"/>
      <c r="H476" s="186"/>
      <c r="I476" s="186"/>
      <c r="J476" s="189"/>
      <c r="K476" s="192"/>
      <c r="L476" s="69" t="s">
        <v>61</v>
      </c>
      <c r="M476" s="70">
        <v>1</v>
      </c>
      <c r="N476" s="70">
        <f>IFERROR(VLOOKUP(L476,Data!K:M,3,0),"0")</f>
        <v>500</v>
      </c>
      <c r="O476" s="70">
        <f t="shared" si="12"/>
        <v>500</v>
      </c>
      <c r="P476" s="178"/>
      <c r="Q476" s="160"/>
      <c r="R476" s="75"/>
      <c r="S476" s="76"/>
      <c r="T476" s="70"/>
      <c r="U476" s="87"/>
      <c r="V476" s="87"/>
      <c r="W476" s="87"/>
      <c r="X476" s="87"/>
      <c r="Y476" s="87"/>
      <c r="Z476" s="87"/>
      <c r="AA476" s="87"/>
    </row>
    <row r="477" spans="1:27" s="25" customFormat="1" ht="15.5" x14ac:dyDescent="0.35">
      <c r="A477" s="183"/>
      <c r="B477" s="162"/>
      <c r="C477" s="162"/>
      <c r="D477" s="162"/>
      <c r="E477" s="183"/>
      <c r="F477" s="183"/>
      <c r="G477" s="186"/>
      <c r="H477" s="186"/>
      <c r="I477" s="186"/>
      <c r="J477" s="189"/>
      <c r="K477" s="192"/>
      <c r="L477" s="69"/>
      <c r="M477" s="70"/>
      <c r="N477" s="70" t="str">
        <f>IFERROR(VLOOKUP(L477,Data!K:M,3,0),"0")</f>
        <v>0</v>
      </c>
      <c r="O477" s="70">
        <f t="shared" si="12"/>
        <v>0</v>
      </c>
      <c r="P477" s="178"/>
      <c r="Q477" s="160"/>
      <c r="R477" s="75"/>
      <c r="S477" s="76"/>
      <c r="T477" s="70"/>
      <c r="U477" s="87"/>
      <c r="V477" s="87"/>
      <c r="W477" s="87"/>
      <c r="X477" s="87"/>
      <c r="Y477" s="87"/>
      <c r="Z477" s="87"/>
      <c r="AA477" s="87"/>
    </row>
    <row r="478" spans="1:27" s="25" customFormat="1" ht="15.5" x14ac:dyDescent="0.35">
      <c r="A478" s="182">
        <f>IF(G478="","",COUNTA($G$3:G479))</f>
        <v>126</v>
      </c>
      <c r="B478" s="161">
        <v>45112</v>
      </c>
      <c r="C478" s="161" t="s">
        <v>707</v>
      </c>
      <c r="D478" s="161" t="s">
        <v>76</v>
      </c>
      <c r="E478" s="182">
        <v>50793</v>
      </c>
      <c r="F478" s="182">
        <v>396008</v>
      </c>
      <c r="G478" s="185" t="s">
        <v>504</v>
      </c>
      <c r="H478" s="185" t="s">
        <v>504</v>
      </c>
      <c r="I478" s="185" t="s">
        <v>503</v>
      </c>
      <c r="J478" s="188" t="s">
        <v>865</v>
      </c>
      <c r="K478" s="191" t="s">
        <v>197</v>
      </c>
      <c r="L478" s="69" t="s">
        <v>93</v>
      </c>
      <c r="M478" s="70">
        <v>1</v>
      </c>
      <c r="N478" s="70">
        <f>IFERROR(VLOOKUP(L478,Data!K:M,3,0),"0")</f>
        <v>70</v>
      </c>
      <c r="O478" s="70">
        <f t="shared" si="12"/>
        <v>70</v>
      </c>
      <c r="P478" s="178">
        <f>SUM(O478:O480)</f>
        <v>570</v>
      </c>
      <c r="Q478" s="159"/>
      <c r="R478" s="72"/>
      <c r="S478" s="73" t="s">
        <v>738</v>
      </c>
      <c r="T478" s="70" t="s">
        <v>502</v>
      </c>
      <c r="U478" s="87"/>
      <c r="V478" s="87"/>
      <c r="W478" s="87"/>
      <c r="X478" s="87"/>
      <c r="Y478" s="87"/>
      <c r="Z478" s="87"/>
      <c r="AA478" s="87"/>
    </row>
    <row r="479" spans="1:27" s="25" customFormat="1" ht="15.5" x14ac:dyDescent="0.35">
      <c r="A479" s="183"/>
      <c r="B479" s="162"/>
      <c r="C479" s="162"/>
      <c r="D479" s="162"/>
      <c r="E479" s="183"/>
      <c r="F479" s="183"/>
      <c r="G479" s="186"/>
      <c r="H479" s="186"/>
      <c r="I479" s="186"/>
      <c r="J479" s="189"/>
      <c r="K479" s="192"/>
      <c r="L479" s="69" t="s">
        <v>61</v>
      </c>
      <c r="M479" s="70">
        <v>1</v>
      </c>
      <c r="N479" s="70">
        <f>IFERROR(VLOOKUP(L479,Data!K:M,3,0),"0")</f>
        <v>500</v>
      </c>
      <c r="O479" s="70">
        <f t="shared" si="12"/>
        <v>500</v>
      </c>
      <c r="P479" s="178"/>
      <c r="Q479" s="160"/>
      <c r="R479" s="75"/>
      <c r="S479" s="76"/>
      <c r="T479" s="70"/>
      <c r="U479" s="87"/>
      <c r="V479" s="87"/>
      <c r="W479" s="87"/>
      <c r="X479" s="87"/>
      <c r="Y479" s="87"/>
      <c r="Z479" s="87"/>
      <c r="AA479" s="87"/>
    </row>
    <row r="480" spans="1:27" s="25" customFormat="1" ht="15.5" x14ac:dyDescent="0.35">
      <c r="A480" s="183"/>
      <c r="B480" s="162"/>
      <c r="C480" s="162"/>
      <c r="D480" s="162"/>
      <c r="E480" s="183"/>
      <c r="F480" s="183"/>
      <c r="G480" s="186"/>
      <c r="H480" s="186"/>
      <c r="I480" s="186"/>
      <c r="J480" s="189"/>
      <c r="K480" s="192"/>
      <c r="L480" s="69"/>
      <c r="M480" s="70"/>
      <c r="N480" s="70" t="str">
        <f>IFERROR(VLOOKUP(L480,Data!K:M,3,0),"0")</f>
        <v>0</v>
      </c>
      <c r="O480" s="70">
        <f t="shared" si="12"/>
        <v>0</v>
      </c>
      <c r="P480" s="178"/>
      <c r="Q480" s="160"/>
      <c r="R480" s="75"/>
      <c r="S480" s="76"/>
      <c r="T480" s="70"/>
      <c r="U480" s="87"/>
      <c r="V480" s="87"/>
      <c r="W480" s="87"/>
      <c r="X480" s="87"/>
      <c r="Y480" s="87"/>
      <c r="Z480" s="87"/>
      <c r="AA480" s="87"/>
    </row>
    <row r="481" spans="1:27" s="25" customFormat="1" ht="15.5" x14ac:dyDescent="0.35">
      <c r="A481" s="182">
        <f>IF(G481="","",COUNTA($G$3:G482))</f>
        <v>127</v>
      </c>
      <c r="B481" s="161">
        <v>45112</v>
      </c>
      <c r="C481" s="161" t="s">
        <v>703</v>
      </c>
      <c r="D481" s="161" t="s">
        <v>76</v>
      </c>
      <c r="E481" s="182">
        <v>11836</v>
      </c>
      <c r="F481" s="182">
        <v>317974</v>
      </c>
      <c r="G481" s="185" t="s">
        <v>501</v>
      </c>
      <c r="H481" s="185" t="s">
        <v>501</v>
      </c>
      <c r="I481" s="185" t="s">
        <v>283</v>
      </c>
      <c r="J481" s="188" t="s">
        <v>866</v>
      </c>
      <c r="K481" s="191" t="s">
        <v>161</v>
      </c>
      <c r="L481" s="69" t="s">
        <v>61</v>
      </c>
      <c r="M481" s="70">
        <v>1</v>
      </c>
      <c r="N481" s="70">
        <f>IFERROR(VLOOKUP(L481,Data!K:M,3,0),"0")</f>
        <v>500</v>
      </c>
      <c r="O481" s="70">
        <f t="shared" si="12"/>
        <v>500</v>
      </c>
      <c r="P481" s="178">
        <f>SUM(O481:O483)</f>
        <v>500</v>
      </c>
      <c r="Q481" s="159"/>
      <c r="R481" s="72" t="s">
        <v>752</v>
      </c>
      <c r="S481" s="73" t="s">
        <v>750</v>
      </c>
      <c r="T481" s="70" t="s">
        <v>196</v>
      </c>
      <c r="U481" s="87"/>
      <c r="V481" s="87"/>
      <c r="W481" s="87"/>
      <c r="X481" s="87"/>
      <c r="Y481" s="87"/>
      <c r="Z481" s="87"/>
      <c r="AA481" s="87"/>
    </row>
    <row r="482" spans="1:27" s="25" customFormat="1" ht="15.5" x14ac:dyDescent="0.35">
      <c r="A482" s="183"/>
      <c r="B482" s="162"/>
      <c r="C482" s="162"/>
      <c r="D482" s="162"/>
      <c r="E482" s="183"/>
      <c r="F482" s="183"/>
      <c r="G482" s="186"/>
      <c r="H482" s="186"/>
      <c r="I482" s="186"/>
      <c r="J482" s="189"/>
      <c r="K482" s="192"/>
      <c r="L482" s="69"/>
      <c r="M482" s="70"/>
      <c r="N482" s="70" t="str">
        <f>IFERROR(VLOOKUP(L482,Data!K:M,3,0),"0")</f>
        <v>0</v>
      </c>
      <c r="O482" s="70">
        <f t="shared" si="12"/>
        <v>0</v>
      </c>
      <c r="P482" s="178"/>
      <c r="Q482" s="160"/>
      <c r="R482" s="75"/>
      <c r="S482" s="76"/>
      <c r="T482" s="70"/>
      <c r="U482" s="87"/>
      <c r="V482" s="87"/>
      <c r="W482" s="87"/>
      <c r="X482" s="87"/>
      <c r="Y482" s="87"/>
      <c r="Z482" s="87"/>
      <c r="AA482" s="87"/>
    </row>
    <row r="483" spans="1:27" s="25" customFormat="1" ht="15.5" x14ac:dyDescent="0.35">
      <c r="A483" s="183"/>
      <c r="B483" s="162"/>
      <c r="C483" s="162"/>
      <c r="D483" s="162"/>
      <c r="E483" s="183"/>
      <c r="F483" s="183"/>
      <c r="G483" s="186"/>
      <c r="H483" s="186"/>
      <c r="I483" s="186"/>
      <c r="J483" s="189"/>
      <c r="K483" s="192"/>
      <c r="L483" s="69"/>
      <c r="M483" s="70"/>
      <c r="N483" s="70" t="str">
        <f>IFERROR(VLOOKUP(L483,Data!K:M,3,0),"0")</f>
        <v>0</v>
      </c>
      <c r="O483" s="70">
        <f t="shared" si="12"/>
        <v>0</v>
      </c>
      <c r="P483" s="178"/>
      <c r="Q483" s="160"/>
      <c r="R483" s="75"/>
      <c r="S483" s="76"/>
      <c r="T483" s="70"/>
      <c r="U483" s="87"/>
      <c r="V483" s="87"/>
      <c r="W483" s="87"/>
      <c r="X483" s="87"/>
      <c r="Y483" s="87"/>
      <c r="Z483" s="87"/>
      <c r="AA483" s="87"/>
    </row>
    <row r="484" spans="1:27" s="25" customFormat="1" ht="15.5" x14ac:dyDescent="0.35">
      <c r="A484" s="182">
        <f>IF(G484="","",COUNTA($G$3:G485))</f>
        <v>128</v>
      </c>
      <c r="B484" s="161">
        <v>45112</v>
      </c>
      <c r="C484" s="161" t="s">
        <v>707</v>
      </c>
      <c r="D484" s="161" t="s">
        <v>55</v>
      </c>
      <c r="E484" s="182">
        <v>3373</v>
      </c>
      <c r="F484" s="182">
        <v>425222</v>
      </c>
      <c r="G484" s="185" t="s">
        <v>284</v>
      </c>
      <c r="H484" s="185" t="s">
        <v>284</v>
      </c>
      <c r="I484" s="185" t="s">
        <v>500</v>
      </c>
      <c r="J484" s="188" t="s">
        <v>867</v>
      </c>
      <c r="K484" s="191" t="s">
        <v>161</v>
      </c>
      <c r="L484" s="69" t="s">
        <v>112</v>
      </c>
      <c r="M484" s="70">
        <v>1</v>
      </c>
      <c r="N484" s="70">
        <f>IFERROR(VLOOKUP(L484,Data!K:M,3,0),"0")</f>
        <v>800</v>
      </c>
      <c r="O484" s="70">
        <f t="shared" si="12"/>
        <v>800</v>
      </c>
      <c r="P484" s="178">
        <f>SUM(O484:O493)</f>
        <v>5315</v>
      </c>
      <c r="Q484" s="159">
        <v>45145</v>
      </c>
      <c r="R484" s="72" t="s">
        <v>1027</v>
      </c>
      <c r="S484" s="73" t="s">
        <v>750</v>
      </c>
      <c r="T484" s="70" t="s">
        <v>192</v>
      </c>
      <c r="U484" s="87"/>
      <c r="V484" s="87"/>
      <c r="W484" s="87"/>
      <c r="X484" s="87"/>
      <c r="Y484" s="87"/>
      <c r="Z484" s="87"/>
      <c r="AA484" s="87"/>
    </row>
    <row r="485" spans="1:27" s="25" customFormat="1" ht="15.5" x14ac:dyDescent="0.35">
      <c r="A485" s="183"/>
      <c r="B485" s="162"/>
      <c r="C485" s="162"/>
      <c r="D485" s="162"/>
      <c r="E485" s="183"/>
      <c r="F485" s="183"/>
      <c r="G485" s="186"/>
      <c r="H485" s="186"/>
      <c r="I485" s="186"/>
      <c r="J485" s="189"/>
      <c r="K485" s="192"/>
      <c r="L485" s="69" t="s">
        <v>125</v>
      </c>
      <c r="M485" s="70">
        <v>1</v>
      </c>
      <c r="N485" s="70">
        <f>IFERROR(VLOOKUP(L485,Data!K:M,3,0),"0")</f>
        <v>450</v>
      </c>
      <c r="O485" s="70">
        <f t="shared" si="12"/>
        <v>450</v>
      </c>
      <c r="P485" s="178"/>
      <c r="Q485" s="160"/>
      <c r="R485" s="75"/>
      <c r="S485" s="76"/>
      <c r="T485" s="70"/>
      <c r="U485" s="87"/>
      <c r="V485" s="87"/>
      <c r="W485" s="87"/>
      <c r="X485" s="87"/>
      <c r="Y485" s="87"/>
      <c r="Z485" s="87"/>
      <c r="AA485" s="87"/>
    </row>
    <row r="486" spans="1:27" s="25" customFormat="1" ht="15.5" x14ac:dyDescent="0.35">
      <c r="A486" s="183"/>
      <c r="B486" s="162"/>
      <c r="C486" s="162"/>
      <c r="D486" s="162"/>
      <c r="E486" s="183"/>
      <c r="F486" s="183"/>
      <c r="G486" s="186"/>
      <c r="H486" s="186"/>
      <c r="I486" s="186"/>
      <c r="J486" s="189"/>
      <c r="K486" s="192"/>
      <c r="L486" s="69" t="s">
        <v>763</v>
      </c>
      <c r="M486" s="70">
        <v>1</v>
      </c>
      <c r="N486" s="70">
        <f>IFERROR(VLOOKUP(L486,Data!K:M,3,0),"0")</f>
        <v>850</v>
      </c>
      <c r="O486" s="70">
        <f t="shared" si="12"/>
        <v>850</v>
      </c>
      <c r="P486" s="178"/>
      <c r="Q486" s="160"/>
      <c r="R486" s="75"/>
      <c r="S486" s="76"/>
      <c r="T486" s="70"/>
      <c r="U486" s="87"/>
      <c r="V486" s="87"/>
      <c r="W486" s="87"/>
      <c r="X486" s="87"/>
      <c r="Y486" s="87"/>
      <c r="Z486" s="87"/>
      <c r="AA486" s="87"/>
    </row>
    <row r="487" spans="1:27" s="25" customFormat="1" ht="15.5" x14ac:dyDescent="0.35">
      <c r="A487" s="183"/>
      <c r="B487" s="162"/>
      <c r="C487" s="162"/>
      <c r="D487" s="162"/>
      <c r="E487" s="183"/>
      <c r="F487" s="183"/>
      <c r="G487" s="186"/>
      <c r="H487" s="186"/>
      <c r="I487" s="186"/>
      <c r="J487" s="189"/>
      <c r="K487" s="192"/>
      <c r="L487" s="69" t="s">
        <v>122</v>
      </c>
      <c r="M487" s="70">
        <v>3</v>
      </c>
      <c r="N487" s="70">
        <f>IFERROR(VLOOKUP(L487,Data!K:M,3,0),"0")</f>
        <v>450</v>
      </c>
      <c r="O487" s="70">
        <f t="shared" si="12"/>
        <v>1350</v>
      </c>
      <c r="P487" s="178"/>
      <c r="Q487" s="160"/>
      <c r="R487" s="75"/>
      <c r="S487" s="76"/>
      <c r="T487" s="70"/>
      <c r="U487" s="87"/>
      <c r="V487" s="87"/>
      <c r="W487" s="87"/>
      <c r="X487" s="87"/>
      <c r="Y487" s="87"/>
      <c r="Z487" s="87"/>
      <c r="AA487" s="87"/>
    </row>
    <row r="488" spans="1:27" s="25" customFormat="1" ht="15.5" x14ac:dyDescent="0.35">
      <c r="A488" s="183"/>
      <c r="B488" s="162"/>
      <c r="C488" s="162"/>
      <c r="D488" s="162"/>
      <c r="E488" s="183"/>
      <c r="F488" s="183"/>
      <c r="G488" s="186"/>
      <c r="H488" s="186"/>
      <c r="I488" s="186"/>
      <c r="J488" s="189"/>
      <c r="K488" s="192"/>
      <c r="L488" s="69" t="s">
        <v>7</v>
      </c>
      <c r="M488" s="70">
        <v>1</v>
      </c>
      <c r="N488" s="70">
        <v>125</v>
      </c>
      <c r="O488" s="70">
        <f t="shared" si="12"/>
        <v>125</v>
      </c>
      <c r="P488" s="178"/>
      <c r="Q488" s="160"/>
      <c r="R488" s="72" t="s">
        <v>771</v>
      </c>
      <c r="S488" s="76"/>
      <c r="T488" s="70"/>
      <c r="U488" s="87"/>
      <c r="V488" s="87"/>
      <c r="W488" s="87"/>
      <c r="X488" s="87"/>
      <c r="Y488" s="87"/>
      <c r="Z488" s="87"/>
      <c r="AA488" s="87"/>
    </row>
    <row r="489" spans="1:27" s="25" customFormat="1" ht="15.5" x14ac:dyDescent="0.35">
      <c r="A489" s="183"/>
      <c r="B489" s="162"/>
      <c r="C489" s="162"/>
      <c r="D489" s="162"/>
      <c r="E489" s="183"/>
      <c r="F489" s="183"/>
      <c r="G489" s="186"/>
      <c r="H489" s="186"/>
      <c r="I489" s="186"/>
      <c r="J489" s="189"/>
      <c r="K489" s="192"/>
      <c r="L489" s="69" t="s">
        <v>793</v>
      </c>
      <c r="M489" s="70">
        <v>1</v>
      </c>
      <c r="N489" s="70">
        <f>IFERROR(VLOOKUP(L489,Data!K:M,3,0),"0")</f>
        <v>60</v>
      </c>
      <c r="O489" s="70">
        <f t="shared" si="12"/>
        <v>60</v>
      </c>
      <c r="P489" s="178"/>
      <c r="Q489" s="160"/>
      <c r="R489" s="75"/>
      <c r="S489" s="76"/>
      <c r="T489" s="70"/>
      <c r="U489" s="87"/>
      <c r="V489" s="87"/>
      <c r="W489" s="87"/>
      <c r="X489" s="87"/>
      <c r="Y489" s="87"/>
      <c r="Z489" s="87"/>
      <c r="AA489" s="87"/>
    </row>
    <row r="490" spans="1:27" s="25" customFormat="1" ht="15.5" x14ac:dyDescent="0.35">
      <c r="A490" s="183"/>
      <c r="B490" s="162"/>
      <c r="C490" s="162"/>
      <c r="D490" s="162"/>
      <c r="E490" s="183"/>
      <c r="F490" s="183"/>
      <c r="G490" s="186"/>
      <c r="H490" s="186"/>
      <c r="I490" s="186"/>
      <c r="J490" s="189"/>
      <c r="K490" s="192"/>
      <c r="L490" s="69" t="s">
        <v>134</v>
      </c>
      <c r="M490" s="70">
        <v>3</v>
      </c>
      <c r="N490" s="70">
        <f>IFERROR(VLOOKUP(L490,Data!K:M,3,0),"0")</f>
        <v>140</v>
      </c>
      <c r="O490" s="70">
        <f t="shared" si="12"/>
        <v>420</v>
      </c>
      <c r="P490" s="178"/>
      <c r="Q490" s="160"/>
      <c r="R490" s="75" t="s">
        <v>868</v>
      </c>
      <c r="S490" s="76"/>
      <c r="T490" s="70"/>
      <c r="U490" s="87"/>
      <c r="V490" s="87"/>
      <c r="W490" s="87"/>
      <c r="X490" s="87"/>
      <c r="Y490" s="87"/>
      <c r="Z490" s="87"/>
      <c r="AA490" s="87"/>
    </row>
    <row r="491" spans="1:27" s="25" customFormat="1" ht="15.5" x14ac:dyDescent="0.35">
      <c r="A491" s="183"/>
      <c r="B491" s="162"/>
      <c r="C491" s="162"/>
      <c r="D491" s="162"/>
      <c r="E491" s="183"/>
      <c r="F491" s="183"/>
      <c r="G491" s="186"/>
      <c r="H491" s="186"/>
      <c r="I491" s="186"/>
      <c r="J491" s="189"/>
      <c r="K491" s="192"/>
      <c r="L491" s="69" t="s">
        <v>94</v>
      </c>
      <c r="M491" s="70">
        <v>1</v>
      </c>
      <c r="N491" s="70">
        <f>IFERROR(VLOOKUP(L491,Data!K:M,3,0),"0")</f>
        <v>80</v>
      </c>
      <c r="O491" s="70">
        <f t="shared" si="12"/>
        <v>80</v>
      </c>
      <c r="P491" s="178"/>
      <c r="Q491" s="160"/>
      <c r="R491" s="75"/>
      <c r="S491" s="76"/>
      <c r="T491" s="70"/>
      <c r="U491" s="87"/>
      <c r="V491" s="87"/>
      <c r="W491" s="87"/>
      <c r="X491" s="87"/>
      <c r="Y491" s="87"/>
      <c r="Z491" s="87"/>
      <c r="AA491" s="87"/>
    </row>
    <row r="492" spans="1:27" s="25" customFormat="1" ht="15.5" x14ac:dyDescent="0.35">
      <c r="A492" s="183"/>
      <c r="B492" s="162"/>
      <c r="C492" s="162"/>
      <c r="D492" s="162"/>
      <c r="E492" s="183"/>
      <c r="F492" s="183"/>
      <c r="G492" s="186"/>
      <c r="H492" s="186"/>
      <c r="I492" s="186"/>
      <c r="J492" s="189"/>
      <c r="K492" s="192"/>
      <c r="L492" s="69" t="s">
        <v>144</v>
      </c>
      <c r="M492" s="70">
        <v>1</v>
      </c>
      <c r="N492" s="70">
        <v>680</v>
      </c>
      <c r="O492" s="70">
        <f t="shared" si="12"/>
        <v>680</v>
      </c>
      <c r="P492" s="178"/>
      <c r="Q492" s="160"/>
      <c r="R492" s="75"/>
      <c r="S492" s="76"/>
      <c r="T492" s="70"/>
      <c r="U492" s="87"/>
      <c r="V492" s="87"/>
      <c r="W492" s="87"/>
      <c r="X492" s="87"/>
      <c r="Y492" s="87"/>
      <c r="Z492" s="87"/>
      <c r="AA492" s="87"/>
    </row>
    <row r="493" spans="1:27" s="25" customFormat="1" ht="15.5" x14ac:dyDescent="0.35">
      <c r="A493" s="183"/>
      <c r="B493" s="162"/>
      <c r="C493" s="162"/>
      <c r="D493" s="162"/>
      <c r="E493" s="183"/>
      <c r="F493" s="183"/>
      <c r="G493" s="186"/>
      <c r="H493" s="186"/>
      <c r="I493" s="186"/>
      <c r="J493" s="189"/>
      <c r="K493" s="192"/>
      <c r="L493" s="69" t="s">
        <v>61</v>
      </c>
      <c r="M493" s="70">
        <v>1</v>
      </c>
      <c r="N493" s="70">
        <f>IFERROR(VLOOKUP(L493,Data!K:M,3,0),"0")</f>
        <v>500</v>
      </c>
      <c r="O493" s="70">
        <f t="shared" si="12"/>
        <v>500</v>
      </c>
      <c r="P493" s="178"/>
      <c r="Q493" s="160"/>
      <c r="R493" s="75"/>
      <c r="S493" s="76"/>
      <c r="T493" s="70"/>
      <c r="U493" s="87"/>
      <c r="V493" s="87"/>
      <c r="W493" s="87"/>
      <c r="X493" s="87"/>
      <c r="Y493" s="87"/>
      <c r="Z493" s="87"/>
      <c r="AA493" s="87"/>
    </row>
    <row r="494" spans="1:27" s="25" customFormat="1" ht="15.5" x14ac:dyDescent="0.35">
      <c r="A494" s="182">
        <f>IF(G494="","",COUNTA($G$3:G495))</f>
        <v>129</v>
      </c>
      <c r="B494" s="161">
        <v>45112</v>
      </c>
      <c r="C494" s="161" t="s">
        <v>707</v>
      </c>
      <c r="D494" s="161" t="s">
        <v>76</v>
      </c>
      <c r="E494" s="182">
        <v>35093</v>
      </c>
      <c r="F494" s="182">
        <v>442714</v>
      </c>
      <c r="G494" s="185" t="s">
        <v>499</v>
      </c>
      <c r="H494" s="185" t="s">
        <v>499</v>
      </c>
      <c r="I494" s="185" t="s">
        <v>498</v>
      </c>
      <c r="J494" s="188" t="s">
        <v>869</v>
      </c>
      <c r="K494" s="191" t="s">
        <v>210</v>
      </c>
      <c r="L494" s="69" t="s">
        <v>710</v>
      </c>
      <c r="M494" s="70">
        <v>1</v>
      </c>
      <c r="N494" s="70">
        <f>IFERROR(VLOOKUP(L494,Data!K:M,3,0),"0")</f>
        <v>400</v>
      </c>
      <c r="O494" s="70">
        <f t="shared" si="12"/>
        <v>400</v>
      </c>
      <c r="P494" s="178">
        <f>SUM(O494:O496)</f>
        <v>1250</v>
      </c>
      <c r="Q494" s="159"/>
      <c r="R494" s="72"/>
      <c r="S494" s="73" t="s">
        <v>787</v>
      </c>
      <c r="T494" s="70" t="s">
        <v>167</v>
      </c>
      <c r="U494" s="87"/>
      <c r="V494" s="87"/>
      <c r="W494" s="87"/>
      <c r="X494" s="87"/>
      <c r="Y494" s="87"/>
      <c r="Z494" s="87"/>
      <c r="AA494" s="87"/>
    </row>
    <row r="495" spans="1:27" s="25" customFormat="1" ht="15.5" x14ac:dyDescent="0.35">
      <c r="A495" s="183"/>
      <c r="B495" s="162"/>
      <c r="C495" s="162"/>
      <c r="D495" s="162"/>
      <c r="E495" s="183"/>
      <c r="F495" s="183"/>
      <c r="G495" s="186"/>
      <c r="H495" s="186"/>
      <c r="I495" s="186"/>
      <c r="J495" s="189"/>
      <c r="K495" s="192"/>
      <c r="L495" s="69" t="s">
        <v>709</v>
      </c>
      <c r="M495" s="70">
        <v>1</v>
      </c>
      <c r="N495" s="70">
        <f>IFERROR(VLOOKUP(L495,Data!K:M,3,0),"0")</f>
        <v>350</v>
      </c>
      <c r="O495" s="70">
        <f t="shared" si="12"/>
        <v>350</v>
      </c>
      <c r="P495" s="178"/>
      <c r="Q495" s="160"/>
      <c r="R495" s="75"/>
      <c r="S495" s="76"/>
      <c r="T495" s="70"/>
      <c r="U495" s="87"/>
      <c r="V495" s="87"/>
      <c r="W495" s="87"/>
      <c r="X495" s="87"/>
      <c r="Y495" s="87"/>
      <c r="Z495" s="87"/>
      <c r="AA495" s="87"/>
    </row>
    <row r="496" spans="1:27" s="25" customFormat="1" ht="15.5" x14ac:dyDescent="0.35">
      <c r="A496" s="183"/>
      <c r="B496" s="162"/>
      <c r="C496" s="162"/>
      <c r="D496" s="162"/>
      <c r="E496" s="183"/>
      <c r="F496" s="183"/>
      <c r="G496" s="186"/>
      <c r="H496" s="186"/>
      <c r="I496" s="186"/>
      <c r="J496" s="189"/>
      <c r="K496" s="192"/>
      <c r="L496" s="69" t="s">
        <v>61</v>
      </c>
      <c r="M496" s="70">
        <v>1</v>
      </c>
      <c r="N496" s="70">
        <f>IFERROR(VLOOKUP(L496,Data!K:M,3,0),"0")</f>
        <v>500</v>
      </c>
      <c r="O496" s="70">
        <f t="shared" si="12"/>
        <v>500</v>
      </c>
      <c r="P496" s="178"/>
      <c r="Q496" s="160"/>
      <c r="R496" s="75"/>
      <c r="S496" s="76"/>
      <c r="T496" s="70"/>
      <c r="U496" s="87"/>
      <c r="V496" s="87"/>
      <c r="W496" s="87"/>
      <c r="X496" s="87"/>
      <c r="Y496" s="87"/>
      <c r="Z496" s="87"/>
      <c r="AA496" s="87"/>
    </row>
    <row r="497" spans="1:27" s="25" customFormat="1" ht="15.5" x14ac:dyDescent="0.35">
      <c r="A497" s="182">
        <f>IF(G497="","",COUNTA($G$3:G498))</f>
        <v>130</v>
      </c>
      <c r="B497" s="161">
        <v>45112</v>
      </c>
      <c r="C497" s="161" t="s">
        <v>703</v>
      </c>
      <c r="D497" s="161" t="s">
        <v>60</v>
      </c>
      <c r="E497" s="182">
        <v>25505</v>
      </c>
      <c r="F497" s="182">
        <v>315275</v>
      </c>
      <c r="G497" s="185" t="s">
        <v>497</v>
      </c>
      <c r="H497" s="185" t="s">
        <v>497</v>
      </c>
      <c r="I497" s="185" t="s">
        <v>496</v>
      </c>
      <c r="J497" s="188" t="s">
        <v>870</v>
      </c>
      <c r="K497" s="191" t="s">
        <v>194</v>
      </c>
      <c r="L497" s="69" t="s">
        <v>65</v>
      </c>
      <c r="M497" s="70">
        <v>1</v>
      </c>
      <c r="N497" s="70">
        <f>IFERROR(VLOOKUP(L497,Data!K:M,3,0),"0")</f>
        <v>1000</v>
      </c>
      <c r="O497" s="70">
        <f t="shared" ref="O497:O569" si="14">PRODUCT(M497:N497)</f>
        <v>1000</v>
      </c>
      <c r="P497" s="178">
        <f>SUM(O497:O505)</f>
        <v>3655</v>
      </c>
      <c r="Q497" s="159">
        <v>45237</v>
      </c>
      <c r="R497" s="72" t="s">
        <v>717</v>
      </c>
      <c r="S497" s="73" t="s">
        <v>721</v>
      </c>
      <c r="T497" s="70" t="s">
        <v>192</v>
      </c>
      <c r="U497" s="87"/>
      <c r="V497" s="87"/>
      <c r="W497" s="87"/>
      <c r="X497" s="87"/>
      <c r="Y497" s="87"/>
      <c r="Z497" s="87"/>
      <c r="AA497" s="87"/>
    </row>
    <row r="498" spans="1:27" s="25" customFormat="1" ht="15.5" x14ac:dyDescent="0.35">
      <c r="A498" s="183"/>
      <c r="B498" s="162"/>
      <c r="C498" s="162"/>
      <c r="D498" s="162"/>
      <c r="E498" s="183"/>
      <c r="F498" s="183"/>
      <c r="G498" s="186"/>
      <c r="H498" s="186"/>
      <c r="I498" s="186"/>
      <c r="J498" s="189"/>
      <c r="K498" s="192"/>
      <c r="L498" s="69" t="s">
        <v>137</v>
      </c>
      <c r="M498" s="70">
        <v>1</v>
      </c>
      <c r="N498" s="70">
        <f>IFERROR(VLOOKUP(L498,Data!K:M,3,0),"0")</f>
        <v>70</v>
      </c>
      <c r="O498" s="70">
        <f t="shared" si="14"/>
        <v>70</v>
      </c>
      <c r="P498" s="178"/>
      <c r="Q498" s="160"/>
      <c r="R498" s="75"/>
      <c r="S498" s="76"/>
      <c r="T498" s="70"/>
      <c r="U498" s="87"/>
      <c r="V498" s="87"/>
      <c r="W498" s="87"/>
      <c r="X498" s="87"/>
      <c r="Y498" s="87"/>
      <c r="Z498" s="87"/>
      <c r="AA498" s="87"/>
    </row>
    <row r="499" spans="1:27" s="25" customFormat="1" ht="15.5" x14ac:dyDescent="0.35">
      <c r="A499" s="183"/>
      <c r="B499" s="162"/>
      <c r="C499" s="162"/>
      <c r="D499" s="162"/>
      <c r="E499" s="183"/>
      <c r="F499" s="183"/>
      <c r="G499" s="186"/>
      <c r="H499" s="186"/>
      <c r="I499" s="186"/>
      <c r="J499" s="189"/>
      <c r="K499" s="192"/>
      <c r="L499" s="69" t="s">
        <v>716</v>
      </c>
      <c r="M499" s="70">
        <v>1</v>
      </c>
      <c r="N499" s="70">
        <f>IFERROR(VLOOKUP(L499,Data!K:M,3,0),"0")</f>
        <v>200</v>
      </c>
      <c r="O499" s="70">
        <f t="shared" si="14"/>
        <v>200</v>
      </c>
      <c r="P499" s="178"/>
      <c r="Q499" s="160"/>
      <c r="R499" s="75"/>
      <c r="S499" s="76"/>
      <c r="T499" s="70"/>
      <c r="U499" s="87"/>
      <c r="V499" s="87"/>
      <c r="W499" s="87"/>
      <c r="X499" s="87"/>
      <c r="Y499" s="87"/>
      <c r="Z499" s="87"/>
      <c r="AA499" s="87"/>
    </row>
    <row r="500" spans="1:27" s="25" customFormat="1" ht="15.5" x14ac:dyDescent="0.35">
      <c r="A500" s="183"/>
      <c r="B500" s="162"/>
      <c r="C500" s="162"/>
      <c r="D500" s="162"/>
      <c r="E500" s="183"/>
      <c r="F500" s="183"/>
      <c r="G500" s="186"/>
      <c r="H500" s="186"/>
      <c r="I500" s="186"/>
      <c r="J500" s="189"/>
      <c r="K500" s="192"/>
      <c r="L500" s="69" t="s">
        <v>7</v>
      </c>
      <c r="M500" s="70">
        <v>1</v>
      </c>
      <c r="N500" s="70">
        <v>125</v>
      </c>
      <c r="O500" s="70">
        <f t="shared" si="14"/>
        <v>125</v>
      </c>
      <c r="P500" s="178"/>
      <c r="Q500" s="160"/>
      <c r="R500" s="72" t="s">
        <v>771</v>
      </c>
      <c r="S500" s="76"/>
      <c r="T500" s="70"/>
      <c r="U500" s="87"/>
      <c r="V500" s="87"/>
      <c r="W500" s="87"/>
      <c r="X500" s="87"/>
      <c r="Y500" s="87"/>
      <c r="Z500" s="87"/>
      <c r="AA500" s="87"/>
    </row>
    <row r="501" spans="1:27" s="25" customFormat="1" ht="15.5" x14ac:dyDescent="0.35">
      <c r="A501" s="183"/>
      <c r="B501" s="162"/>
      <c r="C501" s="162"/>
      <c r="D501" s="162"/>
      <c r="E501" s="183"/>
      <c r="F501" s="183"/>
      <c r="G501" s="186"/>
      <c r="H501" s="186"/>
      <c r="I501" s="186"/>
      <c r="J501" s="189"/>
      <c r="K501" s="192"/>
      <c r="L501" s="69" t="s">
        <v>578</v>
      </c>
      <c r="M501" s="70">
        <v>3</v>
      </c>
      <c r="N501" s="70">
        <f>IFERROR(VLOOKUP(L501,Data!K:M,3,0),"0")</f>
        <v>10</v>
      </c>
      <c r="O501" s="70">
        <f t="shared" si="14"/>
        <v>30</v>
      </c>
      <c r="P501" s="178"/>
      <c r="Q501" s="160"/>
      <c r="R501" s="75"/>
      <c r="S501" s="76"/>
      <c r="T501" s="70"/>
      <c r="U501" s="87"/>
      <c r="V501" s="87"/>
      <c r="W501" s="87"/>
      <c r="X501" s="87"/>
      <c r="Y501" s="87"/>
      <c r="Z501" s="87"/>
      <c r="AA501" s="87"/>
    </row>
    <row r="502" spans="1:27" s="25" customFormat="1" ht="15.5" x14ac:dyDescent="0.35">
      <c r="A502" s="183"/>
      <c r="B502" s="162"/>
      <c r="C502" s="162"/>
      <c r="D502" s="162"/>
      <c r="E502" s="183"/>
      <c r="F502" s="183"/>
      <c r="G502" s="186"/>
      <c r="H502" s="186"/>
      <c r="I502" s="186"/>
      <c r="J502" s="189"/>
      <c r="K502" s="192"/>
      <c r="L502" s="69" t="s">
        <v>793</v>
      </c>
      <c r="M502" s="70">
        <v>1</v>
      </c>
      <c r="N502" s="70">
        <f>IFERROR(VLOOKUP(L502,Data!K:M,3,0),"0")</f>
        <v>60</v>
      </c>
      <c r="O502" s="70">
        <f t="shared" si="14"/>
        <v>60</v>
      </c>
      <c r="P502" s="178"/>
      <c r="Q502" s="160"/>
      <c r="R502" s="75"/>
      <c r="S502" s="76"/>
      <c r="T502" s="70"/>
      <c r="U502" s="87"/>
      <c r="V502" s="87"/>
      <c r="W502" s="87"/>
      <c r="X502" s="87"/>
      <c r="Y502" s="87"/>
      <c r="Z502" s="87"/>
      <c r="AA502" s="87"/>
    </row>
    <row r="503" spans="1:27" s="25" customFormat="1" ht="15.5" x14ac:dyDescent="0.35">
      <c r="A503" s="183"/>
      <c r="B503" s="162"/>
      <c r="C503" s="162"/>
      <c r="D503" s="162"/>
      <c r="E503" s="183"/>
      <c r="F503" s="183"/>
      <c r="G503" s="186"/>
      <c r="H503" s="186"/>
      <c r="I503" s="186"/>
      <c r="J503" s="189"/>
      <c r="K503" s="192"/>
      <c r="L503" s="69" t="s">
        <v>134</v>
      </c>
      <c r="M503" s="70">
        <v>2</v>
      </c>
      <c r="N503" s="70">
        <f>IFERROR(VLOOKUP(L503,Data!K:M,3,0),"0")</f>
        <v>140</v>
      </c>
      <c r="O503" s="70">
        <f t="shared" si="14"/>
        <v>280</v>
      </c>
      <c r="P503" s="178"/>
      <c r="Q503" s="160"/>
      <c r="R503" s="75" t="s">
        <v>783</v>
      </c>
      <c r="S503" s="76"/>
      <c r="T503" s="70"/>
      <c r="U503" s="87"/>
      <c r="V503" s="87"/>
      <c r="W503" s="87"/>
      <c r="X503" s="87"/>
      <c r="Y503" s="87"/>
      <c r="Z503" s="87"/>
      <c r="AA503" s="87"/>
    </row>
    <row r="504" spans="1:27" s="25" customFormat="1" ht="15.5" x14ac:dyDescent="0.35">
      <c r="A504" s="183"/>
      <c r="B504" s="162"/>
      <c r="C504" s="162"/>
      <c r="D504" s="162"/>
      <c r="E504" s="183"/>
      <c r="F504" s="183"/>
      <c r="G504" s="186"/>
      <c r="H504" s="186"/>
      <c r="I504" s="186"/>
      <c r="J504" s="189"/>
      <c r="K504" s="192"/>
      <c r="L504" s="69" t="s">
        <v>144</v>
      </c>
      <c r="M504" s="70">
        <v>1</v>
      </c>
      <c r="N504" s="70">
        <v>1390</v>
      </c>
      <c r="O504" s="70">
        <f t="shared" si="14"/>
        <v>1390</v>
      </c>
      <c r="P504" s="178"/>
      <c r="Q504" s="160"/>
      <c r="R504" s="75"/>
      <c r="S504" s="76"/>
      <c r="T504" s="70"/>
      <c r="U504" s="87"/>
      <c r="V504" s="87"/>
      <c r="W504" s="87"/>
      <c r="X504" s="87"/>
      <c r="Y504" s="87"/>
      <c r="Z504" s="87"/>
      <c r="AA504" s="87"/>
    </row>
    <row r="505" spans="1:27" s="25" customFormat="1" ht="15.5" x14ac:dyDescent="0.35">
      <c r="A505" s="183"/>
      <c r="B505" s="162"/>
      <c r="C505" s="162"/>
      <c r="D505" s="162"/>
      <c r="E505" s="183"/>
      <c r="F505" s="183"/>
      <c r="G505" s="186"/>
      <c r="H505" s="186"/>
      <c r="I505" s="186"/>
      <c r="J505" s="189"/>
      <c r="K505" s="192"/>
      <c r="L505" s="69" t="s">
        <v>61</v>
      </c>
      <c r="M505" s="70">
        <v>1</v>
      </c>
      <c r="N505" s="70">
        <f>IFERROR(VLOOKUP(L505,Data!K:M,3,0),"0")</f>
        <v>500</v>
      </c>
      <c r="O505" s="70">
        <f t="shared" si="14"/>
        <v>500</v>
      </c>
      <c r="P505" s="178"/>
      <c r="Q505" s="160"/>
      <c r="R505" s="75"/>
      <c r="S505" s="76"/>
      <c r="T505" s="70"/>
      <c r="U505" s="87"/>
      <c r="V505" s="87"/>
      <c r="W505" s="87"/>
      <c r="X505" s="87"/>
      <c r="Y505" s="87"/>
      <c r="Z505" s="87"/>
      <c r="AA505" s="87"/>
    </row>
    <row r="506" spans="1:27" s="25" customFormat="1" ht="15.5" x14ac:dyDescent="0.35">
      <c r="A506" s="182">
        <f>IF(G506="","",COUNTA($G$3:G507))</f>
        <v>131</v>
      </c>
      <c r="B506" s="161">
        <v>45112</v>
      </c>
      <c r="C506" s="161" t="s">
        <v>703</v>
      </c>
      <c r="D506" s="161" t="s">
        <v>76</v>
      </c>
      <c r="E506" s="182">
        <v>57408</v>
      </c>
      <c r="F506" s="182">
        <v>33723</v>
      </c>
      <c r="G506" s="185" t="s">
        <v>495</v>
      </c>
      <c r="H506" s="185" t="s">
        <v>495</v>
      </c>
      <c r="I506" s="185" t="s">
        <v>494</v>
      </c>
      <c r="J506" s="188" t="s">
        <v>1028</v>
      </c>
      <c r="K506" s="191" t="s">
        <v>188</v>
      </c>
      <c r="L506" s="69" t="s">
        <v>61</v>
      </c>
      <c r="M506" s="70">
        <v>1</v>
      </c>
      <c r="N506" s="70">
        <f>IFERROR(VLOOKUP(L506,Data!K:M,3,0),"0")</f>
        <v>500</v>
      </c>
      <c r="O506" s="70">
        <f t="shared" si="14"/>
        <v>500</v>
      </c>
      <c r="P506" s="178">
        <f>SUM(O506:O508)</f>
        <v>500</v>
      </c>
      <c r="Q506" s="159"/>
      <c r="R506" s="72" t="s">
        <v>711</v>
      </c>
      <c r="S506" s="73" t="s">
        <v>734</v>
      </c>
      <c r="T506" s="70" t="s">
        <v>165</v>
      </c>
      <c r="U506" s="87"/>
      <c r="V506" s="87"/>
      <c r="W506" s="87"/>
      <c r="X506" s="87"/>
      <c r="Y506" s="87"/>
      <c r="Z506" s="87"/>
      <c r="AA506" s="87"/>
    </row>
    <row r="507" spans="1:27" s="25" customFormat="1" ht="15.5" x14ac:dyDescent="0.35">
      <c r="A507" s="183"/>
      <c r="B507" s="162"/>
      <c r="C507" s="162"/>
      <c r="D507" s="162"/>
      <c r="E507" s="183"/>
      <c r="F507" s="183"/>
      <c r="G507" s="186"/>
      <c r="H507" s="186"/>
      <c r="I507" s="186"/>
      <c r="J507" s="189"/>
      <c r="K507" s="192"/>
      <c r="L507" s="69"/>
      <c r="M507" s="70"/>
      <c r="N507" s="70" t="str">
        <f>IFERROR(VLOOKUP(L507,Data!K:M,3,0),"0")</f>
        <v>0</v>
      </c>
      <c r="O507" s="70">
        <f t="shared" si="14"/>
        <v>0</v>
      </c>
      <c r="P507" s="178"/>
      <c r="Q507" s="160"/>
      <c r="R507" s="75"/>
      <c r="S507" s="76"/>
      <c r="T507" s="70"/>
      <c r="U507" s="87"/>
      <c r="V507" s="87"/>
      <c r="W507" s="87"/>
      <c r="X507" s="87"/>
      <c r="Y507" s="87"/>
      <c r="Z507" s="87"/>
      <c r="AA507" s="87"/>
    </row>
    <row r="508" spans="1:27" s="25" customFormat="1" ht="15.5" x14ac:dyDescent="0.35">
      <c r="A508" s="183"/>
      <c r="B508" s="162"/>
      <c r="C508" s="162"/>
      <c r="D508" s="162"/>
      <c r="E508" s="183"/>
      <c r="F508" s="183"/>
      <c r="G508" s="186"/>
      <c r="H508" s="186"/>
      <c r="I508" s="186"/>
      <c r="J508" s="189"/>
      <c r="K508" s="192"/>
      <c r="L508" s="69"/>
      <c r="M508" s="70"/>
      <c r="N508" s="70" t="str">
        <f>IFERROR(VLOOKUP(L508,Data!K:M,3,0),"0")</f>
        <v>0</v>
      </c>
      <c r="O508" s="70">
        <f t="shared" si="14"/>
        <v>0</v>
      </c>
      <c r="P508" s="178"/>
      <c r="Q508" s="160"/>
      <c r="R508" s="75"/>
      <c r="S508" s="76"/>
      <c r="T508" s="70"/>
      <c r="U508" s="87"/>
      <c r="V508" s="87"/>
      <c r="W508" s="87"/>
      <c r="X508" s="87"/>
      <c r="Y508" s="87"/>
      <c r="Z508" s="87"/>
      <c r="AA508" s="87"/>
    </row>
    <row r="509" spans="1:27" s="25" customFormat="1" ht="15.5" x14ac:dyDescent="0.35">
      <c r="A509" s="182">
        <f>IF(G509="","",COUNTA($G$3:G510))</f>
        <v>132</v>
      </c>
      <c r="B509" s="161">
        <v>45112</v>
      </c>
      <c r="C509" s="161" t="s">
        <v>707</v>
      </c>
      <c r="D509" s="161" t="s">
        <v>76</v>
      </c>
      <c r="E509" s="182">
        <v>50548</v>
      </c>
      <c r="F509" s="182">
        <v>450119</v>
      </c>
      <c r="G509" s="185" t="s">
        <v>493</v>
      </c>
      <c r="H509" s="185" t="s">
        <v>493</v>
      </c>
      <c r="I509" s="185" t="s">
        <v>492</v>
      </c>
      <c r="J509" s="188" t="s">
        <v>871</v>
      </c>
      <c r="K509" s="191" t="s">
        <v>166</v>
      </c>
      <c r="L509" s="69" t="s">
        <v>61</v>
      </c>
      <c r="M509" s="70">
        <v>1</v>
      </c>
      <c r="N509" s="70">
        <f>IFERROR(VLOOKUP(L509,Data!K:M,3,0),"0")</f>
        <v>500</v>
      </c>
      <c r="O509" s="70">
        <f t="shared" si="14"/>
        <v>500</v>
      </c>
      <c r="P509" s="178">
        <f>SUM(O509:O510)</f>
        <v>500</v>
      </c>
      <c r="Q509" s="159"/>
      <c r="R509" s="72" t="s">
        <v>711</v>
      </c>
      <c r="S509" s="73" t="s">
        <v>734</v>
      </c>
      <c r="T509" s="70" t="s">
        <v>165</v>
      </c>
      <c r="U509" s="87"/>
      <c r="V509" s="87"/>
      <c r="W509" s="87"/>
      <c r="X509" s="87"/>
      <c r="Y509" s="87"/>
      <c r="Z509" s="87"/>
      <c r="AA509" s="87"/>
    </row>
    <row r="510" spans="1:27" s="25" customFormat="1" ht="15.5" x14ac:dyDescent="0.35">
      <c r="A510" s="183"/>
      <c r="B510" s="162"/>
      <c r="C510" s="162"/>
      <c r="D510" s="162"/>
      <c r="E510" s="183"/>
      <c r="F510" s="183"/>
      <c r="G510" s="186"/>
      <c r="H510" s="186"/>
      <c r="I510" s="186"/>
      <c r="J510" s="189"/>
      <c r="K510" s="192"/>
      <c r="L510" s="69"/>
      <c r="M510" s="70"/>
      <c r="N510" s="70" t="str">
        <f>IFERROR(VLOOKUP(L510,Data!K:M,3,0),"0")</f>
        <v>0</v>
      </c>
      <c r="O510" s="70">
        <f t="shared" si="14"/>
        <v>0</v>
      </c>
      <c r="P510" s="178"/>
      <c r="Q510" s="160"/>
      <c r="R510" s="75"/>
      <c r="S510" s="76"/>
      <c r="T510" s="70"/>
      <c r="U510" s="87"/>
      <c r="V510" s="87"/>
      <c r="W510" s="87"/>
      <c r="X510" s="87"/>
      <c r="Y510" s="87"/>
      <c r="Z510" s="87"/>
      <c r="AA510" s="87"/>
    </row>
    <row r="511" spans="1:27" s="25" customFormat="1" ht="15.5" x14ac:dyDescent="0.35">
      <c r="A511" s="182">
        <f>IF(G511="","",COUNTA($G$3:G512))</f>
        <v>133</v>
      </c>
      <c r="B511" s="161">
        <v>45112</v>
      </c>
      <c r="C511" s="161" t="s">
        <v>703</v>
      </c>
      <c r="D511" s="161" t="s">
        <v>76</v>
      </c>
      <c r="E511" s="182">
        <v>27102</v>
      </c>
      <c r="F511" s="182">
        <v>491471</v>
      </c>
      <c r="G511" s="185" t="s">
        <v>872</v>
      </c>
      <c r="H511" s="185" t="s">
        <v>872</v>
      </c>
      <c r="I511" s="185" t="s">
        <v>873</v>
      </c>
      <c r="J511" s="188" t="s">
        <v>874</v>
      </c>
      <c r="K511" s="191" t="s">
        <v>163</v>
      </c>
      <c r="L511" s="69" t="s">
        <v>65</v>
      </c>
      <c r="M511" s="70">
        <v>1</v>
      </c>
      <c r="N511" s="70">
        <f>IFERROR(VLOOKUP(L511,Data!K:M,3,0),"0")</f>
        <v>1000</v>
      </c>
      <c r="O511" s="70">
        <f t="shared" ref="O511:O523" si="15">PRODUCT(M511:N511)</f>
        <v>1000</v>
      </c>
      <c r="P511" s="178">
        <f>SUM(O511:O520)</f>
        <v>4670</v>
      </c>
      <c r="Q511" s="159">
        <v>45176</v>
      </c>
      <c r="R511" s="72"/>
      <c r="S511" s="73" t="s">
        <v>767</v>
      </c>
      <c r="T511" s="70" t="s">
        <v>491</v>
      </c>
      <c r="U511" s="87"/>
      <c r="V511" s="87"/>
      <c r="W511" s="87"/>
      <c r="X511" s="87"/>
      <c r="Y511" s="87"/>
      <c r="Z511" s="87"/>
      <c r="AA511" s="87"/>
    </row>
    <row r="512" spans="1:27" s="25" customFormat="1" ht="15.5" x14ac:dyDescent="0.35">
      <c r="A512" s="183"/>
      <c r="B512" s="162"/>
      <c r="C512" s="162"/>
      <c r="D512" s="162"/>
      <c r="E512" s="183"/>
      <c r="F512" s="183"/>
      <c r="G512" s="186"/>
      <c r="H512" s="186"/>
      <c r="I512" s="186"/>
      <c r="J512" s="189"/>
      <c r="K512" s="192"/>
      <c r="L512" s="69" t="s">
        <v>137</v>
      </c>
      <c r="M512" s="70">
        <v>1</v>
      </c>
      <c r="N512" s="70">
        <f>IFERROR(VLOOKUP(L512,Data!K:M,3,0),"0")</f>
        <v>70</v>
      </c>
      <c r="O512" s="70">
        <f t="shared" si="15"/>
        <v>70</v>
      </c>
      <c r="P512" s="178"/>
      <c r="Q512" s="160"/>
      <c r="R512" s="75"/>
      <c r="S512" s="76"/>
      <c r="T512" s="70"/>
      <c r="U512" s="87"/>
      <c r="V512" s="87"/>
      <c r="W512" s="87"/>
      <c r="X512" s="87"/>
      <c r="Y512" s="87"/>
      <c r="Z512" s="87"/>
      <c r="AA512" s="87"/>
    </row>
    <row r="513" spans="1:27" s="25" customFormat="1" ht="15.5" x14ac:dyDescent="0.35">
      <c r="A513" s="183"/>
      <c r="B513" s="162"/>
      <c r="C513" s="162"/>
      <c r="D513" s="162"/>
      <c r="E513" s="183"/>
      <c r="F513" s="183"/>
      <c r="G513" s="186"/>
      <c r="H513" s="186"/>
      <c r="I513" s="186"/>
      <c r="J513" s="189"/>
      <c r="K513" s="192"/>
      <c r="L513" s="69" t="s">
        <v>88</v>
      </c>
      <c r="M513" s="70">
        <v>8</v>
      </c>
      <c r="N513" s="70">
        <f>IFERROR(VLOOKUP(L513,Data!K:M,3,0),"0")</f>
        <v>35</v>
      </c>
      <c r="O513" s="70">
        <f t="shared" si="15"/>
        <v>280</v>
      </c>
      <c r="P513" s="178"/>
      <c r="Q513" s="160"/>
      <c r="R513" s="75"/>
      <c r="S513" s="76"/>
      <c r="T513" s="70"/>
      <c r="U513" s="87"/>
      <c r="V513" s="87"/>
      <c r="W513" s="87"/>
      <c r="X513" s="87"/>
      <c r="Y513" s="87"/>
      <c r="Z513" s="87"/>
      <c r="AA513" s="87"/>
    </row>
    <row r="514" spans="1:27" s="25" customFormat="1" ht="15.5" x14ac:dyDescent="0.35">
      <c r="A514" s="183"/>
      <c r="B514" s="162"/>
      <c r="C514" s="162"/>
      <c r="D514" s="162"/>
      <c r="E514" s="183"/>
      <c r="F514" s="183"/>
      <c r="G514" s="186"/>
      <c r="H514" s="186"/>
      <c r="I514" s="186"/>
      <c r="J514" s="189"/>
      <c r="K514" s="192"/>
      <c r="L514" s="69" t="s">
        <v>716</v>
      </c>
      <c r="M514" s="70">
        <v>1</v>
      </c>
      <c r="N514" s="70">
        <f>IFERROR(VLOOKUP(L514,Data!K:M,3,0),"0")</f>
        <v>200</v>
      </c>
      <c r="O514" s="70">
        <f t="shared" si="15"/>
        <v>200</v>
      </c>
      <c r="P514" s="178"/>
      <c r="Q514" s="160"/>
      <c r="R514" s="75"/>
      <c r="S514" s="76"/>
      <c r="T514" s="70"/>
      <c r="U514" s="87"/>
      <c r="V514" s="87"/>
      <c r="W514" s="87"/>
      <c r="X514" s="87"/>
      <c r="Y514" s="87"/>
      <c r="Z514" s="87"/>
      <c r="AA514" s="87"/>
    </row>
    <row r="515" spans="1:27" s="25" customFormat="1" ht="15.5" x14ac:dyDescent="0.35">
      <c r="A515" s="183"/>
      <c r="B515" s="162"/>
      <c r="C515" s="162"/>
      <c r="D515" s="162"/>
      <c r="E515" s="183"/>
      <c r="F515" s="183"/>
      <c r="G515" s="186"/>
      <c r="H515" s="186"/>
      <c r="I515" s="186"/>
      <c r="J515" s="189"/>
      <c r="K515" s="192"/>
      <c r="L515" s="69" t="s">
        <v>112</v>
      </c>
      <c r="M515" s="70">
        <v>1</v>
      </c>
      <c r="N515" s="70">
        <f>IFERROR(VLOOKUP(L515,Data!K:M,3,0),"0")</f>
        <v>800</v>
      </c>
      <c r="O515" s="70">
        <f t="shared" si="15"/>
        <v>800</v>
      </c>
      <c r="P515" s="178"/>
      <c r="Q515" s="160"/>
      <c r="R515" s="75"/>
      <c r="S515" s="76"/>
      <c r="T515" s="70"/>
      <c r="U515" s="87"/>
      <c r="V515" s="87"/>
      <c r="W515" s="87"/>
      <c r="X515" s="87"/>
      <c r="Y515" s="87"/>
      <c r="Z515" s="87"/>
      <c r="AA515" s="87"/>
    </row>
    <row r="516" spans="1:27" s="25" customFormat="1" ht="15.5" x14ac:dyDescent="0.35">
      <c r="A516" s="183"/>
      <c r="B516" s="162"/>
      <c r="C516" s="162"/>
      <c r="D516" s="162"/>
      <c r="E516" s="183"/>
      <c r="F516" s="183"/>
      <c r="G516" s="186"/>
      <c r="H516" s="186"/>
      <c r="I516" s="186"/>
      <c r="J516" s="189"/>
      <c r="K516" s="192"/>
      <c r="L516" s="69" t="s">
        <v>578</v>
      </c>
      <c r="M516" s="70">
        <v>3</v>
      </c>
      <c r="N516" s="70">
        <f>IFERROR(VLOOKUP(L516,Data!K:M,3,0),"0")</f>
        <v>10</v>
      </c>
      <c r="O516" s="70">
        <f t="shared" si="15"/>
        <v>30</v>
      </c>
      <c r="P516" s="178"/>
      <c r="Q516" s="160"/>
      <c r="R516" s="75"/>
      <c r="S516" s="76"/>
      <c r="T516" s="70"/>
      <c r="U516" s="87"/>
      <c r="V516" s="87"/>
      <c r="W516" s="87"/>
      <c r="X516" s="87"/>
      <c r="Y516" s="87"/>
      <c r="Z516" s="87"/>
      <c r="AA516" s="87"/>
    </row>
    <row r="517" spans="1:27" s="25" customFormat="1" ht="15.5" x14ac:dyDescent="0.35">
      <c r="A517" s="183"/>
      <c r="B517" s="162"/>
      <c r="C517" s="162"/>
      <c r="D517" s="162"/>
      <c r="E517" s="183"/>
      <c r="F517" s="183"/>
      <c r="G517" s="186"/>
      <c r="H517" s="186"/>
      <c r="I517" s="186"/>
      <c r="J517" s="189"/>
      <c r="K517" s="192"/>
      <c r="L517" s="69" t="s">
        <v>793</v>
      </c>
      <c r="M517" s="70">
        <v>1</v>
      </c>
      <c r="N517" s="70">
        <f>IFERROR(VLOOKUP(L517,Data!K:M,3,0),"0")</f>
        <v>60</v>
      </c>
      <c r="O517" s="70">
        <f t="shared" si="15"/>
        <v>60</v>
      </c>
      <c r="P517" s="178"/>
      <c r="Q517" s="160"/>
      <c r="R517" s="75"/>
      <c r="S517" s="76"/>
      <c r="T517" s="70"/>
      <c r="U517" s="87"/>
      <c r="V517" s="87"/>
      <c r="W517" s="87"/>
      <c r="X517" s="87"/>
      <c r="Y517" s="87"/>
      <c r="Z517" s="87"/>
      <c r="AA517" s="87"/>
    </row>
    <row r="518" spans="1:27" s="25" customFormat="1" ht="15.5" x14ac:dyDescent="0.35">
      <c r="A518" s="183"/>
      <c r="B518" s="162"/>
      <c r="C518" s="162"/>
      <c r="D518" s="162"/>
      <c r="E518" s="183"/>
      <c r="F518" s="183"/>
      <c r="G518" s="186"/>
      <c r="H518" s="186"/>
      <c r="I518" s="186"/>
      <c r="J518" s="189"/>
      <c r="K518" s="192"/>
      <c r="L518" s="69" t="s">
        <v>134</v>
      </c>
      <c r="M518" s="70">
        <v>6</v>
      </c>
      <c r="N518" s="70">
        <f>IFERROR(VLOOKUP(L518,Data!K:M,3,0),"0")</f>
        <v>140</v>
      </c>
      <c r="O518" s="70">
        <f t="shared" si="15"/>
        <v>840</v>
      </c>
      <c r="P518" s="178"/>
      <c r="Q518" s="160"/>
      <c r="R518" s="75" t="s">
        <v>875</v>
      </c>
      <c r="S518" s="76"/>
      <c r="T518" s="70"/>
      <c r="U518" s="87"/>
      <c r="V518" s="87"/>
      <c r="W518" s="87"/>
      <c r="X518" s="87"/>
      <c r="Y518" s="87"/>
      <c r="Z518" s="87"/>
      <c r="AA518" s="87"/>
    </row>
    <row r="519" spans="1:27" s="25" customFormat="1" ht="15.5" x14ac:dyDescent="0.35">
      <c r="A519" s="183"/>
      <c r="B519" s="162"/>
      <c r="C519" s="162"/>
      <c r="D519" s="162"/>
      <c r="E519" s="183"/>
      <c r="F519" s="183"/>
      <c r="G519" s="186"/>
      <c r="H519" s="186"/>
      <c r="I519" s="186"/>
      <c r="J519" s="189"/>
      <c r="K519" s="192"/>
      <c r="L519" s="69" t="s">
        <v>144</v>
      </c>
      <c r="M519" s="70">
        <v>1</v>
      </c>
      <c r="N519" s="70">
        <v>890</v>
      </c>
      <c r="O519" s="70">
        <f t="shared" si="15"/>
        <v>890</v>
      </c>
      <c r="P519" s="178"/>
      <c r="Q519" s="160"/>
      <c r="R519" s="75"/>
      <c r="S519" s="76"/>
      <c r="T519" s="70"/>
      <c r="U519" s="87"/>
      <c r="V519" s="87"/>
      <c r="W519" s="87"/>
      <c r="X519" s="87"/>
      <c r="Y519" s="87"/>
      <c r="Z519" s="87"/>
      <c r="AA519" s="87"/>
    </row>
    <row r="520" spans="1:27" s="25" customFormat="1" ht="15.5" x14ac:dyDescent="0.35">
      <c r="A520" s="183"/>
      <c r="B520" s="162"/>
      <c r="C520" s="162"/>
      <c r="D520" s="162"/>
      <c r="E520" s="183"/>
      <c r="F520" s="183"/>
      <c r="G520" s="186"/>
      <c r="H520" s="186"/>
      <c r="I520" s="186"/>
      <c r="J520" s="189"/>
      <c r="K520" s="192"/>
      <c r="L520" s="69" t="s">
        <v>61</v>
      </c>
      <c r="M520" s="70">
        <v>1</v>
      </c>
      <c r="N520" s="70">
        <f>IFERROR(VLOOKUP(L520,Data!K:M,3,0),"0")</f>
        <v>500</v>
      </c>
      <c r="O520" s="70">
        <f t="shared" si="15"/>
        <v>500</v>
      </c>
      <c r="P520" s="178"/>
      <c r="Q520" s="160"/>
      <c r="R520" s="75"/>
      <c r="S520" s="76"/>
      <c r="T520" s="70"/>
      <c r="U520" s="87"/>
      <c r="V520" s="87"/>
      <c r="W520" s="87"/>
      <c r="X520" s="87"/>
      <c r="Y520" s="87"/>
      <c r="Z520" s="87"/>
      <c r="AA520" s="87"/>
    </row>
    <row r="521" spans="1:27" s="25" customFormat="1" ht="15.5" x14ac:dyDescent="0.35">
      <c r="A521" s="182">
        <f>IF(G521="","",COUNTA($G$3:G522))</f>
        <v>134</v>
      </c>
      <c r="B521" s="161">
        <v>45112</v>
      </c>
      <c r="C521" s="161" t="s">
        <v>739</v>
      </c>
      <c r="D521" s="161" t="s">
        <v>76</v>
      </c>
      <c r="E521" s="182">
        <v>48030</v>
      </c>
      <c r="F521" s="182">
        <v>440989</v>
      </c>
      <c r="G521" s="185" t="s">
        <v>490</v>
      </c>
      <c r="H521" s="185" t="s">
        <v>490</v>
      </c>
      <c r="I521" s="185" t="s">
        <v>489</v>
      </c>
      <c r="J521" s="188" t="s">
        <v>876</v>
      </c>
      <c r="K521" s="191" t="s">
        <v>488</v>
      </c>
      <c r="L521" s="69" t="s">
        <v>108</v>
      </c>
      <c r="M521" s="70">
        <v>1</v>
      </c>
      <c r="N521" s="70">
        <f>IFERROR(VLOOKUP(L521,Data!K:M,3,0),"0")</f>
        <v>350</v>
      </c>
      <c r="O521" s="70">
        <f t="shared" si="15"/>
        <v>350</v>
      </c>
      <c r="P521" s="178">
        <f>SUM(O521:O523)</f>
        <v>920</v>
      </c>
      <c r="Q521" s="159"/>
      <c r="R521" s="72"/>
      <c r="S521" s="73" t="s">
        <v>721</v>
      </c>
      <c r="T521" s="70" t="s">
        <v>297</v>
      </c>
      <c r="U521" s="87"/>
      <c r="V521" s="87"/>
      <c r="W521" s="87"/>
      <c r="X521" s="87"/>
      <c r="Y521" s="87"/>
      <c r="Z521" s="87"/>
      <c r="AA521" s="87"/>
    </row>
    <row r="522" spans="1:27" s="25" customFormat="1" ht="15.5" x14ac:dyDescent="0.35">
      <c r="A522" s="183"/>
      <c r="B522" s="162"/>
      <c r="C522" s="162"/>
      <c r="D522" s="162"/>
      <c r="E522" s="183"/>
      <c r="F522" s="183"/>
      <c r="G522" s="186"/>
      <c r="H522" s="186"/>
      <c r="I522" s="186"/>
      <c r="J522" s="189"/>
      <c r="K522" s="192"/>
      <c r="L522" s="69" t="s">
        <v>93</v>
      </c>
      <c r="M522" s="70">
        <v>1</v>
      </c>
      <c r="N522" s="70">
        <f>IFERROR(VLOOKUP(L522,Data!K:M,3,0),"0")</f>
        <v>70</v>
      </c>
      <c r="O522" s="70">
        <f t="shared" si="15"/>
        <v>70</v>
      </c>
      <c r="P522" s="178"/>
      <c r="Q522" s="160"/>
      <c r="R522" s="75"/>
      <c r="S522" s="76"/>
      <c r="T522" s="70"/>
      <c r="U522" s="87"/>
      <c r="V522" s="87"/>
      <c r="W522" s="87"/>
      <c r="X522" s="87"/>
      <c r="Y522" s="87"/>
      <c r="Z522" s="87"/>
      <c r="AA522" s="87"/>
    </row>
    <row r="523" spans="1:27" s="25" customFormat="1" ht="15.5" x14ac:dyDescent="0.35">
      <c r="A523" s="183"/>
      <c r="B523" s="162"/>
      <c r="C523" s="162"/>
      <c r="D523" s="162"/>
      <c r="E523" s="183"/>
      <c r="F523" s="183"/>
      <c r="G523" s="186"/>
      <c r="H523" s="186"/>
      <c r="I523" s="186"/>
      <c r="J523" s="189"/>
      <c r="K523" s="192"/>
      <c r="L523" s="69" t="s">
        <v>61</v>
      </c>
      <c r="M523" s="70">
        <v>1</v>
      </c>
      <c r="N523" s="70">
        <f>IFERROR(VLOOKUP(L523,Data!K:M,3,0),"0")</f>
        <v>500</v>
      </c>
      <c r="O523" s="70">
        <f t="shared" si="15"/>
        <v>500</v>
      </c>
      <c r="P523" s="178"/>
      <c r="Q523" s="160"/>
      <c r="R523" s="75"/>
      <c r="S523" s="76"/>
      <c r="T523" s="70"/>
      <c r="U523" s="87"/>
      <c r="V523" s="87"/>
      <c r="W523" s="87"/>
      <c r="X523" s="87"/>
      <c r="Y523" s="87"/>
      <c r="Z523" s="87"/>
      <c r="AA523" s="87"/>
    </row>
    <row r="524" spans="1:27" s="88" customFormat="1" ht="18" customHeight="1" x14ac:dyDescent="0.35">
      <c r="A524" s="236" t="s">
        <v>1626</v>
      </c>
      <c r="B524" s="237"/>
      <c r="C524" s="237"/>
      <c r="D524" s="237"/>
      <c r="E524" s="237"/>
      <c r="F524" s="237"/>
      <c r="G524" s="237"/>
      <c r="H524" s="237"/>
      <c r="I524" s="237"/>
      <c r="J524" s="237"/>
      <c r="K524" s="237"/>
      <c r="L524" s="237"/>
      <c r="M524" s="237"/>
      <c r="N524" s="237"/>
      <c r="O524" s="238"/>
      <c r="P524" s="220">
        <f>SUM(P458:P523)</f>
        <v>22560</v>
      </c>
      <c r="Q524" s="221"/>
      <c r="R524" s="222"/>
    </row>
    <row r="525" spans="1:27" s="92" customFormat="1" ht="18" customHeight="1" x14ac:dyDescent="0.35">
      <c r="A525" s="239" t="s">
        <v>1627</v>
      </c>
      <c r="B525" s="239"/>
      <c r="C525" s="89" t="e">
        <f ca="1">[4]!NumberToWordEN(P524)</f>
        <v>#NAME?</v>
      </c>
      <c r="D525" s="89"/>
      <c r="E525" s="89"/>
      <c r="F525" s="90"/>
      <c r="G525" s="89"/>
      <c r="H525" s="89"/>
      <c r="I525" s="89"/>
      <c r="J525" s="90"/>
      <c r="K525" s="89"/>
      <c r="L525" s="89"/>
      <c r="M525" s="89"/>
      <c r="N525" s="89"/>
      <c r="O525" s="89"/>
      <c r="P525" s="89"/>
      <c r="Q525" s="91"/>
    </row>
    <row r="526" spans="1:27" s="92" customFormat="1" ht="18" customHeight="1" x14ac:dyDescent="0.35">
      <c r="A526" s="93"/>
      <c r="B526" s="94"/>
      <c r="C526" s="95"/>
      <c r="D526" s="93"/>
      <c r="E526" s="93"/>
      <c r="F526" s="93"/>
      <c r="G526" s="93"/>
      <c r="H526" s="93"/>
      <c r="I526" s="93"/>
      <c r="J526" s="95"/>
      <c r="K526" s="93"/>
      <c r="M526" s="96"/>
      <c r="P526" s="93"/>
      <c r="Q526" s="97"/>
    </row>
    <row r="527" spans="1:27" s="92" customFormat="1" ht="18" customHeight="1" x14ac:dyDescent="0.35">
      <c r="A527" s="93"/>
      <c r="B527" s="94"/>
      <c r="C527" s="95"/>
      <c r="D527" s="93"/>
      <c r="E527" s="93"/>
      <c r="F527" s="93"/>
      <c r="G527" s="93"/>
      <c r="H527" s="93"/>
      <c r="I527" s="93"/>
      <c r="J527" s="95"/>
      <c r="K527" s="93"/>
      <c r="M527" s="96"/>
      <c r="P527" s="93"/>
      <c r="Q527" s="97"/>
    </row>
    <row r="528" spans="1:27" s="92" customFormat="1" ht="18" customHeight="1" x14ac:dyDescent="0.35">
      <c r="A528" s="93"/>
      <c r="B528" s="94"/>
      <c r="C528" s="95"/>
      <c r="D528" s="93"/>
      <c r="E528" s="93"/>
      <c r="F528" s="93"/>
      <c r="G528" s="93"/>
      <c r="H528" s="93"/>
      <c r="I528" s="93"/>
      <c r="J528" s="95"/>
      <c r="K528" s="93"/>
      <c r="M528" s="96"/>
      <c r="P528" s="93"/>
      <c r="Q528" s="97"/>
    </row>
    <row r="529" spans="1:27" s="102" customFormat="1" ht="18" customHeight="1" x14ac:dyDescent="0.35">
      <c r="A529" s="98"/>
      <c r="B529" s="98"/>
      <c r="C529" s="99"/>
      <c r="D529" s="99"/>
      <c r="E529" s="98"/>
      <c r="F529" s="98"/>
      <c r="G529" s="98"/>
      <c r="H529" s="98"/>
      <c r="I529" s="98"/>
      <c r="J529" s="99"/>
      <c r="K529" s="99"/>
      <c r="L529" s="99"/>
      <c r="M529" s="100"/>
      <c r="N529" s="100"/>
      <c r="O529" s="100"/>
      <c r="P529" s="100"/>
      <c r="Q529" s="101"/>
    </row>
    <row r="530" spans="1:27" s="102" customFormat="1" ht="18" customHeight="1" x14ac:dyDescent="0.35">
      <c r="A530" s="98"/>
      <c r="B530" s="98"/>
      <c r="C530" s="99"/>
      <c r="D530" s="99"/>
      <c r="E530" s="98"/>
      <c r="F530" s="98"/>
      <c r="G530" s="98"/>
      <c r="H530" s="98"/>
      <c r="I530" s="98"/>
      <c r="J530" s="99"/>
      <c r="K530" s="99"/>
      <c r="L530" s="99"/>
      <c r="M530" s="100"/>
      <c r="N530" s="100"/>
      <c r="O530" s="100"/>
      <c r="P530" s="218" t="s">
        <v>1628</v>
      </c>
      <c r="Q530" s="218"/>
    </row>
    <row r="531" spans="1:27" s="102" customFormat="1" ht="18" customHeight="1" x14ac:dyDescent="0.35">
      <c r="A531" s="98"/>
      <c r="B531" s="98"/>
      <c r="C531" s="99"/>
      <c r="D531" s="99"/>
      <c r="E531" s="98"/>
      <c r="F531" s="98"/>
      <c r="G531" s="98"/>
      <c r="H531" s="98"/>
      <c r="I531" s="98"/>
      <c r="J531" s="99"/>
      <c r="K531" s="99"/>
      <c r="L531" s="99"/>
      <c r="M531" s="100"/>
      <c r="N531" s="100"/>
      <c r="O531" s="100"/>
      <c r="P531" s="98"/>
      <c r="Q531" s="103"/>
    </row>
    <row r="532" spans="1:27" s="56" customFormat="1" ht="24" customHeight="1" x14ac:dyDescent="0.4">
      <c r="A532" s="205" t="s">
        <v>1636</v>
      </c>
      <c r="B532" s="207"/>
      <c r="C532" s="205" t="s">
        <v>20</v>
      </c>
      <c r="D532" s="206"/>
      <c r="E532" s="207"/>
      <c r="F532" s="205" t="s">
        <v>1623</v>
      </c>
      <c r="G532" s="206"/>
      <c r="H532" s="206"/>
      <c r="I532" s="206"/>
      <c r="J532" s="206"/>
      <c r="K532" s="206"/>
      <c r="L532" s="206"/>
      <c r="M532" s="206"/>
      <c r="N532" s="206"/>
      <c r="O532" s="206"/>
      <c r="P532" s="206"/>
      <c r="Q532" s="206"/>
      <c r="R532" s="207"/>
    </row>
    <row r="533" spans="1:27" s="57" customFormat="1" ht="41.25" customHeight="1" x14ac:dyDescent="0.4">
      <c r="A533" s="104" t="s">
        <v>1624</v>
      </c>
      <c r="B533" s="105" t="s">
        <v>80</v>
      </c>
      <c r="C533" s="105" t="s">
        <v>9</v>
      </c>
      <c r="D533" s="106" t="s">
        <v>10</v>
      </c>
      <c r="E533" s="104" t="s">
        <v>11</v>
      </c>
      <c r="F533" s="104" t="s">
        <v>0</v>
      </c>
      <c r="G533" s="104"/>
      <c r="H533" s="104" t="s">
        <v>1</v>
      </c>
      <c r="I533" s="107"/>
      <c r="J533" s="105" t="s">
        <v>12</v>
      </c>
      <c r="K533" s="108" t="s">
        <v>147</v>
      </c>
      <c r="L533" s="107" t="s">
        <v>81</v>
      </c>
      <c r="M533" s="104" t="s">
        <v>13</v>
      </c>
      <c r="N533" s="104" t="s">
        <v>2</v>
      </c>
      <c r="O533" s="104" t="s">
        <v>82</v>
      </c>
      <c r="P533" s="104" t="s">
        <v>1625</v>
      </c>
      <c r="Q533" s="109" t="s">
        <v>83</v>
      </c>
      <c r="R533" s="109" t="s">
        <v>4</v>
      </c>
    </row>
    <row r="534" spans="1:27" s="25" customFormat="1" ht="15.5" x14ac:dyDescent="0.35">
      <c r="A534" s="182">
        <f>IF(G534="","",COUNTA($G$3:G535))</f>
        <v>135</v>
      </c>
      <c r="B534" s="161">
        <v>45112</v>
      </c>
      <c r="C534" s="161" t="s">
        <v>707</v>
      </c>
      <c r="D534" s="161" t="s">
        <v>76</v>
      </c>
      <c r="E534" s="182">
        <v>205393</v>
      </c>
      <c r="F534" s="182">
        <v>5500032</v>
      </c>
      <c r="G534" s="185" t="s">
        <v>487</v>
      </c>
      <c r="H534" s="185" t="s">
        <v>487</v>
      </c>
      <c r="I534" s="185" t="s">
        <v>486</v>
      </c>
      <c r="J534" s="188" t="s">
        <v>877</v>
      </c>
      <c r="K534" s="191" t="s">
        <v>170</v>
      </c>
      <c r="L534" s="69" t="s">
        <v>61</v>
      </c>
      <c r="M534" s="70">
        <v>1</v>
      </c>
      <c r="N534" s="70">
        <f>IFERROR(VLOOKUP(L534,Data!K:M,3,0),"0")</f>
        <v>500</v>
      </c>
      <c r="O534" s="70">
        <f t="shared" si="14"/>
        <v>500</v>
      </c>
      <c r="P534" s="178">
        <f>SUM(O534:O536)</f>
        <v>500</v>
      </c>
      <c r="Q534" s="159"/>
      <c r="R534" s="72" t="s">
        <v>160</v>
      </c>
      <c r="S534" s="73" t="s">
        <v>744</v>
      </c>
      <c r="T534" s="70" t="s">
        <v>160</v>
      </c>
      <c r="U534" s="87"/>
      <c r="V534" s="87"/>
      <c r="W534" s="87"/>
      <c r="X534" s="87"/>
      <c r="Y534" s="87"/>
      <c r="Z534" s="87"/>
      <c r="AA534" s="87"/>
    </row>
    <row r="535" spans="1:27" s="25" customFormat="1" ht="15.5" x14ac:dyDescent="0.35">
      <c r="A535" s="183"/>
      <c r="B535" s="162"/>
      <c r="C535" s="162"/>
      <c r="D535" s="162"/>
      <c r="E535" s="183"/>
      <c r="F535" s="183"/>
      <c r="G535" s="186"/>
      <c r="H535" s="186"/>
      <c r="I535" s="186"/>
      <c r="J535" s="189"/>
      <c r="K535" s="192"/>
      <c r="L535" s="69"/>
      <c r="M535" s="70"/>
      <c r="N535" s="70" t="str">
        <f>IFERROR(VLOOKUP(L535,Data!K:M,3,0),"0")</f>
        <v>0</v>
      </c>
      <c r="O535" s="70">
        <f t="shared" si="14"/>
        <v>0</v>
      </c>
      <c r="P535" s="178"/>
      <c r="Q535" s="160"/>
      <c r="R535" s="75"/>
      <c r="S535" s="76"/>
      <c r="T535" s="70"/>
      <c r="U535" s="87"/>
      <c r="V535" s="87"/>
      <c r="W535" s="87"/>
      <c r="X535" s="87"/>
      <c r="Y535" s="87"/>
      <c r="Z535" s="87"/>
      <c r="AA535" s="87"/>
    </row>
    <row r="536" spans="1:27" s="25" customFormat="1" ht="15.5" x14ac:dyDescent="0.35">
      <c r="A536" s="183"/>
      <c r="B536" s="162"/>
      <c r="C536" s="162"/>
      <c r="D536" s="162"/>
      <c r="E536" s="183"/>
      <c r="F536" s="183"/>
      <c r="G536" s="186"/>
      <c r="H536" s="186"/>
      <c r="I536" s="186"/>
      <c r="J536" s="189"/>
      <c r="K536" s="192"/>
      <c r="L536" s="69"/>
      <c r="M536" s="70"/>
      <c r="N536" s="70" t="str">
        <f>IFERROR(VLOOKUP(L536,Data!K:M,3,0),"0")</f>
        <v>0</v>
      </c>
      <c r="O536" s="70">
        <f t="shared" si="14"/>
        <v>0</v>
      </c>
      <c r="P536" s="178"/>
      <c r="Q536" s="160"/>
      <c r="R536" s="75"/>
      <c r="S536" s="76"/>
      <c r="T536" s="70"/>
      <c r="U536" s="87"/>
      <c r="V536" s="87"/>
      <c r="W536" s="87"/>
      <c r="X536" s="87"/>
      <c r="Y536" s="87"/>
      <c r="Z536" s="87"/>
      <c r="AA536" s="87"/>
    </row>
    <row r="537" spans="1:27" s="25" customFormat="1" ht="15.5" x14ac:dyDescent="0.35">
      <c r="A537" s="182">
        <f>IF(G537="","",COUNTA($G$3:G538))</f>
        <v>136</v>
      </c>
      <c r="B537" s="161">
        <v>45112</v>
      </c>
      <c r="C537" s="161" t="s">
        <v>703</v>
      </c>
      <c r="D537" s="161" t="s">
        <v>55</v>
      </c>
      <c r="E537" s="182">
        <v>30740</v>
      </c>
      <c r="F537" s="182">
        <v>166802</v>
      </c>
      <c r="G537" s="185" t="s">
        <v>485</v>
      </c>
      <c r="H537" s="185" t="s">
        <v>485</v>
      </c>
      <c r="I537" s="185" t="s">
        <v>484</v>
      </c>
      <c r="J537" s="188" t="s">
        <v>878</v>
      </c>
      <c r="K537" s="191" t="s">
        <v>184</v>
      </c>
      <c r="L537" s="69" t="s">
        <v>108</v>
      </c>
      <c r="M537" s="70">
        <v>1</v>
      </c>
      <c r="N537" s="70">
        <f>IFERROR(VLOOKUP(L537,Data!K:M,3,0),"0")</f>
        <v>350</v>
      </c>
      <c r="O537" s="70">
        <f t="shared" si="14"/>
        <v>350</v>
      </c>
      <c r="P537" s="178">
        <f>SUM(O537:O539)</f>
        <v>930</v>
      </c>
      <c r="Q537" s="159"/>
      <c r="R537" s="72" t="s">
        <v>201</v>
      </c>
      <c r="S537" s="73" t="s">
        <v>722</v>
      </c>
      <c r="T537" s="70" t="s">
        <v>297</v>
      </c>
      <c r="U537" s="87"/>
      <c r="V537" s="87"/>
      <c r="W537" s="87"/>
      <c r="X537" s="87"/>
      <c r="Y537" s="87"/>
      <c r="Z537" s="87"/>
      <c r="AA537" s="87"/>
    </row>
    <row r="538" spans="1:27" s="25" customFormat="1" ht="15.5" x14ac:dyDescent="0.35">
      <c r="A538" s="183"/>
      <c r="B538" s="162"/>
      <c r="C538" s="162"/>
      <c r="D538" s="162"/>
      <c r="E538" s="183"/>
      <c r="F538" s="183"/>
      <c r="G538" s="186"/>
      <c r="H538" s="186"/>
      <c r="I538" s="186"/>
      <c r="J538" s="189"/>
      <c r="K538" s="192"/>
      <c r="L538" s="69" t="s">
        <v>94</v>
      </c>
      <c r="M538" s="70">
        <v>1</v>
      </c>
      <c r="N538" s="70">
        <f>IFERROR(VLOOKUP(L538,Data!K:M,3,0),"0")</f>
        <v>80</v>
      </c>
      <c r="O538" s="70">
        <f t="shared" si="14"/>
        <v>80</v>
      </c>
      <c r="P538" s="178"/>
      <c r="Q538" s="160"/>
      <c r="R538" s="75"/>
      <c r="S538" s="76"/>
      <c r="T538" s="70"/>
      <c r="U538" s="87"/>
      <c r="V538" s="87"/>
      <c r="W538" s="87"/>
      <c r="X538" s="87"/>
      <c r="Y538" s="87"/>
      <c r="Z538" s="87"/>
      <c r="AA538" s="87"/>
    </row>
    <row r="539" spans="1:27" s="25" customFormat="1" ht="15.5" x14ac:dyDescent="0.35">
      <c r="A539" s="183"/>
      <c r="B539" s="162"/>
      <c r="C539" s="162"/>
      <c r="D539" s="162"/>
      <c r="E539" s="183"/>
      <c r="F539" s="183"/>
      <c r="G539" s="186"/>
      <c r="H539" s="186"/>
      <c r="I539" s="186"/>
      <c r="J539" s="189"/>
      <c r="K539" s="192"/>
      <c r="L539" s="69" t="s">
        <v>61</v>
      </c>
      <c r="M539" s="70">
        <v>1</v>
      </c>
      <c r="N539" s="70">
        <f>IFERROR(VLOOKUP(L539,Data!K:M,3,0),"0")</f>
        <v>500</v>
      </c>
      <c r="O539" s="70">
        <f t="shared" si="14"/>
        <v>500</v>
      </c>
      <c r="P539" s="178"/>
      <c r="Q539" s="160"/>
      <c r="R539" s="75"/>
      <c r="S539" s="76"/>
      <c r="T539" s="70"/>
      <c r="U539" s="87"/>
      <c r="V539" s="87"/>
      <c r="W539" s="87"/>
      <c r="X539" s="87"/>
      <c r="Y539" s="87"/>
      <c r="Z539" s="87"/>
      <c r="AA539" s="87"/>
    </row>
    <row r="540" spans="1:27" s="25" customFormat="1" ht="15.5" x14ac:dyDescent="0.35">
      <c r="A540" s="182">
        <f>IF(G540="","",COUNTA($G$3:G541))</f>
        <v>137</v>
      </c>
      <c r="B540" s="161">
        <v>45112</v>
      </c>
      <c r="C540" s="161" t="s">
        <v>703</v>
      </c>
      <c r="D540" s="161" t="s">
        <v>76</v>
      </c>
      <c r="E540" s="182">
        <v>212662</v>
      </c>
      <c r="F540" s="182">
        <v>517725</v>
      </c>
      <c r="G540" s="185" t="s">
        <v>483</v>
      </c>
      <c r="H540" s="185" t="s">
        <v>483</v>
      </c>
      <c r="I540" s="185" t="s">
        <v>482</v>
      </c>
      <c r="J540" s="188" t="s">
        <v>879</v>
      </c>
      <c r="K540" s="191" t="s">
        <v>183</v>
      </c>
      <c r="L540" s="69" t="s">
        <v>94</v>
      </c>
      <c r="M540" s="70">
        <v>1</v>
      </c>
      <c r="N540" s="70">
        <f>IFERROR(VLOOKUP(L540,Data!K:M,3,0),"0")</f>
        <v>80</v>
      </c>
      <c r="O540" s="70">
        <f t="shared" si="14"/>
        <v>80</v>
      </c>
      <c r="P540" s="178">
        <f>SUM(O540:O542)</f>
        <v>580</v>
      </c>
      <c r="Q540" s="159"/>
      <c r="R540" s="72" t="s">
        <v>711</v>
      </c>
      <c r="S540" s="73" t="s">
        <v>805</v>
      </c>
      <c r="T540" s="70" t="s">
        <v>230</v>
      </c>
      <c r="U540" s="87"/>
      <c r="V540" s="87"/>
      <c r="W540" s="87"/>
      <c r="X540" s="87"/>
      <c r="Y540" s="87"/>
      <c r="Z540" s="87"/>
      <c r="AA540" s="87"/>
    </row>
    <row r="541" spans="1:27" s="25" customFormat="1" ht="15.5" x14ac:dyDescent="0.35">
      <c r="A541" s="183"/>
      <c r="B541" s="162"/>
      <c r="C541" s="162"/>
      <c r="D541" s="162"/>
      <c r="E541" s="183"/>
      <c r="F541" s="183"/>
      <c r="G541" s="186"/>
      <c r="H541" s="186"/>
      <c r="I541" s="186"/>
      <c r="J541" s="189"/>
      <c r="K541" s="192"/>
      <c r="L541" s="69" t="s">
        <v>61</v>
      </c>
      <c r="M541" s="70">
        <v>1</v>
      </c>
      <c r="N541" s="70">
        <f>IFERROR(VLOOKUP(L541,Data!K:M,3,0),"0")</f>
        <v>500</v>
      </c>
      <c r="O541" s="70">
        <f t="shared" si="14"/>
        <v>500</v>
      </c>
      <c r="P541" s="178"/>
      <c r="Q541" s="160"/>
      <c r="R541" s="75"/>
      <c r="S541" s="76"/>
      <c r="T541" s="70"/>
      <c r="U541" s="87"/>
      <c r="V541" s="87"/>
      <c r="W541" s="87"/>
      <c r="X541" s="87"/>
      <c r="Y541" s="87"/>
      <c r="Z541" s="87"/>
      <c r="AA541" s="87"/>
    </row>
    <row r="542" spans="1:27" s="25" customFormat="1" ht="15.5" x14ac:dyDescent="0.35">
      <c r="A542" s="183"/>
      <c r="B542" s="162"/>
      <c r="C542" s="162"/>
      <c r="D542" s="162"/>
      <c r="E542" s="183"/>
      <c r="F542" s="183"/>
      <c r="G542" s="186"/>
      <c r="H542" s="186"/>
      <c r="I542" s="186"/>
      <c r="J542" s="189"/>
      <c r="K542" s="192"/>
      <c r="L542" s="69"/>
      <c r="M542" s="70"/>
      <c r="N542" s="70" t="str">
        <f>IFERROR(VLOOKUP(L542,Data!K:M,3,0),"0")</f>
        <v>0</v>
      </c>
      <c r="O542" s="70">
        <f t="shared" si="14"/>
        <v>0</v>
      </c>
      <c r="P542" s="178"/>
      <c r="Q542" s="160"/>
      <c r="R542" s="75"/>
      <c r="S542" s="76"/>
      <c r="T542" s="70"/>
      <c r="U542" s="87"/>
      <c r="V542" s="87"/>
      <c r="W542" s="87"/>
      <c r="X542" s="87"/>
      <c r="Y542" s="87"/>
      <c r="Z542" s="87"/>
      <c r="AA542" s="87"/>
    </row>
    <row r="543" spans="1:27" s="25" customFormat="1" ht="15.5" x14ac:dyDescent="0.35">
      <c r="A543" s="182">
        <f>IF(G543="","",COUNTA($G$3:G544))</f>
        <v>138</v>
      </c>
      <c r="B543" s="161">
        <v>45112</v>
      </c>
      <c r="C543" s="161" t="s">
        <v>703</v>
      </c>
      <c r="D543" s="161" t="s">
        <v>56</v>
      </c>
      <c r="E543" s="182">
        <v>10841</v>
      </c>
      <c r="F543" s="182">
        <v>5200056</v>
      </c>
      <c r="G543" s="185" t="s">
        <v>481</v>
      </c>
      <c r="H543" s="185" t="s">
        <v>481</v>
      </c>
      <c r="I543" s="185" t="s">
        <v>480</v>
      </c>
      <c r="J543" s="188" t="s">
        <v>1029</v>
      </c>
      <c r="K543" s="191" t="s">
        <v>170</v>
      </c>
      <c r="L543" s="69" t="s">
        <v>65</v>
      </c>
      <c r="M543" s="70">
        <v>1</v>
      </c>
      <c r="N543" s="70">
        <f>IFERROR(VLOOKUP(L543,Data!K:M,3,0),"0")</f>
        <v>1000</v>
      </c>
      <c r="O543" s="70">
        <f t="shared" si="14"/>
        <v>1000</v>
      </c>
      <c r="P543" s="178">
        <f>SUM(O543:O552)</f>
        <v>6000</v>
      </c>
      <c r="Q543" s="159" t="s">
        <v>1030</v>
      </c>
      <c r="R543" s="72"/>
      <c r="S543" s="73" t="s">
        <v>742</v>
      </c>
      <c r="T543" s="70"/>
      <c r="U543" s="87"/>
      <c r="V543" s="87"/>
      <c r="W543" s="87"/>
      <c r="X543" s="87"/>
      <c r="Y543" s="87"/>
      <c r="Z543" s="87"/>
      <c r="AA543" s="87"/>
    </row>
    <row r="544" spans="1:27" s="25" customFormat="1" ht="15.5" x14ac:dyDescent="0.35">
      <c r="A544" s="183"/>
      <c r="B544" s="162"/>
      <c r="C544" s="162"/>
      <c r="D544" s="162"/>
      <c r="E544" s="183"/>
      <c r="F544" s="183"/>
      <c r="G544" s="186"/>
      <c r="H544" s="186"/>
      <c r="I544" s="186"/>
      <c r="J544" s="189"/>
      <c r="K544" s="192"/>
      <c r="L544" s="69" t="s">
        <v>137</v>
      </c>
      <c r="M544" s="70">
        <v>1</v>
      </c>
      <c r="N544" s="70">
        <f>IFERROR(VLOOKUP(L544,Data!K:M,3,0),"0")</f>
        <v>70</v>
      </c>
      <c r="O544" s="70">
        <f t="shared" si="14"/>
        <v>70</v>
      </c>
      <c r="P544" s="178"/>
      <c r="Q544" s="160"/>
      <c r="R544" s="75"/>
      <c r="S544" s="76"/>
      <c r="T544" s="70"/>
      <c r="U544" s="87"/>
      <c r="V544" s="87"/>
      <c r="W544" s="87"/>
      <c r="X544" s="87"/>
      <c r="Y544" s="87"/>
      <c r="Z544" s="87"/>
      <c r="AA544" s="87"/>
    </row>
    <row r="545" spans="1:27" s="25" customFormat="1" ht="15.5" x14ac:dyDescent="0.35">
      <c r="A545" s="183"/>
      <c r="B545" s="162"/>
      <c r="C545" s="162"/>
      <c r="D545" s="162"/>
      <c r="E545" s="183"/>
      <c r="F545" s="183"/>
      <c r="G545" s="186"/>
      <c r="H545" s="186"/>
      <c r="I545" s="186"/>
      <c r="J545" s="189"/>
      <c r="K545" s="192"/>
      <c r="L545" s="69" t="s">
        <v>112</v>
      </c>
      <c r="M545" s="70">
        <v>1</v>
      </c>
      <c r="N545" s="70">
        <f>IFERROR(VLOOKUP(L545,Data!K:M,3,0),"0")</f>
        <v>800</v>
      </c>
      <c r="O545" s="70">
        <f t="shared" si="14"/>
        <v>800</v>
      </c>
      <c r="P545" s="178"/>
      <c r="Q545" s="160"/>
      <c r="R545" s="75"/>
      <c r="S545" s="76"/>
      <c r="T545" s="70"/>
      <c r="U545" s="87"/>
      <c r="V545" s="87"/>
      <c r="W545" s="87"/>
      <c r="X545" s="87"/>
      <c r="Y545" s="87"/>
      <c r="Z545" s="87"/>
      <c r="AA545" s="87"/>
    </row>
    <row r="546" spans="1:27" s="25" customFormat="1" ht="15.5" x14ac:dyDescent="0.35">
      <c r="A546" s="183"/>
      <c r="B546" s="162"/>
      <c r="C546" s="162"/>
      <c r="D546" s="162"/>
      <c r="E546" s="183"/>
      <c r="F546" s="183"/>
      <c r="G546" s="186"/>
      <c r="H546" s="186"/>
      <c r="I546" s="186"/>
      <c r="J546" s="189"/>
      <c r="K546" s="192"/>
      <c r="L546" s="69" t="s">
        <v>793</v>
      </c>
      <c r="M546" s="70">
        <v>1</v>
      </c>
      <c r="N546" s="70">
        <f>IFERROR(VLOOKUP(L546,Data!K:M,3,0),"0")</f>
        <v>60</v>
      </c>
      <c r="O546" s="70">
        <f t="shared" si="14"/>
        <v>60</v>
      </c>
      <c r="P546" s="178"/>
      <c r="Q546" s="160"/>
      <c r="R546" s="75"/>
      <c r="S546" s="76"/>
      <c r="T546" s="70"/>
      <c r="U546" s="87"/>
      <c r="V546" s="87"/>
      <c r="W546" s="87"/>
      <c r="X546" s="87"/>
      <c r="Y546" s="87"/>
      <c r="Z546" s="87"/>
      <c r="AA546" s="87"/>
    </row>
    <row r="547" spans="1:27" s="25" customFormat="1" ht="15.5" x14ac:dyDescent="0.35">
      <c r="A547" s="183"/>
      <c r="B547" s="162"/>
      <c r="C547" s="162"/>
      <c r="D547" s="162"/>
      <c r="E547" s="183"/>
      <c r="F547" s="183"/>
      <c r="G547" s="186"/>
      <c r="H547" s="186"/>
      <c r="I547" s="186"/>
      <c r="J547" s="189"/>
      <c r="K547" s="192"/>
      <c r="L547" s="69" t="s">
        <v>578</v>
      </c>
      <c r="M547" s="70">
        <v>3</v>
      </c>
      <c r="N547" s="70">
        <f>IFERROR(VLOOKUP(L547,Data!K:M,3,0),"0")</f>
        <v>10</v>
      </c>
      <c r="O547" s="70">
        <f t="shared" si="14"/>
        <v>30</v>
      </c>
      <c r="P547" s="178"/>
      <c r="Q547" s="160"/>
      <c r="R547" s="75"/>
      <c r="S547" s="76"/>
      <c r="T547" s="70"/>
      <c r="U547" s="87"/>
      <c r="V547" s="87"/>
      <c r="W547" s="87"/>
      <c r="X547" s="87"/>
      <c r="Y547" s="87"/>
      <c r="Z547" s="87"/>
      <c r="AA547" s="87"/>
    </row>
    <row r="548" spans="1:27" s="25" customFormat="1" ht="15.5" x14ac:dyDescent="0.35">
      <c r="A548" s="183"/>
      <c r="B548" s="162"/>
      <c r="C548" s="162"/>
      <c r="D548" s="162"/>
      <c r="E548" s="183"/>
      <c r="F548" s="183"/>
      <c r="G548" s="186"/>
      <c r="H548" s="186"/>
      <c r="I548" s="186"/>
      <c r="J548" s="189"/>
      <c r="K548" s="192"/>
      <c r="L548" s="69" t="s">
        <v>134</v>
      </c>
      <c r="M548" s="70">
        <v>10</v>
      </c>
      <c r="N548" s="70">
        <f>IFERROR(VLOOKUP(L548,Data!K:M,3,0),"0")</f>
        <v>140</v>
      </c>
      <c r="O548" s="70">
        <f t="shared" si="14"/>
        <v>1400</v>
      </c>
      <c r="P548" s="178"/>
      <c r="Q548" s="160"/>
      <c r="R548" s="75" t="s">
        <v>1268</v>
      </c>
      <c r="S548" s="76"/>
      <c r="T548" s="70"/>
      <c r="U548" s="87"/>
      <c r="V548" s="87"/>
      <c r="W548" s="87"/>
      <c r="X548" s="87"/>
      <c r="Y548" s="87"/>
      <c r="Z548" s="87"/>
      <c r="AA548" s="87"/>
    </row>
    <row r="549" spans="1:27" s="25" customFormat="1" ht="15.5" x14ac:dyDescent="0.35">
      <c r="A549" s="183"/>
      <c r="B549" s="162"/>
      <c r="C549" s="162"/>
      <c r="D549" s="162"/>
      <c r="E549" s="183"/>
      <c r="F549" s="183"/>
      <c r="G549" s="186"/>
      <c r="H549" s="186"/>
      <c r="I549" s="186"/>
      <c r="J549" s="189"/>
      <c r="K549" s="192"/>
      <c r="L549" s="69" t="s">
        <v>88</v>
      </c>
      <c r="M549" s="70">
        <v>8</v>
      </c>
      <c r="N549" s="70">
        <f>IFERROR(VLOOKUP(L549,Data!K:M,3,0),"0")</f>
        <v>35</v>
      </c>
      <c r="O549" s="70">
        <f t="shared" si="14"/>
        <v>280</v>
      </c>
      <c r="P549" s="178"/>
      <c r="Q549" s="160"/>
      <c r="R549" s="75"/>
      <c r="S549" s="76"/>
      <c r="T549" s="70"/>
      <c r="U549" s="87"/>
      <c r="V549" s="87"/>
      <c r="W549" s="87"/>
      <c r="X549" s="87"/>
      <c r="Y549" s="87"/>
      <c r="Z549" s="87"/>
      <c r="AA549" s="87"/>
    </row>
    <row r="550" spans="1:27" s="25" customFormat="1" ht="15.5" x14ac:dyDescent="0.35">
      <c r="A550" s="183"/>
      <c r="B550" s="162"/>
      <c r="C550" s="162"/>
      <c r="D550" s="162"/>
      <c r="E550" s="183"/>
      <c r="F550" s="183"/>
      <c r="G550" s="186"/>
      <c r="H550" s="186"/>
      <c r="I550" s="186"/>
      <c r="J550" s="189"/>
      <c r="K550" s="192"/>
      <c r="L550" s="69" t="s">
        <v>7</v>
      </c>
      <c r="M550" s="70">
        <v>2</v>
      </c>
      <c r="N550" s="70">
        <v>380</v>
      </c>
      <c r="O550" s="70">
        <f t="shared" si="14"/>
        <v>760</v>
      </c>
      <c r="P550" s="178"/>
      <c r="Q550" s="160"/>
      <c r="R550" s="75" t="s">
        <v>1031</v>
      </c>
      <c r="S550" s="76"/>
      <c r="T550" s="70"/>
      <c r="U550" s="87"/>
      <c r="V550" s="87"/>
      <c r="W550" s="87"/>
      <c r="X550" s="87"/>
      <c r="Y550" s="87"/>
      <c r="Z550" s="87"/>
      <c r="AA550" s="87"/>
    </row>
    <row r="551" spans="1:27" s="25" customFormat="1" ht="15.5" x14ac:dyDescent="0.35">
      <c r="A551" s="183"/>
      <c r="B551" s="162"/>
      <c r="C551" s="162"/>
      <c r="D551" s="162"/>
      <c r="E551" s="183"/>
      <c r="F551" s="183"/>
      <c r="G551" s="186"/>
      <c r="H551" s="186"/>
      <c r="I551" s="186"/>
      <c r="J551" s="189"/>
      <c r="K551" s="192"/>
      <c r="L551" s="69" t="s">
        <v>144</v>
      </c>
      <c r="M551" s="70">
        <v>1</v>
      </c>
      <c r="N551" s="70">
        <v>1100</v>
      </c>
      <c r="O551" s="70">
        <f t="shared" si="14"/>
        <v>1100</v>
      </c>
      <c r="P551" s="178"/>
      <c r="Q551" s="160"/>
      <c r="R551" s="75"/>
      <c r="S551" s="76"/>
      <c r="T551" s="70"/>
      <c r="U551" s="87"/>
      <c r="V551" s="87"/>
      <c r="W551" s="87"/>
      <c r="X551" s="87"/>
      <c r="Y551" s="87"/>
      <c r="Z551" s="87"/>
      <c r="AA551" s="87"/>
    </row>
    <row r="552" spans="1:27" s="25" customFormat="1" ht="15.5" x14ac:dyDescent="0.35">
      <c r="A552" s="183"/>
      <c r="B552" s="162"/>
      <c r="C552" s="162"/>
      <c r="D552" s="162"/>
      <c r="E552" s="183"/>
      <c r="F552" s="183"/>
      <c r="G552" s="186"/>
      <c r="H552" s="186"/>
      <c r="I552" s="186"/>
      <c r="J552" s="189"/>
      <c r="K552" s="192"/>
      <c r="L552" s="69" t="s">
        <v>61</v>
      </c>
      <c r="M552" s="70">
        <v>1</v>
      </c>
      <c r="N552" s="70">
        <f>IFERROR(VLOOKUP(L552,Data!K:M,3,0),"0")</f>
        <v>500</v>
      </c>
      <c r="O552" s="70">
        <f t="shared" si="14"/>
        <v>500</v>
      </c>
      <c r="P552" s="178"/>
      <c r="Q552" s="160"/>
      <c r="R552" s="75"/>
      <c r="S552" s="76"/>
      <c r="T552" s="70"/>
      <c r="U552" s="87"/>
      <c r="V552" s="87"/>
      <c r="W552" s="87"/>
      <c r="X552" s="87"/>
      <c r="Y552" s="87"/>
      <c r="Z552" s="87"/>
      <c r="AA552" s="87"/>
    </row>
    <row r="553" spans="1:27" s="25" customFormat="1" ht="15.5" x14ac:dyDescent="0.35">
      <c r="A553" s="182">
        <f>IF(G553="","",COUNTA($G$3:G554))</f>
        <v>139</v>
      </c>
      <c r="B553" s="161">
        <v>45112</v>
      </c>
      <c r="C553" s="161" t="s">
        <v>739</v>
      </c>
      <c r="D553" s="161" t="s">
        <v>57</v>
      </c>
      <c r="E553" s="182">
        <v>46359</v>
      </c>
      <c r="F553" s="182">
        <v>6100954</v>
      </c>
      <c r="G553" s="185" t="s">
        <v>479</v>
      </c>
      <c r="H553" s="185" t="s">
        <v>479</v>
      </c>
      <c r="I553" s="185" t="s">
        <v>262</v>
      </c>
      <c r="J553" s="188" t="s">
        <v>880</v>
      </c>
      <c r="K553" s="191" t="s">
        <v>170</v>
      </c>
      <c r="L553" s="69" t="s">
        <v>763</v>
      </c>
      <c r="M553" s="70">
        <v>1</v>
      </c>
      <c r="N553" s="70">
        <f>IFERROR(VLOOKUP(L553,Data!K:M,3,0),"0")</f>
        <v>850</v>
      </c>
      <c r="O553" s="70">
        <f t="shared" si="14"/>
        <v>850</v>
      </c>
      <c r="P553" s="178">
        <f>SUM(O553:O555)</f>
        <v>1350</v>
      </c>
      <c r="Q553" s="159"/>
      <c r="R553" s="72"/>
      <c r="S553" s="73" t="s">
        <v>734</v>
      </c>
      <c r="T553" s="70" t="s">
        <v>478</v>
      </c>
      <c r="U553" s="87"/>
      <c r="V553" s="87"/>
      <c r="W553" s="87"/>
      <c r="X553" s="87"/>
      <c r="Y553" s="87"/>
      <c r="Z553" s="87"/>
      <c r="AA553" s="87"/>
    </row>
    <row r="554" spans="1:27" s="25" customFormat="1" ht="15.5" x14ac:dyDescent="0.35">
      <c r="A554" s="183"/>
      <c r="B554" s="162"/>
      <c r="C554" s="162"/>
      <c r="D554" s="162"/>
      <c r="E554" s="183"/>
      <c r="F554" s="183"/>
      <c r="G554" s="186"/>
      <c r="H554" s="186"/>
      <c r="I554" s="186"/>
      <c r="J554" s="189"/>
      <c r="K554" s="192"/>
      <c r="L554" s="69" t="s">
        <v>61</v>
      </c>
      <c r="M554" s="70">
        <v>1</v>
      </c>
      <c r="N554" s="70">
        <f>IFERROR(VLOOKUP(L554,Data!K:M,3,0),"0")</f>
        <v>500</v>
      </c>
      <c r="O554" s="70">
        <f t="shared" si="14"/>
        <v>500</v>
      </c>
      <c r="P554" s="178"/>
      <c r="Q554" s="160"/>
      <c r="R554" s="75"/>
      <c r="S554" s="76" t="s">
        <v>742</v>
      </c>
      <c r="T554" s="70"/>
      <c r="U554" s="87"/>
      <c r="V554" s="87"/>
      <c r="W554" s="87"/>
      <c r="X554" s="87"/>
      <c r="Y554" s="87"/>
      <c r="Z554" s="87"/>
      <c r="AA554" s="87"/>
    </row>
    <row r="555" spans="1:27" s="25" customFormat="1" ht="15.5" x14ac:dyDescent="0.35">
      <c r="A555" s="183"/>
      <c r="B555" s="162"/>
      <c r="C555" s="162"/>
      <c r="D555" s="162"/>
      <c r="E555" s="183"/>
      <c r="F555" s="183"/>
      <c r="G555" s="186"/>
      <c r="H555" s="186"/>
      <c r="I555" s="186"/>
      <c r="J555" s="189"/>
      <c r="K555" s="192"/>
      <c r="L555" s="69"/>
      <c r="M555" s="70"/>
      <c r="N555" s="70" t="str">
        <f>IFERROR(VLOOKUP(L555,Data!K:M,3,0),"0")</f>
        <v>0</v>
      </c>
      <c r="O555" s="70">
        <f t="shared" si="14"/>
        <v>0</v>
      </c>
      <c r="P555" s="178"/>
      <c r="Q555" s="160"/>
      <c r="R555" s="75"/>
      <c r="S555" s="76"/>
      <c r="T555" s="70"/>
      <c r="U555" s="87"/>
      <c r="V555" s="87"/>
      <c r="W555" s="87"/>
      <c r="X555" s="87"/>
      <c r="Y555" s="87"/>
      <c r="Z555" s="87"/>
      <c r="AA555" s="87"/>
    </row>
    <row r="556" spans="1:27" s="25" customFormat="1" ht="15.5" x14ac:dyDescent="0.35">
      <c r="A556" s="182">
        <f>IF(G556="","",COUNTA($G$3:G557))</f>
        <v>140</v>
      </c>
      <c r="B556" s="161">
        <v>45112</v>
      </c>
      <c r="C556" s="161" t="s">
        <v>707</v>
      </c>
      <c r="D556" s="161" t="s">
        <v>60</v>
      </c>
      <c r="E556" s="182">
        <v>37200</v>
      </c>
      <c r="F556" s="182">
        <v>80066</v>
      </c>
      <c r="G556" s="185" t="s">
        <v>477</v>
      </c>
      <c r="H556" s="185" t="s">
        <v>477</v>
      </c>
      <c r="I556" s="185" t="s">
        <v>476</v>
      </c>
      <c r="J556" s="188" t="s">
        <v>881</v>
      </c>
      <c r="K556" s="191" t="s">
        <v>164</v>
      </c>
      <c r="L556" s="69" t="s">
        <v>7</v>
      </c>
      <c r="M556" s="70">
        <v>1</v>
      </c>
      <c r="N556" s="70">
        <v>700</v>
      </c>
      <c r="O556" s="70">
        <f t="shared" si="14"/>
        <v>700</v>
      </c>
      <c r="P556" s="178">
        <f>SUM(O556:O558)</f>
        <v>1550</v>
      </c>
      <c r="Q556" s="159"/>
      <c r="R556" s="75" t="s">
        <v>828</v>
      </c>
      <c r="S556" s="73" t="s">
        <v>721</v>
      </c>
      <c r="T556" s="70" t="s">
        <v>228</v>
      </c>
      <c r="U556" s="87"/>
      <c r="V556" s="87"/>
      <c r="W556" s="87"/>
      <c r="X556" s="87"/>
      <c r="Y556" s="87"/>
      <c r="Z556" s="87"/>
      <c r="AA556" s="87"/>
    </row>
    <row r="557" spans="1:27" s="25" customFormat="1" ht="15.5" x14ac:dyDescent="0.35">
      <c r="A557" s="183"/>
      <c r="B557" s="162"/>
      <c r="C557" s="162"/>
      <c r="D557" s="162"/>
      <c r="E557" s="183"/>
      <c r="F557" s="183"/>
      <c r="G557" s="186"/>
      <c r="H557" s="186"/>
      <c r="I557" s="186"/>
      <c r="J557" s="189"/>
      <c r="K557" s="192"/>
      <c r="L557" s="69" t="s">
        <v>709</v>
      </c>
      <c r="M557" s="70">
        <v>1</v>
      </c>
      <c r="N557" s="70">
        <f>IFERROR(VLOOKUP(L557,Data!K:M,3,0),"0")</f>
        <v>350</v>
      </c>
      <c r="O557" s="70">
        <f t="shared" si="14"/>
        <v>350</v>
      </c>
      <c r="P557" s="178"/>
      <c r="Q557" s="160"/>
      <c r="R557" s="75"/>
      <c r="S557" s="76"/>
      <c r="T557" s="70"/>
      <c r="U557" s="87"/>
      <c r="V557" s="87"/>
      <c r="W557" s="87"/>
      <c r="X557" s="87"/>
      <c r="Y557" s="87"/>
      <c r="Z557" s="87"/>
      <c r="AA557" s="87"/>
    </row>
    <row r="558" spans="1:27" s="25" customFormat="1" ht="15.5" x14ac:dyDescent="0.35">
      <c r="A558" s="183"/>
      <c r="B558" s="162"/>
      <c r="C558" s="162"/>
      <c r="D558" s="162"/>
      <c r="E558" s="183"/>
      <c r="F558" s="183"/>
      <c r="G558" s="186"/>
      <c r="H558" s="186"/>
      <c r="I558" s="186"/>
      <c r="J558" s="189"/>
      <c r="K558" s="192"/>
      <c r="L558" s="69" t="s">
        <v>61</v>
      </c>
      <c r="M558" s="70">
        <v>1</v>
      </c>
      <c r="N558" s="70">
        <f>IFERROR(VLOOKUP(L558,Data!K:M,3,0),"0")</f>
        <v>500</v>
      </c>
      <c r="O558" s="70">
        <f t="shared" si="14"/>
        <v>500</v>
      </c>
      <c r="P558" s="178"/>
      <c r="Q558" s="160"/>
      <c r="R558" s="75"/>
      <c r="S558" s="76"/>
      <c r="T558" s="70"/>
      <c r="U558" s="87"/>
      <c r="V558" s="87"/>
      <c r="W558" s="87"/>
      <c r="X558" s="87"/>
      <c r="Y558" s="87"/>
      <c r="Z558" s="87"/>
      <c r="AA558" s="87"/>
    </row>
    <row r="559" spans="1:27" s="25" customFormat="1" ht="15.5" x14ac:dyDescent="0.35">
      <c r="A559" s="182">
        <f>IF(G559="","",COUNTA($G$3:G560))</f>
        <v>141</v>
      </c>
      <c r="B559" s="161">
        <v>45112</v>
      </c>
      <c r="C559" s="161" t="s">
        <v>739</v>
      </c>
      <c r="D559" s="161" t="s">
        <v>57</v>
      </c>
      <c r="E559" s="182">
        <v>46352</v>
      </c>
      <c r="F559" s="182">
        <v>352534</v>
      </c>
      <c r="G559" s="185" t="s">
        <v>475</v>
      </c>
      <c r="H559" s="185" t="s">
        <v>475</v>
      </c>
      <c r="I559" s="185" t="s">
        <v>474</v>
      </c>
      <c r="J559" s="188" t="s">
        <v>883</v>
      </c>
      <c r="K559" s="191" t="s">
        <v>224</v>
      </c>
      <c r="L559" s="69" t="s">
        <v>61</v>
      </c>
      <c r="M559" s="70">
        <v>1</v>
      </c>
      <c r="N559" s="70">
        <f>IFERROR(VLOOKUP(L559,Data!K:M,3,0),"0")</f>
        <v>500</v>
      </c>
      <c r="O559" s="70">
        <f t="shared" si="14"/>
        <v>500</v>
      </c>
      <c r="P559" s="178">
        <f>SUM(O559:O561)</f>
        <v>500</v>
      </c>
      <c r="Q559" s="159"/>
      <c r="R559" s="72" t="s">
        <v>741</v>
      </c>
      <c r="S559" s="73" t="s">
        <v>753</v>
      </c>
      <c r="T559" s="70" t="s">
        <v>473</v>
      </c>
      <c r="U559" s="87"/>
      <c r="V559" s="87"/>
      <c r="W559" s="87"/>
      <c r="X559" s="87"/>
      <c r="Y559" s="87"/>
      <c r="Z559" s="87"/>
      <c r="AA559" s="87"/>
    </row>
    <row r="560" spans="1:27" s="25" customFormat="1" ht="15.5" x14ac:dyDescent="0.35">
      <c r="A560" s="183"/>
      <c r="B560" s="162"/>
      <c r="C560" s="162"/>
      <c r="D560" s="162"/>
      <c r="E560" s="183"/>
      <c r="F560" s="183"/>
      <c r="G560" s="186"/>
      <c r="H560" s="186"/>
      <c r="I560" s="186"/>
      <c r="J560" s="189"/>
      <c r="K560" s="192"/>
      <c r="L560" s="69"/>
      <c r="M560" s="70"/>
      <c r="N560" s="70" t="str">
        <f>IFERROR(VLOOKUP(L560,Data!K:M,3,0),"0")</f>
        <v>0</v>
      </c>
      <c r="O560" s="70">
        <f t="shared" si="14"/>
        <v>0</v>
      </c>
      <c r="P560" s="178"/>
      <c r="Q560" s="160"/>
      <c r="R560" s="75"/>
      <c r="S560" s="76"/>
      <c r="T560" s="70"/>
      <c r="U560" s="87"/>
      <c r="V560" s="87"/>
      <c r="W560" s="87"/>
      <c r="X560" s="87"/>
      <c r="Y560" s="87"/>
      <c r="Z560" s="87"/>
      <c r="AA560" s="87"/>
    </row>
    <row r="561" spans="1:27" s="25" customFormat="1" ht="15.5" x14ac:dyDescent="0.35">
      <c r="A561" s="183"/>
      <c r="B561" s="162"/>
      <c r="C561" s="162"/>
      <c r="D561" s="162"/>
      <c r="E561" s="183"/>
      <c r="F561" s="183"/>
      <c r="G561" s="186"/>
      <c r="H561" s="186"/>
      <c r="I561" s="186"/>
      <c r="J561" s="189"/>
      <c r="K561" s="192"/>
      <c r="L561" s="69"/>
      <c r="M561" s="70"/>
      <c r="N561" s="70" t="str">
        <f>IFERROR(VLOOKUP(L561,Data!K:M,3,0),"0")</f>
        <v>0</v>
      </c>
      <c r="O561" s="70">
        <f t="shared" si="14"/>
        <v>0</v>
      </c>
      <c r="P561" s="178"/>
      <c r="Q561" s="160"/>
      <c r="R561" s="75"/>
      <c r="S561" s="76"/>
      <c r="T561" s="70"/>
      <c r="U561" s="87"/>
      <c r="V561" s="87"/>
      <c r="W561" s="87"/>
      <c r="X561" s="87"/>
      <c r="Y561" s="87"/>
      <c r="Z561" s="87"/>
      <c r="AA561" s="87"/>
    </row>
    <row r="562" spans="1:27" s="25" customFormat="1" ht="15.5" x14ac:dyDescent="0.35">
      <c r="A562" s="182">
        <f>IF(G562="","",COUNTA($G$3:G563))</f>
        <v>142</v>
      </c>
      <c r="B562" s="161">
        <v>45113</v>
      </c>
      <c r="C562" s="161" t="s">
        <v>739</v>
      </c>
      <c r="D562" s="161" t="s">
        <v>76</v>
      </c>
      <c r="E562" s="182">
        <v>42667</v>
      </c>
      <c r="F562" s="182">
        <v>352439</v>
      </c>
      <c r="G562" s="185" t="s">
        <v>472</v>
      </c>
      <c r="H562" s="185" t="s">
        <v>472</v>
      </c>
      <c r="I562" s="185" t="s">
        <v>471</v>
      </c>
      <c r="J562" s="188" t="s">
        <v>884</v>
      </c>
      <c r="K562" s="191" t="s">
        <v>191</v>
      </c>
      <c r="L562" s="69" t="s">
        <v>119</v>
      </c>
      <c r="M562" s="70">
        <v>3</v>
      </c>
      <c r="N562" s="70">
        <f>IFERROR(VLOOKUP(L562,Data!K:M,3,0),"0")</f>
        <v>85</v>
      </c>
      <c r="O562" s="70">
        <f t="shared" si="14"/>
        <v>255</v>
      </c>
      <c r="P562" s="178">
        <f>SUM(O562:O564)</f>
        <v>755</v>
      </c>
      <c r="Q562" s="159"/>
      <c r="R562" s="172" t="s">
        <v>1586</v>
      </c>
      <c r="S562" s="73" t="s">
        <v>737</v>
      </c>
      <c r="T562" s="70" t="s">
        <v>158</v>
      </c>
      <c r="U562" s="87"/>
      <c r="V562" s="87"/>
      <c r="W562" s="87"/>
      <c r="X562" s="87"/>
      <c r="Y562" s="87"/>
      <c r="Z562" s="87"/>
      <c r="AA562" s="87"/>
    </row>
    <row r="563" spans="1:27" s="25" customFormat="1" ht="15.5" x14ac:dyDescent="0.35">
      <c r="A563" s="183"/>
      <c r="B563" s="162"/>
      <c r="C563" s="162"/>
      <c r="D563" s="162"/>
      <c r="E563" s="183"/>
      <c r="F563" s="183"/>
      <c r="G563" s="186"/>
      <c r="H563" s="186"/>
      <c r="I563" s="186"/>
      <c r="J563" s="189"/>
      <c r="K563" s="192"/>
      <c r="L563" s="69" t="s">
        <v>61</v>
      </c>
      <c r="M563" s="70">
        <v>1</v>
      </c>
      <c r="N563" s="70">
        <f>IFERROR(VLOOKUP(L563,Data!K:M,3,0),"0")</f>
        <v>500</v>
      </c>
      <c r="O563" s="70">
        <f t="shared" si="14"/>
        <v>500</v>
      </c>
      <c r="P563" s="178"/>
      <c r="Q563" s="160"/>
      <c r="R563" s="173"/>
      <c r="S563" s="76"/>
      <c r="T563" s="70"/>
      <c r="U563" s="87"/>
      <c r="V563" s="87"/>
      <c r="W563" s="87"/>
      <c r="X563" s="87"/>
      <c r="Y563" s="87"/>
      <c r="Z563" s="87"/>
      <c r="AA563" s="87"/>
    </row>
    <row r="564" spans="1:27" s="25" customFormat="1" ht="15.5" x14ac:dyDescent="0.35">
      <c r="A564" s="183"/>
      <c r="B564" s="162"/>
      <c r="C564" s="162"/>
      <c r="D564" s="162"/>
      <c r="E564" s="183"/>
      <c r="F564" s="183"/>
      <c r="G564" s="186"/>
      <c r="H564" s="186"/>
      <c r="I564" s="186"/>
      <c r="J564" s="189"/>
      <c r="K564" s="192"/>
      <c r="L564" s="69"/>
      <c r="M564" s="70"/>
      <c r="N564" s="70" t="str">
        <f>IFERROR(VLOOKUP(L564,Data!K:M,3,0),"0")</f>
        <v>0</v>
      </c>
      <c r="O564" s="70">
        <f t="shared" si="14"/>
        <v>0</v>
      </c>
      <c r="P564" s="178"/>
      <c r="Q564" s="160"/>
      <c r="R564" s="175"/>
      <c r="S564" s="76"/>
      <c r="T564" s="70"/>
      <c r="U564" s="87"/>
      <c r="V564" s="87"/>
      <c r="W564" s="87"/>
      <c r="X564" s="87"/>
      <c r="Y564" s="87"/>
      <c r="Z564" s="87"/>
      <c r="AA564" s="87"/>
    </row>
    <row r="565" spans="1:27" s="25" customFormat="1" ht="15.5" x14ac:dyDescent="0.35">
      <c r="A565" s="182">
        <f>IF(G565="","",COUNTA($G$3:G566))</f>
        <v>143</v>
      </c>
      <c r="B565" s="161">
        <v>45113</v>
      </c>
      <c r="C565" s="161" t="s">
        <v>739</v>
      </c>
      <c r="D565" s="161" t="s">
        <v>76</v>
      </c>
      <c r="E565" s="182">
        <v>41525</v>
      </c>
      <c r="F565" s="182">
        <v>352439</v>
      </c>
      <c r="G565" s="185" t="s">
        <v>472</v>
      </c>
      <c r="H565" s="185" t="s">
        <v>472</v>
      </c>
      <c r="I565" s="185" t="s">
        <v>471</v>
      </c>
      <c r="J565" s="188" t="s">
        <v>884</v>
      </c>
      <c r="K565" s="191" t="s">
        <v>191</v>
      </c>
      <c r="L565" s="69" t="s">
        <v>119</v>
      </c>
      <c r="M565" s="70">
        <v>3</v>
      </c>
      <c r="N565" s="70">
        <f>IFERROR(VLOOKUP(L565,Data!K:M,3,0),"0")</f>
        <v>85</v>
      </c>
      <c r="O565" s="70">
        <f t="shared" si="14"/>
        <v>255</v>
      </c>
      <c r="P565" s="178">
        <f>SUM(O565:O567)</f>
        <v>755</v>
      </c>
      <c r="Q565" s="159"/>
      <c r="R565" s="72"/>
      <c r="S565" s="73" t="s">
        <v>737</v>
      </c>
      <c r="T565" s="70" t="s">
        <v>158</v>
      </c>
      <c r="U565" s="87"/>
      <c r="V565" s="87"/>
      <c r="W565" s="87"/>
      <c r="X565" s="87"/>
      <c r="Y565" s="87"/>
      <c r="Z565" s="87"/>
      <c r="AA565" s="87"/>
    </row>
    <row r="566" spans="1:27" s="25" customFormat="1" ht="15.5" x14ac:dyDescent="0.35">
      <c r="A566" s="183"/>
      <c r="B566" s="162"/>
      <c r="C566" s="162"/>
      <c r="D566" s="162"/>
      <c r="E566" s="183"/>
      <c r="F566" s="183"/>
      <c r="G566" s="186"/>
      <c r="H566" s="186"/>
      <c r="I566" s="186"/>
      <c r="J566" s="189"/>
      <c r="K566" s="192"/>
      <c r="L566" s="69" t="s">
        <v>61</v>
      </c>
      <c r="M566" s="70">
        <v>1</v>
      </c>
      <c r="N566" s="70">
        <f>IFERROR(VLOOKUP(L566,Data!K:M,3,0),"0")</f>
        <v>500</v>
      </c>
      <c r="O566" s="70">
        <f t="shared" si="14"/>
        <v>500</v>
      </c>
      <c r="P566" s="178"/>
      <c r="Q566" s="160"/>
      <c r="R566" s="75"/>
      <c r="S566" s="76"/>
      <c r="T566" s="70"/>
      <c r="U566" s="87"/>
      <c r="V566" s="87"/>
      <c r="W566" s="87"/>
      <c r="X566" s="87"/>
      <c r="Y566" s="87"/>
      <c r="Z566" s="87"/>
      <c r="AA566" s="87"/>
    </row>
    <row r="567" spans="1:27" s="25" customFormat="1" ht="15.5" x14ac:dyDescent="0.35">
      <c r="A567" s="183"/>
      <c r="B567" s="162"/>
      <c r="C567" s="162"/>
      <c r="D567" s="162"/>
      <c r="E567" s="183"/>
      <c r="F567" s="183"/>
      <c r="G567" s="186"/>
      <c r="H567" s="186"/>
      <c r="I567" s="186"/>
      <c r="J567" s="189"/>
      <c r="K567" s="192"/>
      <c r="L567" s="69"/>
      <c r="M567" s="70"/>
      <c r="N567" s="70" t="str">
        <f>IFERROR(VLOOKUP(L567,Data!K:M,3,0),"0")</f>
        <v>0</v>
      </c>
      <c r="O567" s="70">
        <f t="shared" si="14"/>
        <v>0</v>
      </c>
      <c r="P567" s="178"/>
      <c r="Q567" s="160"/>
      <c r="R567" s="75"/>
      <c r="S567" s="76"/>
      <c r="T567" s="70"/>
      <c r="U567" s="87"/>
      <c r="V567" s="87"/>
      <c r="W567" s="87"/>
      <c r="X567" s="87"/>
      <c r="Y567" s="87"/>
      <c r="Z567" s="87"/>
      <c r="AA567" s="87"/>
    </row>
    <row r="568" spans="1:27" s="25" customFormat="1" ht="15.5" x14ac:dyDescent="0.35">
      <c r="A568" s="182">
        <f>IF(G568="","",COUNTA($G$3:G569))</f>
        <v>144</v>
      </c>
      <c r="B568" s="161">
        <v>45113</v>
      </c>
      <c r="C568" s="161" t="s">
        <v>703</v>
      </c>
      <c r="D568" s="161" t="s">
        <v>76</v>
      </c>
      <c r="E568" s="182">
        <v>27904</v>
      </c>
      <c r="F568" s="182">
        <v>352804</v>
      </c>
      <c r="G568" s="185" t="s">
        <v>470</v>
      </c>
      <c r="H568" s="185" t="s">
        <v>470</v>
      </c>
      <c r="I568" s="185" t="s">
        <v>469</v>
      </c>
      <c r="J568" s="188" t="s">
        <v>885</v>
      </c>
      <c r="K568" s="191" t="s">
        <v>191</v>
      </c>
      <c r="L568" s="69" t="s">
        <v>710</v>
      </c>
      <c r="M568" s="70">
        <v>1</v>
      </c>
      <c r="N568" s="70">
        <f>IFERROR(VLOOKUP(L568,Data!K:M,3,0),"0")</f>
        <v>400</v>
      </c>
      <c r="O568" s="70">
        <f t="shared" si="14"/>
        <v>400</v>
      </c>
      <c r="P568" s="178">
        <f>SUM(O568:O570)</f>
        <v>900</v>
      </c>
      <c r="Q568" s="159"/>
      <c r="R568" s="72"/>
      <c r="S568" s="73" t="s">
        <v>737</v>
      </c>
      <c r="T568" s="70" t="s">
        <v>167</v>
      </c>
      <c r="U568" s="87"/>
      <c r="V568" s="87"/>
      <c r="W568" s="87"/>
      <c r="X568" s="87"/>
      <c r="Y568" s="87"/>
      <c r="Z568" s="87"/>
      <c r="AA568" s="87"/>
    </row>
    <row r="569" spans="1:27" s="25" customFormat="1" ht="15.5" x14ac:dyDescent="0.35">
      <c r="A569" s="183"/>
      <c r="B569" s="162"/>
      <c r="C569" s="162"/>
      <c r="D569" s="162"/>
      <c r="E569" s="183"/>
      <c r="F569" s="183"/>
      <c r="G569" s="186"/>
      <c r="H569" s="186"/>
      <c r="I569" s="186"/>
      <c r="J569" s="189"/>
      <c r="K569" s="192"/>
      <c r="L569" s="69" t="s">
        <v>61</v>
      </c>
      <c r="M569" s="70">
        <v>1</v>
      </c>
      <c r="N569" s="70">
        <f>IFERROR(VLOOKUP(L569,Data!K:M,3,0),"0")</f>
        <v>500</v>
      </c>
      <c r="O569" s="70">
        <f t="shared" si="14"/>
        <v>500</v>
      </c>
      <c r="P569" s="178"/>
      <c r="Q569" s="160"/>
      <c r="R569" s="75"/>
      <c r="S569" s="76"/>
      <c r="T569" s="70"/>
      <c r="U569" s="87"/>
      <c r="V569" s="87"/>
      <c r="W569" s="87"/>
      <c r="X569" s="87"/>
      <c r="Y569" s="87"/>
      <c r="Z569" s="87"/>
      <c r="AA569" s="87"/>
    </row>
    <row r="570" spans="1:27" s="25" customFormat="1" ht="15.5" x14ac:dyDescent="0.35">
      <c r="A570" s="183"/>
      <c r="B570" s="162"/>
      <c r="C570" s="162"/>
      <c r="D570" s="162"/>
      <c r="E570" s="183"/>
      <c r="F570" s="183"/>
      <c r="G570" s="186"/>
      <c r="H570" s="186"/>
      <c r="I570" s="186"/>
      <c r="J570" s="189"/>
      <c r="K570" s="192"/>
      <c r="L570" s="69"/>
      <c r="M570" s="70"/>
      <c r="N570" s="70" t="str">
        <f>IFERROR(VLOOKUP(L570,Data!K:M,3,0),"0")</f>
        <v>0</v>
      </c>
      <c r="O570" s="70">
        <f t="shared" ref="O570:O658" si="16">PRODUCT(M570:N570)</f>
        <v>0</v>
      </c>
      <c r="P570" s="178"/>
      <c r="Q570" s="160"/>
      <c r="R570" s="75"/>
      <c r="S570" s="76"/>
      <c r="T570" s="70"/>
      <c r="U570" s="87"/>
      <c r="V570" s="87"/>
      <c r="W570" s="87"/>
      <c r="X570" s="87"/>
      <c r="Y570" s="87"/>
      <c r="Z570" s="87"/>
      <c r="AA570" s="87"/>
    </row>
    <row r="571" spans="1:27" s="25" customFormat="1" ht="15.5" x14ac:dyDescent="0.35">
      <c r="A571" s="182">
        <f>IF(G571="","",COUNTA($G$3:G572))</f>
        <v>145</v>
      </c>
      <c r="B571" s="161">
        <v>45113</v>
      </c>
      <c r="C571" s="161" t="s">
        <v>703</v>
      </c>
      <c r="D571" s="161" t="s">
        <v>54</v>
      </c>
      <c r="E571" s="182">
        <v>2032</v>
      </c>
      <c r="F571" s="182">
        <v>595267</v>
      </c>
      <c r="G571" s="185" t="s">
        <v>468</v>
      </c>
      <c r="H571" s="185" t="s">
        <v>468</v>
      </c>
      <c r="I571" s="185" t="s">
        <v>467</v>
      </c>
      <c r="J571" s="188" t="s">
        <v>886</v>
      </c>
      <c r="K571" s="191" t="s">
        <v>218</v>
      </c>
      <c r="L571" s="69" t="s">
        <v>714</v>
      </c>
      <c r="M571" s="70">
        <v>1</v>
      </c>
      <c r="N571" s="70">
        <f>IFERROR(VLOOKUP(L571,Data!K:M,3,0),"0")</f>
        <v>380</v>
      </c>
      <c r="O571" s="70">
        <f t="shared" si="16"/>
        <v>380</v>
      </c>
      <c r="P571" s="178">
        <f>SUM(O571:O573)</f>
        <v>880</v>
      </c>
      <c r="Q571" s="159"/>
      <c r="R571" s="72" t="s">
        <v>736</v>
      </c>
      <c r="S571" s="73" t="s">
        <v>742</v>
      </c>
      <c r="T571" s="70" t="s">
        <v>178</v>
      </c>
      <c r="U571" s="87"/>
      <c r="V571" s="87"/>
      <c r="W571" s="87"/>
      <c r="X571" s="87"/>
      <c r="Y571" s="87"/>
      <c r="Z571" s="87"/>
      <c r="AA571" s="87"/>
    </row>
    <row r="572" spans="1:27" s="25" customFormat="1" ht="15.5" x14ac:dyDescent="0.35">
      <c r="A572" s="183"/>
      <c r="B572" s="162"/>
      <c r="C572" s="162"/>
      <c r="D572" s="162"/>
      <c r="E572" s="183"/>
      <c r="F572" s="183"/>
      <c r="G572" s="186"/>
      <c r="H572" s="186"/>
      <c r="I572" s="186"/>
      <c r="J572" s="189"/>
      <c r="K572" s="192"/>
      <c r="L572" s="69" t="s">
        <v>61</v>
      </c>
      <c r="M572" s="70">
        <v>1</v>
      </c>
      <c r="N572" s="70">
        <f>IFERROR(VLOOKUP(L572,Data!K:M,3,0),"0")</f>
        <v>500</v>
      </c>
      <c r="O572" s="70">
        <f t="shared" si="16"/>
        <v>500</v>
      </c>
      <c r="P572" s="178"/>
      <c r="Q572" s="160"/>
      <c r="R572" s="75"/>
      <c r="S572" s="76"/>
      <c r="T572" s="70"/>
      <c r="U572" s="87"/>
      <c r="V572" s="87"/>
      <c r="W572" s="87"/>
      <c r="X572" s="87"/>
      <c r="Y572" s="87"/>
      <c r="Z572" s="87"/>
      <c r="AA572" s="87"/>
    </row>
    <row r="573" spans="1:27" s="25" customFormat="1" ht="15.5" x14ac:dyDescent="0.35">
      <c r="A573" s="183"/>
      <c r="B573" s="162"/>
      <c r="C573" s="162"/>
      <c r="D573" s="162"/>
      <c r="E573" s="183"/>
      <c r="F573" s="183"/>
      <c r="G573" s="186"/>
      <c r="H573" s="186"/>
      <c r="I573" s="186"/>
      <c r="J573" s="189"/>
      <c r="K573" s="192"/>
      <c r="L573" s="69"/>
      <c r="M573" s="70"/>
      <c r="N573" s="70" t="str">
        <f>IFERROR(VLOOKUP(L573,Data!K:M,3,0),"0")</f>
        <v>0</v>
      </c>
      <c r="O573" s="70">
        <f t="shared" si="16"/>
        <v>0</v>
      </c>
      <c r="P573" s="178"/>
      <c r="Q573" s="160"/>
      <c r="R573" s="75"/>
      <c r="S573" s="76"/>
      <c r="T573" s="70"/>
      <c r="U573" s="87"/>
      <c r="V573" s="87"/>
      <c r="W573" s="87"/>
      <c r="X573" s="87"/>
      <c r="Y573" s="87"/>
      <c r="Z573" s="87"/>
      <c r="AA573" s="87"/>
    </row>
    <row r="574" spans="1:27" s="25" customFormat="1" ht="15.5" x14ac:dyDescent="0.35">
      <c r="A574" s="182">
        <f>IF(G574="","",COUNTA($G$3:G575))</f>
        <v>146</v>
      </c>
      <c r="B574" s="161">
        <v>45113</v>
      </c>
      <c r="C574" s="161" t="s">
        <v>739</v>
      </c>
      <c r="D574" s="161" t="s">
        <v>76</v>
      </c>
      <c r="E574" s="182">
        <v>41927</v>
      </c>
      <c r="F574" s="182">
        <v>352651</v>
      </c>
      <c r="G574" s="185" t="s">
        <v>466</v>
      </c>
      <c r="H574" s="185" t="s">
        <v>466</v>
      </c>
      <c r="I574" s="185" t="s">
        <v>465</v>
      </c>
      <c r="J574" s="188" t="s">
        <v>887</v>
      </c>
      <c r="K574" s="191" t="s">
        <v>224</v>
      </c>
      <c r="L574" s="69" t="s">
        <v>61</v>
      </c>
      <c r="M574" s="70">
        <v>1</v>
      </c>
      <c r="N574" s="70">
        <f>IFERROR(VLOOKUP(L574,Data!K:M,3,0),"0")</f>
        <v>500</v>
      </c>
      <c r="O574" s="70">
        <f t="shared" si="16"/>
        <v>500</v>
      </c>
      <c r="P574" s="178">
        <f>SUM(O574:O575)</f>
        <v>500</v>
      </c>
      <c r="Q574" s="159"/>
      <c r="R574" s="72" t="s">
        <v>727</v>
      </c>
      <c r="S574" s="73" t="s">
        <v>737</v>
      </c>
      <c r="T574" s="70" t="s">
        <v>464</v>
      </c>
      <c r="U574" s="87"/>
      <c r="V574" s="87"/>
      <c r="W574" s="87"/>
      <c r="X574" s="87"/>
      <c r="Y574" s="87"/>
      <c r="Z574" s="87"/>
      <c r="AA574" s="87"/>
    </row>
    <row r="575" spans="1:27" s="25" customFormat="1" ht="15.5" x14ac:dyDescent="0.35">
      <c r="A575" s="183"/>
      <c r="B575" s="162"/>
      <c r="C575" s="162"/>
      <c r="D575" s="162"/>
      <c r="E575" s="183"/>
      <c r="F575" s="183"/>
      <c r="G575" s="186"/>
      <c r="H575" s="186"/>
      <c r="I575" s="186"/>
      <c r="J575" s="189"/>
      <c r="K575" s="192"/>
      <c r="L575" s="69"/>
      <c r="M575" s="70"/>
      <c r="N575" s="70" t="str">
        <f>IFERROR(VLOOKUP(L575,Data!K:M,3,0),"0")</f>
        <v>0</v>
      </c>
      <c r="O575" s="70">
        <f t="shared" si="16"/>
        <v>0</v>
      </c>
      <c r="P575" s="178"/>
      <c r="Q575" s="160"/>
      <c r="R575" s="75"/>
      <c r="S575" s="76"/>
      <c r="T575" s="70"/>
      <c r="U575" s="87"/>
      <c r="V575" s="87"/>
      <c r="W575" s="87"/>
      <c r="X575" s="87"/>
      <c r="Y575" s="87"/>
      <c r="Z575" s="87"/>
      <c r="AA575" s="87"/>
    </row>
    <row r="576" spans="1:27" s="25" customFormat="1" ht="15.5" x14ac:dyDescent="0.35">
      <c r="A576" s="182">
        <f>IF(G576="","",COUNTA($G$3:G577))</f>
        <v>147</v>
      </c>
      <c r="B576" s="161">
        <v>45113</v>
      </c>
      <c r="C576" s="161" t="s">
        <v>707</v>
      </c>
      <c r="D576" s="161" t="s">
        <v>59</v>
      </c>
      <c r="E576" s="182">
        <v>56125</v>
      </c>
      <c r="F576" s="182">
        <v>419314</v>
      </c>
      <c r="G576" s="185" t="s">
        <v>888</v>
      </c>
      <c r="H576" s="185" t="s">
        <v>888</v>
      </c>
      <c r="I576" s="185" t="s">
        <v>889</v>
      </c>
      <c r="J576" s="188" t="s">
        <v>890</v>
      </c>
      <c r="K576" s="191" t="s">
        <v>181</v>
      </c>
      <c r="L576" s="69" t="s">
        <v>61</v>
      </c>
      <c r="M576" s="70">
        <v>1</v>
      </c>
      <c r="N576" s="70">
        <f>IFERROR(VLOOKUP(L576,Data!K:M,3,0),"0")</f>
        <v>500</v>
      </c>
      <c r="O576" s="70">
        <f t="shared" si="16"/>
        <v>500</v>
      </c>
      <c r="P576" s="178">
        <f>SUM(O576:O578)</f>
        <v>500</v>
      </c>
      <c r="Q576" s="159"/>
      <c r="R576" s="72" t="s">
        <v>752</v>
      </c>
      <c r="S576" s="73" t="s">
        <v>753</v>
      </c>
      <c r="T576" s="70" t="s">
        <v>160</v>
      </c>
      <c r="U576" s="87"/>
      <c r="V576" s="87"/>
      <c r="W576" s="87"/>
      <c r="X576" s="87"/>
      <c r="Y576" s="87"/>
      <c r="Z576" s="87"/>
      <c r="AA576" s="87"/>
    </row>
    <row r="577" spans="1:27" s="25" customFormat="1" ht="15.5" x14ac:dyDescent="0.35">
      <c r="A577" s="183"/>
      <c r="B577" s="162"/>
      <c r="C577" s="162"/>
      <c r="D577" s="162"/>
      <c r="E577" s="183"/>
      <c r="F577" s="183"/>
      <c r="G577" s="186"/>
      <c r="H577" s="186"/>
      <c r="I577" s="186"/>
      <c r="J577" s="189"/>
      <c r="K577" s="192"/>
      <c r="L577" s="69"/>
      <c r="M577" s="70"/>
      <c r="N577" s="70" t="str">
        <f>IFERROR(VLOOKUP(L577,Data!K:M,3,0),"0")</f>
        <v>0</v>
      </c>
      <c r="O577" s="70">
        <f t="shared" si="16"/>
        <v>0</v>
      </c>
      <c r="P577" s="178"/>
      <c r="Q577" s="160"/>
      <c r="R577" s="75"/>
      <c r="S577" s="76"/>
      <c r="T577" s="70"/>
      <c r="U577" s="87"/>
      <c r="V577" s="87"/>
      <c r="W577" s="87"/>
      <c r="X577" s="87"/>
      <c r="Y577" s="87"/>
      <c r="Z577" s="87"/>
      <c r="AA577" s="87"/>
    </row>
    <row r="578" spans="1:27" s="25" customFormat="1" ht="15.5" x14ac:dyDescent="0.35">
      <c r="A578" s="183"/>
      <c r="B578" s="162"/>
      <c r="C578" s="162"/>
      <c r="D578" s="162"/>
      <c r="E578" s="183"/>
      <c r="F578" s="183"/>
      <c r="G578" s="186"/>
      <c r="H578" s="186"/>
      <c r="I578" s="186"/>
      <c r="J578" s="189"/>
      <c r="K578" s="192"/>
      <c r="L578" s="69"/>
      <c r="M578" s="70"/>
      <c r="N578" s="70" t="str">
        <f>IFERROR(VLOOKUP(L578,Data!K:M,3,0),"0")</f>
        <v>0</v>
      </c>
      <c r="O578" s="70">
        <f t="shared" si="16"/>
        <v>0</v>
      </c>
      <c r="P578" s="178"/>
      <c r="Q578" s="160"/>
      <c r="R578" s="75"/>
      <c r="S578" s="76"/>
      <c r="T578" s="70"/>
      <c r="U578" s="87"/>
      <c r="V578" s="87"/>
      <c r="W578" s="87"/>
      <c r="X578" s="87"/>
      <c r="Y578" s="87"/>
      <c r="Z578" s="87"/>
      <c r="AA578" s="87"/>
    </row>
    <row r="579" spans="1:27" s="25" customFormat="1" ht="15.5" x14ac:dyDescent="0.35">
      <c r="A579" s="182">
        <f>IF(G579="","",COUNTA($G$3:G580))</f>
        <v>148</v>
      </c>
      <c r="B579" s="161">
        <v>45113</v>
      </c>
      <c r="C579" s="161" t="s">
        <v>707</v>
      </c>
      <c r="D579" s="161" t="s">
        <v>76</v>
      </c>
      <c r="E579" s="182">
        <v>33671</v>
      </c>
      <c r="F579" s="182">
        <v>277094</v>
      </c>
      <c r="G579" s="185" t="s">
        <v>463</v>
      </c>
      <c r="H579" s="185" t="s">
        <v>463</v>
      </c>
      <c r="I579" s="185" t="s">
        <v>462</v>
      </c>
      <c r="J579" s="188" t="s">
        <v>891</v>
      </c>
      <c r="K579" s="191" t="s">
        <v>206</v>
      </c>
      <c r="L579" s="69" t="s">
        <v>61</v>
      </c>
      <c r="M579" s="70">
        <v>1</v>
      </c>
      <c r="N579" s="70">
        <f>IFERROR(VLOOKUP(L579,Data!K:M,3,0),"0")</f>
        <v>500</v>
      </c>
      <c r="O579" s="70">
        <f t="shared" si="16"/>
        <v>500</v>
      </c>
      <c r="P579" s="178">
        <f>SUM(O579:O581)</f>
        <v>500</v>
      </c>
      <c r="Q579" s="159"/>
      <c r="R579" s="72" t="s">
        <v>756</v>
      </c>
      <c r="S579" s="73" t="s">
        <v>767</v>
      </c>
      <c r="T579" s="70" t="s">
        <v>160</v>
      </c>
      <c r="U579" s="87"/>
      <c r="V579" s="87"/>
      <c r="W579" s="87"/>
      <c r="X579" s="87"/>
      <c r="Y579" s="87"/>
      <c r="Z579" s="87"/>
      <c r="AA579" s="87"/>
    </row>
    <row r="580" spans="1:27" s="25" customFormat="1" ht="15.5" x14ac:dyDescent="0.35">
      <c r="A580" s="183"/>
      <c r="B580" s="162"/>
      <c r="C580" s="162"/>
      <c r="D580" s="162"/>
      <c r="E580" s="183"/>
      <c r="F580" s="183"/>
      <c r="G580" s="186"/>
      <c r="H580" s="186"/>
      <c r="I580" s="186"/>
      <c r="J580" s="189"/>
      <c r="K580" s="192"/>
      <c r="L580" s="69"/>
      <c r="M580" s="70"/>
      <c r="N580" s="70" t="str">
        <f>IFERROR(VLOOKUP(L580,Data!K:M,3,0),"0")</f>
        <v>0</v>
      </c>
      <c r="O580" s="70">
        <f t="shared" si="16"/>
        <v>0</v>
      </c>
      <c r="P580" s="178"/>
      <c r="Q580" s="160"/>
      <c r="R580" s="75"/>
      <c r="S580" s="76"/>
      <c r="T580" s="70"/>
      <c r="U580" s="87"/>
      <c r="V580" s="87"/>
      <c r="W580" s="87"/>
      <c r="X580" s="87"/>
      <c r="Y580" s="87"/>
      <c r="Z580" s="87"/>
      <c r="AA580" s="87"/>
    </row>
    <row r="581" spans="1:27" s="25" customFormat="1" ht="15.5" x14ac:dyDescent="0.35">
      <c r="A581" s="183"/>
      <c r="B581" s="162"/>
      <c r="C581" s="162"/>
      <c r="D581" s="162"/>
      <c r="E581" s="183"/>
      <c r="F581" s="183"/>
      <c r="G581" s="186"/>
      <c r="H581" s="186"/>
      <c r="I581" s="186"/>
      <c r="J581" s="189"/>
      <c r="K581" s="192"/>
      <c r="L581" s="69"/>
      <c r="M581" s="70"/>
      <c r="N581" s="70" t="str">
        <f>IFERROR(VLOOKUP(L581,Data!K:M,3,0),"0")</f>
        <v>0</v>
      </c>
      <c r="O581" s="70">
        <f t="shared" si="16"/>
        <v>0</v>
      </c>
      <c r="P581" s="178"/>
      <c r="Q581" s="160"/>
      <c r="R581" s="75"/>
      <c r="S581" s="76"/>
      <c r="T581" s="70"/>
      <c r="U581" s="87"/>
      <c r="V581" s="87"/>
      <c r="W581" s="87"/>
      <c r="X581" s="87"/>
      <c r="Y581" s="87"/>
      <c r="Z581" s="87"/>
      <c r="AA581" s="87"/>
    </row>
    <row r="582" spans="1:27" ht="15.5" x14ac:dyDescent="0.35">
      <c r="A582" s="195">
        <f>IF(G582="","",COUNTA($G$3:G583))</f>
        <v>149</v>
      </c>
      <c r="B582" s="161">
        <v>45113</v>
      </c>
      <c r="C582" s="201" t="s">
        <v>53</v>
      </c>
      <c r="D582" s="201" t="s">
        <v>76</v>
      </c>
      <c r="E582" s="195" t="s">
        <v>1459</v>
      </c>
      <c r="F582" s="195">
        <v>112784</v>
      </c>
      <c r="G582" s="227" t="s">
        <v>1460</v>
      </c>
      <c r="H582" s="227" t="s">
        <v>1460</v>
      </c>
      <c r="I582" s="227" t="s">
        <v>1461</v>
      </c>
      <c r="J582" s="227" t="s">
        <v>1462</v>
      </c>
      <c r="K582" s="212" t="s">
        <v>1336</v>
      </c>
      <c r="L582" s="38" t="s">
        <v>1287</v>
      </c>
      <c r="M582" s="31">
        <v>1</v>
      </c>
      <c r="N582" s="31">
        <f>IFERROR(VLOOKUP(L582,[6]Data!K:M,3,0),"0")</f>
        <v>900</v>
      </c>
      <c r="O582" s="31">
        <f t="shared" ref="O582:O599" si="17">PRODUCT(M582:N582)</f>
        <v>900</v>
      </c>
      <c r="P582" s="224">
        <f>SUM(O582:O583)</f>
        <v>1400</v>
      </c>
      <c r="Q582" s="196"/>
      <c r="R582" s="29"/>
      <c r="S582" s="43"/>
    </row>
    <row r="583" spans="1:27" ht="15.5" x14ac:dyDescent="0.35">
      <c r="A583" s="195"/>
      <c r="B583" s="162"/>
      <c r="C583" s="201"/>
      <c r="D583" s="201"/>
      <c r="E583" s="195"/>
      <c r="F583" s="195"/>
      <c r="G583" s="227"/>
      <c r="H583" s="227"/>
      <c r="I583" s="227"/>
      <c r="J583" s="227"/>
      <c r="K583" s="212"/>
      <c r="L583" s="38" t="s">
        <v>61</v>
      </c>
      <c r="M583" s="31">
        <v>1</v>
      </c>
      <c r="N583" s="31">
        <f>IFERROR(VLOOKUP(L583,[6]Data!K:M,3,0),"0")</f>
        <v>500</v>
      </c>
      <c r="O583" s="31">
        <f t="shared" si="17"/>
        <v>500</v>
      </c>
      <c r="P583" s="224"/>
      <c r="Q583" s="219"/>
      <c r="R583" s="36"/>
      <c r="S583" s="43"/>
    </row>
    <row r="584" spans="1:27" ht="15.5" x14ac:dyDescent="0.35">
      <c r="A584" s="195">
        <f>IF(G584="","",COUNTA($G$3:G585))</f>
        <v>150</v>
      </c>
      <c r="B584" s="161">
        <v>45113</v>
      </c>
      <c r="C584" s="201" t="s">
        <v>50</v>
      </c>
      <c r="D584" s="201" t="s">
        <v>76</v>
      </c>
      <c r="E584" s="195" t="s">
        <v>1463</v>
      </c>
      <c r="F584" s="195">
        <v>410318</v>
      </c>
      <c r="G584" s="227" t="s">
        <v>1464</v>
      </c>
      <c r="H584" s="227" t="s">
        <v>1464</v>
      </c>
      <c r="I584" s="227" t="s">
        <v>1465</v>
      </c>
      <c r="J584" s="227" t="s">
        <v>1466</v>
      </c>
      <c r="K584" s="212" t="s">
        <v>570</v>
      </c>
      <c r="L584" s="38" t="s">
        <v>148</v>
      </c>
      <c r="M584" s="31">
        <v>1</v>
      </c>
      <c r="N584" s="31">
        <f>IFERROR(VLOOKUP(L584,[6]Data!K:M,3,0),"0")</f>
        <v>350</v>
      </c>
      <c r="O584" s="31">
        <f t="shared" si="17"/>
        <v>350</v>
      </c>
      <c r="P584" s="224">
        <f>SUM(O584:O585)</f>
        <v>850</v>
      </c>
      <c r="Q584" s="196"/>
      <c r="R584" s="30"/>
      <c r="S584" s="43" t="s">
        <v>721</v>
      </c>
    </row>
    <row r="585" spans="1:27" ht="15.5" x14ac:dyDescent="0.35">
      <c r="A585" s="195"/>
      <c r="B585" s="162"/>
      <c r="C585" s="201"/>
      <c r="D585" s="201"/>
      <c r="E585" s="195"/>
      <c r="F585" s="195"/>
      <c r="G585" s="227"/>
      <c r="H585" s="227"/>
      <c r="I585" s="227"/>
      <c r="J585" s="227"/>
      <c r="K585" s="212"/>
      <c r="L585" s="38" t="s">
        <v>61</v>
      </c>
      <c r="M585" s="31">
        <v>1</v>
      </c>
      <c r="N585" s="31">
        <f>IFERROR(VLOOKUP(L585,[6]Data!K:M,3,0),"0")</f>
        <v>500</v>
      </c>
      <c r="O585" s="31">
        <f t="shared" si="17"/>
        <v>500</v>
      </c>
      <c r="P585" s="224"/>
      <c r="Q585" s="219"/>
      <c r="R585" s="30"/>
      <c r="S585" s="43"/>
    </row>
    <row r="586" spans="1:27" ht="15.5" x14ac:dyDescent="0.35">
      <c r="A586" s="195">
        <f>IF(G586="","",COUNTA($G$3:G587))</f>
        <v>151</v>
      </c>
      <c r="B586" s="161">
        <v>45113</v>
      </c>
      <c r="C586" s="201" t="s">
        <v>52</v>
      </c>
      <c r="D586" s="201" t="s">
        <v>76</v>
      </c>
      <c r="E586" s="195" t="s">
        <v>1467</v>
      </c>
      <c r="F586" s="195" t="s">
        <v>1468</v>
      </c>
      <c r="G586" s="227" t="s">
        <v>1469</v>
      </c>
      <c r="H586" s="227" t="s">
        <v>1469</v>
      </c>
      <c r="I586" s="227" t="s">
        <v>1470</v>
      </c>
      <c r="J586" s="227" t="s">
        <v>1471</v>
      </c>
      <c r="K586" s="212" t="s">
        <v>216</v>
      </c>
      <c r="L586" s="38" t="s">
        <v>148</v>
      </c>
      <c r="M586" s="31">
        <v>1</v>
      </c>
      <c r="N586" s="31">
        <f>IFERROR(VLOOKUP(L586,[6]Data!K:M,3,0),"0")</f>
        <v>350</v>
      </c>
      <c r="O586" s="31">
        <f t="shared" si="17"/>
        <v>350</v>
      </c>
      <c r="P586" s="224">
        <f>SUM(O586:O587)</f>
        <v>850</v>
      </c>
      <c r="Q586" s="196"/>
      <c r="R586" s="29"/>
      <c r="S586" s="43" t="s">
        <v>848</v>
      </c>
    </row>
    <row r="587" spans="1:27" ht="15.5" x14ac:dyDescent="0.35">
      <c r="A587" s="195"/>
      <c r="B587" s="162"/>
      <c r="C587" s="201"/>
      <c r="D587" s="201"/>
      <c r="E587" s="195"/>
      <c r="F587" s="195"/>
      <c r="G587" s="227"/>
      <c r="H587" s="227"/>
      <c r="I587" s="227"/>
      <c r="J587" s="227"/>
      <c r="K587" s="212"/>
      <c r="L587" s="38" t="s">
        <v>61</v>
      </c>
      <c r="M587" s="31">
        <v>1</v>
      </c>
      <c r="N587" s="31">
        <f>IFERROR(VLOOKUP(L587,[6]Data!K:M,3,0),"0")</f>
        <v>500</v>
      </c>
      <c r="O587" s="31">
        <f t="shared" si="17"/>
        <v>500</v>
      </c>
      <c r="P587" s="224"/>
      <c r="Q587" s="219"/>
      <c r="R587" s="36"/>
      <c r="S587" s="43"/>
    </row>
    <row r="588" spans="1:27" ht="15.5" x14ac:dyDescent="0.35">
      <c r="A588" s="195">
        <f>IF(G588="","",COUNTA($G$3:G589))</f>
        <v>152</v>
      </c>
      <c r="B588" s="195" t="s">
        <v>1639</v>
      </c>
      <c r="C588" s="201" t="s">
        <v>53</v>
      </c>
      <c r="D588" s="201" t="s">
        <v>76</v>
      </c>
      <c r="E588" s="195" t="s">
        <v>1492</v>
      </c>
      <c r="F588" s="195">
        <v>391124</v>
      </c>
      <c r="G588" s="227" t="s">
        <v>1493</v>
      </c>
      <c r="H588" s="227" t="s">
        <v>1493</v>
      </c>
      <c r="I588" s="227" t="s">
        <v>1494</v>
      </c>
      <c r="J588" s="227" t="s">
        <v>1495</v>
      </c>
      <c r="K588" s="212" t="s">
        <v>1496</v>
      </c>
      <c r="L588" s="38" t="s">
        <v>148</v>
      </c>
      <c r="M588" s="31">
        <v>1</v>
      </c>
      <c r="N588" s="31">
        <f>IFERROR(VLOOKUP(L588,[6]Data!K:M,3,0),"0")</f>
        <v>350</v>
      </c>
      <c r="O588" s="31">
        <f t="shared" si="17"/>
        <v>350</v>
      </c>
      <c r="P588" s="224">
        <f>SUM(O588:O590)</f>
        <v>850</v>
      </c>
      <c r="Q588" s="196"/>
      <c r="R588" s="29"/>
      <c r="S588" s="43"/>
    </row>
    <row r="589" spans="1:27" ht="15.5" x14ac:dyDescent="0.35">
      <c r="A589" s="195"/>
      <c r="B589" s="195"/>
      <c r="C589" s="201"/>
      <c r="D589" s="201"/>
      <c r="E589" s="195"/>
      <c r="F589" s="195"/>
      <c r="G589" s="227"/>
      <c r="H589" s="227"/>
      <c r="I589" s="227"/>
      <c r="J589" s="227"/>
      <c r="K589" s="212"/>
      <c r="L589" s="38" t="s">
        <v>61</v>
      </c>
      <c r="M589" s="31">
        <v>1</v>
      </c>
      <c r="N589" s="31">
        <f>IFERROR(VLOOKUP(L589,[6]Data!K:M,3,0),"0")</f>
        <v>500</v>
      </c>
      <c r="O589" s="31">
        <f t="shared" si="17"/>
        <v>500</v>
      </c>
      <c r="P589" s="224"/>
      <c r="Q589" s="197"/>
      <c r="R589" s="30"/>
      <c r="S589" s="43"/>
    </row>
    <row r="590" spans="1:27" ht="15.5" x14ac:dyDescent="0.35">
      <c r="A590" s="195"/>
      <c r="B590" s="195"/>
      <c r="C590" s="201"/>
      <c r="D590" s="201"/>
      <c r="E590" s="195"/>
      <c r="F590" s="195"/>
      <c r="G590" s="227"/>
      <c r="H590" s="227"/>
      <c r="I590" s="227"/>
      <c r="J590" s="227"/>
      <c r="K590" s="212"/>
      <c r="L590" s="38"/>
      <c r="M590" s="31"/>
      <c r="N590" s="31" t="str">
        <f>IFERROR(VLOOKUP(L590,[6]Data!K:M,3,0),"0")</f>
        <v>0</v>
      </c>
      <c r="O590" s="31">
        <f t="shared" si="17"/>
        <v>0</v>
      </c>
      <c r="P590" s="224"/>
      <c r="Q590" s="219"/>
      <c r="R590" s="36"/>
      <c r="S590" s="43"/>
    </row>
    <row r="591" spans="1:27" ht="15.5" x14ac:dyDescent="0.35">
      <c r="A591" s="199">
        <f>IF(G591="","",COUNTA($G$3:G592))</f>
        <v>153</v>
      </c>
      <c r="B591" s="196" t="s">
        <v>1639</v>
      </c>
      <c r="C591" s="199" t="s">
        <v>703</v>
      </c>
      <c r="D591" s="199" t="s">
        <v>76</v>
      </c>
      <c r="E591" s="199">
        <v>40456</v>
      </c>
      <c r="F591" s="199">
        <v>442756</v>
      </c>
      <c r="G591" s="167" t="s">
        <v>1520</v>
      </c>
      <c r="H591" s="167" t="s">
        <v>1520</v>
      </c>
      <c r="I591" s="167" t="s">
        <v>1521</v>
      </c>
      <c r="J591" s="167" t="s">
        <v>1522</v>
      </c>
      <c r="K591" s="232" t="s">
        <v>194</v>
      </c>
      <c r="L591" s="38" t="s">
        <v>7</v>
      </c>
      <c r="M591" s="31">
        <v>1</v>
      </c>
      <c r="N591" s="31">
        <v>500</v>
      </c>
      <c r="O591" s="31">
        <f t="shared" si="17"/>
        <v>500</v>
      </c>
      <c r="P591" s="224">
        <f>SUM(O591:O593)</f>
        <v>1000</v>
      </c>
      <c r="Q591" s="216"/>
      <c r="R591" s="29" t="s">
        <v>780</v>
      </c>
      <c r="S591" s="33"/>
      <c r="T591" s="29"/>
    </row>
    <row r="592" spans="1:27" ht="15.5" x14ac:dyDescent="0.35">
      <c r="A592" s="200"/>
      <c r="B592" s="197"/>
      <c r="C592" s="200"/>
      <c r="D592" s="200"/>
      <c r="E592" s="200"/>
      <c r="F592" s="200"/>
      <c r="G592" s="168"/>
      <c r="H592" s="168"/>
      <c r="I592" s="168"/>
      <c r="J592" s="168"/>
      <c r="K592" s="233"/>
      <c r="L592" s="38" t="s">
        <v>61</v>
      </c>
      <c r="M592" s="40">
        <v>1</v>
      </c>
      <c r="N592" s="40">
        <f>IFERROR(VLOOKUP(L592,[3]Data!K:M,3,0),"0")</f>
        <v>500</v>
      </c>
      <c r="O592" s="40">
        <f t="shared" si="17"/>
        <v>500</v>
      </c>
      <c r="P592" s="224"/>
      <c r="Q592" s="217"/>
      <c r="R592" s="168" t="s">
        <v>1608</v>
      </c>
      <c r="S592" s="33"/>
      <c r="T592" s="30"/>
    </row>
    <row r="593" spans="1:27" ht="15.5" x14ac:dyDescent="0.35">
      <c r="A593" s="200"/>
      <c r="B593" s="197"/>
      <c r="C593" s="231"/>
      <c r="D593" s="200"/>
      <c r="E593" s="200"/>
      <c r="F593" s="200"/>
      <c r="G593" s="168"/>
      <c r="H593" s="168"/>
      <c r="I593" s="168"/>
      <c r="J593" s="168"/>
      <c r="K593" s="233"/>
      <c r="L593" s="38"/>
      <c r="M593" s="31"/>
      <c r="N593" s="31" t="str">
        <f>IFERROR(VLOOKUP(L593,[3]Data!K:M,3,0),"0")</f>
        <v>0</v>
      </c>
      <c r="O593" s="31">
        <f t="shared" si="17"/>
        <v>0</v>
      </c>
      <c r="P593" s="224"/>
      <c r="Q593" s="217"/>
      <c r="R593" s="169"/>
      <c r="S593" s="33"/>
      <c r="T593" s="30"/>
    </row>
    <row r="594" spans="1:27" ht="15.5" x14ac:dyDescent="0.35">
      <c r="A594" s="195">
        <f>IF(G594="","",COUNTA($G$3:G595))</f>
        <v>154</v>
      </c>
      <c r="B594" s="196" t="s">
        <v>1639</v>
      </c>
      <c r="C594" s="199" t="s">
        <v>707</v>
      </c>
      <c r="D594" s="199" t="s">
        <v>76</v>
      </c>
      <c r="E594" s="199">
        <v>204187</v>
      </c>
      <c r="F594" s="199">
        <v>129017</v>
      </c>
      <c r="G594" s="167" t="s">
        <v>1523</v>
      </c>
      <c r="H594" s="167" t="s">
        <v>1523</v>
      </c>
      <c r="I594" s="167" t="s">
        <v>653</v>
      </c>
      <c r="J594" s="167" t="s">
        <v>1524</v>
      </c>
      <c r="K594" s="232" t="s">
        <v>216</v>
      </c>
      <c r="L594" s="38" t="s">
        <v>578</v>
      </c>
      <c r="M594" s="45">
        <v>3</v>
      </c>
      <c r="N594" s="31">
        <f>IFERROR(VLOOKUP(L594,[3]Data!K:M,3,0),"0")</f>
        <v>10</v>
      </c>
      <c r="O594" s="31">
        <f t="shared" si="17"/>
        <v>30</v>
      </c>
      <c r="P594" s="224">
        <f>SUM(O594:O595)</f>
        <v>530</v>
      </c>
      <c r="Q594" s="216"/>
      <c r="R594" s="157" t="s">
        <v>1609</v>
      </c>
      <c r="S594" s="33" t="s">
        <v>1525</v>
      </c>
      <c r="T594" s="29" t="s">
        <v>744</v>
      </c>
    </row>
    <row r="595" spans="1:27" ht="15.5" x14ac:dyDescent="0.35">
      <c r="A595" s="195"/>
      <c r="B595" s="197"/>
      <c r="C595" s="200"/>
      <c r="D595" s="200"/>
      <c r="E595" s="200"/>
      <c r="F595" s="200"/>
      <c r="G595" s="168"/>
      <c r="H595" s="168"/>
      <c r="I595" s="168"/>
      <c r="J595" s="168"/>
      <c r="K595" s="233"/>
      <c r="L595" s="38" t="s">
        <v>61</v>
      </c>
      <c r="M595" s="31">
        <v>1</v>
      </c>
      <c r="N595" s="31">
        <f>IFERROR(VLOOKUP(L595,[3]Data!K:M,3,0),"0")</f>
        <v>500</v>
      </c>
      <c r="O595" s="31">
        <f t="shared" si="17"/>
        <v>500</v>
      </c>
      <c r="P595" s="224"/>
      <c r="Q595" s="217"/>
      <c r="R595" s="158"/>
      <c r="S595" s="33"/>
      <c r="T595" s="30"/>
    </row>
    <row r="596" spans="1:27" s="25" customFormat="1" ht="15.5" x14ac:dyDescent="0.35">
      <c r="A596" s="182">
        <f>IF(G596="","",COUNTA($G$3:G597))</f>
        <v>155</v>
      </c>
      <c r="B596" s="161">
        <v>45113</v>
      </c>
      <c r="C596" s="161" t="s">
        <v>707</v>
      </c>
      <c r="D596" s="161" t="s">
        <v>76</v>
      </c>
      <c r="E596" s="182">
        <v>33737</v>
      </c>
      <c r="F596" s="182">
        <v>364893</v>
      </c>
      <c r="G596" s="185" t="s">
        <v>457</v>
      </c>
      <c r="H596" s="185" t="s">
        <v>457</v>
      </c>
      <c r="I596" s="185" t="s">
        <v>456</v>
      </c>
      <c r="J596" s="188" t="s">
        <v>894</v>
      </c>
      <c r="K596" s="191" t="s">
        <v>159</v>
      </c>
      <c r="L596" s="69" t="s">
        <v>710</v>
      </c>
      <c r="M596" s="70">
        <v>1</v>
      </c>
      <c r="N596" s="70">
        <f>IFERROR(VLOOKUP(L596,Data!K:M,3,0),"0")</f>
        <v>400</v>
      </c>
      <c r="O596" s="70">
        <f t="shared" si="17"/>
        <v>400</v>
      </c>
      <c r="P596" s="178">
        <f>SUM(O596:O597)</f>
        <v>900</v>
      </c>
      <c r="Q596" s="159"/>
      <c r="R596" s="72"/>
      <c r="S596" s="73" t="s">
        <v>734</v>
      </c>
      <c r="T596" s="70" t="s">
        <v>167</v>
      </c>
      <c r="U596" s="87"/>
      <c r="V596" s="87"/>
      <c r="W596" s="87"/>
      <c r="X596" s="87"/>
      <c r="Y596" s="87"/>
      <c r="Z596" s="87"/>
      <c r="AA596" s="87"/>
    </row>
    <row r="597" spans="1:27" s="25" customFormat="1" ht="15.5" x14ac:dyDescent="0.35">
      <c r="A597" s="183"/>
      <c r="B597" s="162"/>
      <c r="C597" s="162"/>
      <c r="D597" s="162"/>
      <c r="E597" s="183"/>
      <c r="F597" s="183"/>
      <c r="G597" s="186"/>
      <c r="H597" s="186"/>
      <c r="I597" s="186"/>
      <c r="J597" s="189"/>
      <c r="K597" s="192"/>
      <c r="L597" s="69" t="s">
        <v>61</v>
      </c>
      <c r="M597" s="70">
        <v>1</v>
      </c>
      <c r="N597" s="70">
        <f>IFERROR(VLOOKUP(L597,Data!K:M,3,0),"0")</f>
        <v>500</v>
      </c>
      <c r="O597" s="70">
        <f t="shared" si="17"/>
        <v>500</v>
      </c>
      <c r="P597" s="178"/>
      <c r="Q597" s="160"/>
      <c r="R597" s="75"/>
      <c r="S597" s="76"/>
      <c r="T597" s="70"/>
      <c r="U597" s="87"/>
      <c r="V597" s="87"/>
      <c r="W597" s="87"/>
      <c r="X597" s="87"/>
      <c r="Y597" s="87"/>
      <c r="Z597" s="87"/>
      <c r="AA597" s="87"/>
    </row>
    <row r="598" spans="1:27" s="25" customFormat="1" ht="15.5" x14ac:dyDescent="0.35">
      <c r="A598" s="195">
        <f>IF(G598="","",COUNTA($G$3:G599))</f>
        <v>156</v>
      </c>
      <c r="B598" s="161">
        <v>45113</v>
      </c>
      <c r="C598" s="161" t="s">
        <v>703</v>
      </c>
      <c r="D598" s="161" t="s">
        <v>60</v>
      </c>
      <c r="E598" s="182">
        <v>51756</v>
      </c>
      <c r="F598" s="182">
        <v>291822</v>
      </c>
      <c r="G598" s="185" t="s">
        <v>1038</v>
      </c>
      <c r="H598" s="185" t="s">
        <v>1038</v>
      </c>
      <c r="I598" s="185" t="s">
        <v>1039</v>
      </c>
      <c r="J598" s="188" t="s">
        <v>906</v>
      </c>
      <c r="K598" s="191" t="s">
        <v>189</v>
      </c>
      <c r="L598" s="69" t="s">
        <v>94</v>
      </c>
      <c r="M598" s="70">
        <v>1</v>
      </c>
      <c r="N598" s="70">
        <f>IFERROR(VLOOKUP(L598,Data!K:M,3,0),"0")</f>
        <v>80</v>
      </c>
      <c r="O598" s="70">
        <f t="shared" si="17"/>
        <v>80</v>
      </c>
      <c r="P598" s="178">
        <f>SUM(O598:O599)</f>
        <v>580</v>
      </c>
      <c r="Q598" s="159"/>
      <c r="R598" s="72"/>
      <c r="S598" s="73" t="s">
        <v>1040</v>
      </c>
      <c r="T598" s="70"/>
      <c r="U598" s="87"/>
      <c r="V598" s="87"/>
      <c r="W598" s="87"/>
      <c r="X598" s="87"/>
      <c r="Y598" s="87"/>
      <c r="Z598" s="87"/>
      <c r="AA598" s="87"/>
    </row>
    <row r="599" spans="1:27" s="25" customFormat="1" ht="15.5" x14ac:dyDescent="0.35">
      <c r="A599" s="195"/>
      <c r="B599" s="162"/>
      <c r="C599" s="162"/>
      <c r="D599" s="162"/>
      <c r="E599" s="183"/>
      <c r="F599" s="183"/>
      <c r="G599" s="186"/>
      <c r="H599" s="186"/>
      <c r="I599" s="186"/>
      <c r="J599" s="189"/>
      <c r="K599" s="192"/>
      <c r="L599" s="69" t="s">
        <v>61</v>
      </c>
      <c r="M599" s="70">
        <v>1</v>
      </c>
      <c r="N599" s="70">
        <f>IFERROR(VLOOKUP(L599,Data!K:M,3,0),"0")</f>
        <v>500</v>
      </c>
      <c r="O599" s="70">
        <f t="shared" si="17"/>
        <v>500</v>
      </c>
      <c r="P599" s="178"/>
      <c r="Q599" s="160"/>
      <c r="R599" s="75"/>
      <c r="S599" s="76"/>
      <c r="T599" s="70"/>
      <c r="U599" s="87"/>
      <c r="V599" s="87"/>
      <c r="W599" s="87"/>
      <c r="X599" s="87"/>
      <c r="Y599" s="87"/>
      <c r="Z599" s="87"/>
      <c r="AA599" s="87"/>
    </row>
    <row r="600" spans="1:27" s="88" customFormat="1" ht="18" customHeight="1" x14ac:dyDescent="0.35">
      <c r="A600" s="236" t="s">
        <v>1626</v>
      </c>
      <c r="B600" s="237"/>
      <c r="C600" s="237"/>
      <c r="D600" s="237"/>
      <c r="E600" s="237"/>
      <c r="F600" s="237"/>
      <c r="G600" s="237"/>
      <c r="H600" s="237"/>
      <c r="I600" s="237"/>
      <c r="J600" s="237"/>
      <c r="K600" s="237"/>
      <c r="L600" s="237"/>
      <c r="M600" s="237"/>
      <c r="N600" s="237"/>
      <c r="O600" s="238"/>
      <c r="P600" s="220">
        <f>SUM(P534:P599)</f>
        <v>23160</v>
      </c>
      <c r="Q600" s="221"/>
      <c r="R600" s="222"/>
    </row>
    <row r="601" spans="1:27" s="92" customFormat="1" ht="18" customHeight="1" x14ac:dyDescent="0.35">
      <c r="A601" s="239" t="s">
        <v>1627</v>
      </c>
      <c r="B601" s="239"/>
      <c r="C601" s="89" t="e">
        <f ca="1">[4]!NumberToWordEN(P600)</f>
        <v>#NAME?</v>
      </c>
      <c r="D601" s="89"/>
      <c r="E601" s="89"/>
      <c r="F601" s="90"/>
      <c r="G601" s="89"/>
      <c r="H601" s="89"/>
      <c r="I601" s="89"/>
      <c r="J601" s="90"/>
      <c r="K601" s="89"/>
      <c r="L601" s="89"/>
      <c r="M601" s="89"/>
      <c r="N601" s="89"/>
      <c r="O601" s="89"/>
      <c r="P601" s="89"/>
      <c r="Q601" s="91"/>
    </row>
    <row r="602" spans="1:27" s="92" customFormat="1" ht="18" customHeight="1" x14ac:dyDescent="0.35">
      <c r="A602" s="93"/>
      <c r="B602" s="94"/>
      <c r="C602" s="95"/>
      <c r="D602" s="93"/>
      <c r="E602" s="93"/>
      <c r="F602" s="93"/>
      <c r="G602" s="93"/>
      <c r="H602" s="93"/>
      <c r="I602" s="93"/>
      <c r="J602" s="95"/>
      <c r="K602" s="93"/>
      <c r="M602" s="96"/>
      <c r="P602" s="93"/>
      <c r="Q602" s="97"/>
    </row>
    <row r="603" spans="1:27" s="92" customFormat="1" ht="18" customHeight="1" x14ac:dyDescent="0.35">
      <c r="A603" s="93"/>
      <c r="B603" s="94"/>
      <c r="C603" s="95"/>
      <c r="D603" s="93"/>
      <c r="E603" s="93"/>
      <c r="F603" s="93"/>
      <c r="G603" s="93"/>
      <c r="H603" s="93"/>
      <c r="I603" s="93"/>
      <c r="J603" s="95"/>
      <c r="K603" s="93"/>
      <c r="M603" s="96"/>
      <c r="P603" s="93"/>
      <c r="Q603" s="97"/>
    </row>
    <row r="604" spans="1:27" s="92" customFormat="1" ht="18" customHeight="1" x14ac:dyDescent="0.35">
      <c r="A604" s="93"/>
      <c r="B604" s="94"/>
      <c r="C604" s="95"/>
      <c r="D604" s="93"/>
      <c r="E604" s="93"/>
      <c r="F604" s="93"/>
      <c r="G604" s="93"/>
      <c r="H604" s="93"/>
      <c r="I604" s="93"/>
      <c r="J604" s="95"/>
      <c r="K604" s="93"/>
      <c r="M604" s="96"/>
      <c r="P604" s="93"/>
      <c r="Q604" s="97"/>
    </row>
    <row r="605" spans="1:27" s="102" customFormat="1" ht="18" customHeight="1" x14ac:dyDescent="0.35">
      <c r="A605" s="98"/>
      <c r="B605" s="98"/>
      <c r="C605" s="99"/>
      <c r="D605" s="99"/>
      <c r="E605" s="98"/>
      <c r="F605" s="98"/>
      <c r="G605" s="98"/>
      <c r="H605" s="98"/>
      <c r="I605" s="98"/>
      <c r="J605" s="99"/>
      <c r="K605" s="99"/>
      <c r="L605" s="99"/>
      <c r="M605" s="100"/>
      <c r="N605" s="100"/>
      <c r="O605" s="100"/>
      <c r="P605" s="100"/>
      <c r="Q605" s="101"/>
    </row>
    <row r="606" spans="1:27" s="102" customFormat="1" ht="18" customHeight="1" x14ac:dyDescent="0.35">
      <c r="A606" s="98"/>
      <c r="B606" s="98"/>
      <c r="C606" s="99"/>
      <c r="D606" s="99"/>
      <c r="E606" s="98"/>
      <c r="F606" s="98"/>
      <c r="G606" s="98"/>
      <c r="H606" s="98"/>
      <c r="I606" s="98"/>
      <c r="J606" s="99"/>
      <c r="K606" s="99"/>
      <c r="L606" s="99"/>
      <c r="M606" s="100"/>
      <c r="N606" s="100"/>
      <c r="O606" s="100"/>
      <c r="P606" s="218" t="s">
        <v>1628</v>
      </c>
      <c r="Q606" s="218"/>
    </row>
    <row r="607" spans="1:27" s="102" customFormat="1" ht="18" customHeight="1" x14ac:dyDescent="0.35">
      <c r="A607" s="98"/>
      <c r="B607" s="98"/>
      <c r="C607" s="99"/>
      <c r="D607" s="99"/>
      <c r="E607" s="98"/>
      <c r="F607" s="98"/>
      <c r="G607" s="98"/>
      <c r="H607" s="98"/>
      <c r="I607" s="98"/>
      <c r="J607" s="99"/>
      <c r="K607" s="99"/>
      <c r="L607" s="99"/>
      <c r="M607" s="100"/>
      <c r="N607" s="100"/>
      <c r="O607" s="100"/>
      <c r="P607" s="98"/>
      <c r="Q607" s="103"/>
    </row>
    <row r="608" spans="1:27" s="56" customFormat="1" ht="24" customHeight="1" x14ac:dyDescent="0.4">
      <c r="A608" s="205" t="s">
        <v>1637</v>
      </c>
      <c r="B608" s="207"/>
      <c r="C608" s="205" t="s">
        <v>20</v>
      </c>
      <c r="D608" s="206"/>
      <c r="E608" s="207"/>
      <c r="F608" s="205" t="s">
        <v>1623</v>
      </c>
      <c r="G608" s="206"/>
      <c r="H608" s="206"/>
      <c r="I608" s="206"/>
      <c r="J608" s="206"/>
      <c r="K608" s="206"/>
      <c r="L608" s="206"/>
      <c r="M608" s="206"/>
      <c r="N608" s="206"/>
      <c r="O608" s="206"/>
      <c r="P608" s="206"/>
      <c r="Q608" s="206"/>
      <c r="R608" s="207"/>
    </row>
    <row r="609" spans="1:27" s="57" customFormat="1" ht="41.25" customHeight="1" x14ac:dyDescent="0.4">
      <c r="A609" s="104" t="s">
        <v>1624</v>
      </c>
      <c r="B609" s="105" t="s">
        <v>80</v>
      </c>
      <c r="C609" s="105" t="s">
        <v>9</v>
      </c>
      <c r="D609" s="106" t="s">
        <v>10</v>
      </c>
      <c r="E609" s="104" t="s">
        <v>11</v>
      </c>
      <c r="F609" s="104" t="s">
        <v>0</v>
      </c>
      <c r="G609" s="104"/>
      <c r="H609" s="104" t="s">
        <v>1</v>
      </c>
      <c r="I609" s="107"/>
      <c r="J609" s="105" t="s">
        <v>12</v>
      </c>
      <c r="K609" s="108" t="s">
        <v>147</v>
      </c>
      <c r="L609" s="107" t="s">
        <v>81</v>
      </c>
      <c r="M609" s="104" t="s">
        <v>13</v>
      </c>
      <c r="N609" s="104" t="s">
        <v>2</v>
      </c>
      <c r="O609" s="104" t="s">
        <v>82</v>
      </c>
      <c r="P609" s="104" t="s">
        <v>1625</v>
      </c>
      <c r="Q609" s="109" t="s">
        <v>83</v>
      </c>
      <c r="R609" s="109" t="s">
        <v>4</v>
      </c>
    </row>
    <row r="610" spans="1:27" s="25" customFormat="1" ht="15.5" x14ac:dyDescent="0.35">
      <c r="A610" s="182">
        <f>IF(G610="","",COUNTA($G$3:G611))</f>
        <v>157</v>
      </c>
      <c r="B610" s="161">
        <v>45113</v>
      </c>
      <c r="C610" s="161" t="s">
        <v>703</v>
      </c>
      <c r="D610" s="161" t="s">
        <v>55</v>
      </c>
      <c r="E610" s="182">
        <v>16733</v>
      </c>
      <c r="F610" s="182">
        <v>5168</v>
      </c>
      <c r="G610" s="185" t="s">
        <v>459</v>
      </c>
      <c r="H610" s="185" t="s">
        <v>459</v>
      </c>
      <c r="I610" s="185" t="s">
        <v>458</v>
      </c>
      <c r="J610" s="188" t="s">
        <v>892</v>
      </c>
      <c r="K610" s="191" t="s">
        <v>159</v>
      </c>
      <c r="L610" s="69" t="s">
        <v>65</v>
      </c>
      <c r="M610" s="70">
        <v>1</v>
      </c>
      <c r="N610" s="70">
        <f>IFERROR(VLOOKUP(L610,Data!K:M,3,0),"0")</f>
        <v>1000</v>
      </c>
      <c r="O610" s="70">
        <f t="shared" si="16"/>
        <v>1000</v>
      </c>
      <c r="P610" s="178">
        <f>SUM(O610:O619)</f>
        <v>4775</v>
      </c>
      <c r="Q610" s="159">
        <v>45237</v>
      </c>
      <c r="R610" s="72"/>
      <c r="S610" s="73" t="s">
        <v>893</v>
      </c>
      <c r="T610" s="70" t="s">
        <v>192</v>
      </c>
      <c r="U610" s="87"/>
      <c r="V610" s="87"/>
      <c r="W610" s="87"/>
      <c r="X610" s="87"/>
      <c r="Y610" s="87"/>
      <c r="Z610" s="87"/>
      <c r="AA610" s="87"/>
    </row>
    <row r="611" spans="1:27" s="25" customFormat="1" ht="15.5" x14ac:dyDescent="0.35">
      <c r="A611" s="183"/>
      <c r="B611" s="162"/>
      <c r="C611" s="162"/>
      <c r="D611" s="162"/>
      <c r="E611" s="183"/>
      <c r="F611" s="183"/>
      <c r="G611" s="186"/>
      <c r="H611" s="186"/>
      <c r="I611" s="186"/>
      <c r="J611" s="189"/>
      <c r="K611" s="192"/>
      <c r="L611" s="69" t="s">
        <v>137</v>
      </c>
      <c r="M611" s="70">
        <v>1</v>
      </c>
      <c r="N611" s="70">
        <f>IFERROR(VLOOKUP(L611,Data!K:M,3,0),"0")</f>
        <v>70</v>
      </c>
      <c r="O611" s="70">
        <f t="shared" si="16"/>
        <v>70</v>
      </c>
      <c r="P611" s="178"/>
      <c r="Q611" s="160"/>
      <c r="R611" s="75"/>
      <c r="S611" s="76"/>
      <c r="T611" s="70"/>
      <c r="U611" s="87"/>
      <c r="V611" s="87"/>
      <c r="W611" s="87"/>
      <c r="X611" s="87"/>
      <c r="Y611" s="87"/>
      <c r="Z611" s="87"/>
      <c r="AA611" s="87"/>
    </row>
    <row r="612" spans="1:27" s="25" customFormat="1" ht="15.5" x14ac:dyDescent="0.35">
      <c r="A612" s="183"/>
      <c r="B612" s="162"/>
      <c r="C612" s="162"/>
      <c r="D612" s="162"/>
      <c r="E612" s="183"/>
      <c r="F612" s="183"/>
      <c r="G612" s="186"/>
      <c r="H612" s="186"/>
      <c r="I612" s="186"/>
      <c r="J612" s="189"/>
      <c r="K612" s="192"/>
      <c r="L612" s="69" t="s">
        <v>88</v>
      </c>
      <c r="M612" s="70">
        <v>9</v>
      </c>
      <c r="N612" s="70">
        <f>IFERROR(VLOOKUP(L612,Data!K:M,3,0),"0")</f>
        <v>35</v>
      </c>
      <c r="O612" s="70">
        <f t="shared" si="16"/>
        <v>315</v>
      </c>
      <c r="P612" s="178"/>
      <c r="Q612" s="160"/>
      <c r="R612" s="75"/>
      <c r="S612" s="76"/>
      <c r="T612" s="70"/>
      <c r="U612" s="87"/>
      <c r="V612" s="87"/>
      <c r="W612" s="87"/>
      <c r="X612" s="87"/>
      <c r="Y612" s="87"/>
      <c r="Z612" s="87"/>
      <c r="AA612" s="87"/>
    </row>
    <row r="613" spans="1:27" s="25" customFormat="1" ht="15.5" x14ac:dyDescent="0.35">
      <c r="A613" s="183"/>
      <c r="B613" s="162"/>
      <c r="C613" s="162"/>
      <c r="D613" s="162"/>
      <c r="E613" s="183"/>
      <c r="F613" s="183"/>
      <c r="G613" s="186"/>
      <c r="H613" s="186"/>
      <c r="I613" s="186"/>
      <c r="J613" s="189"/>
      <c r="K613" s="192"/>
      <c r="L613" s="69" t="s">
        <v>7</v>
      </c>
      <c r="M613" s="70">
        <v>1</v>
      </c>
      <c r="N613" s="70">
        <v>700</v>
      </c>
      <c r="O613" s="70">
        <f t="shared" si="16"/>
        <v>700</v>
      </c>
      <c r="P613" s="178"/>
      <c r="Q613" s="160"/>
      <c r="R613" s="75" t="s">
        <v>828</v>
      </c>
      <c r="S613" s="76"/>
      <c r="T613" s="70"/>
      <c r="U613" s="87"/>
      <c r="V613" s="87"/>
      <c r="W613" s="87"/>
      <c r="X613" s="87"/>
      <c r="Y613" s="87"/>
      <c r="Z613" s="87"/>
      <c r="AA613" s="87"/>
    </row>
    <row r="614" spans="1:27" s="25" customFormat="1" ht="15.5" x14ac:dyDescent="0.35">
      <c r="A614" s="183"/>
      <c r="B614" s="162"/>
      <c r="C614" s="162"/>
      <c r="D614" s="162"/>
      <c r="E614" s="183"/>
      <c r="F614" s="183"/>
      <c r="G614" s="186"/>
      <c r="H614" s="186"/>
      <c r="I614" s="186"/>
      <c r="J614" s="189"/>
      <c r="K614" s="192"/>
      <c r="L614" s="69" t="s">
        <v>793</v>
      </c>
      <c r="M614" s="70">
        <v>1</v>
      </c>
      <c r="N614" s="70">
        <f>IFERROR(VLOOKUP(L614,Data!K:M,3,0),"0")</f>
        <v>60</v>
      </c>
      <c r="O614" s="70">
        <f t="shared" si="16"/>
        <v>60</v>
      </c>
      <c r="P614" s="178"/>
      <c r="Q614" s="160"/>
      <c r="R614" s="75"/>
      <c r="S614" s="76"/>
      <c r="T614" s="70"/>
      <c r="U614" s="87"/>
      <c r="V614" s="87"/>
      <c r="W614" s="87"/>
      <c r="X614" s="87"/>
      <c r="Y614" s="87"/>
      <c r="Z614" s="87"/>
      <c r="AA614" s="87"/>
    </row>
    <row r="615" spans="1:27" s="25" customFormat="1" ht="15.5" x14ac:dyDescent="0.35">
      <c r="A615" s="183"/>
      <c r="B615" s="162"/>
      <c r="C615" s="162"/>
      <c r="D615" s="162"/>
      <c r="E615" s="183"/>
      <c r="F615" s="183"/>
      <c r="G615" s="186"/>
      <c r="H615" s="186"/>
      <c r="I615" s="186"/>
      <c r="J615" s="189"/>
      <c r="K615" s="192"/>
      <c r="L615" s="69" t="s">
        <v>93</v>
      </c>
      <c r="M615" s="70">
        <v>1</v>
      </c>
      <c r="N615" s="70">
        <f>IFERROR(VLOOKUP(L615,Data!K:M,3,0),"0")</f>
        <v>70</v>
      </c>
      <c r="O615" s="70">
        <f t="shared" si="16"/>
        <v>70</v>
      </c>
      <c r="P615" s="178"/>
      <c r="Q615" s="160"/>
      <c r="R615" s="75"/>
      <c r="S615" s="76"/>
      <c r="T615" s="70"/>
      <c r="U615" s="87"/>
      <c r="V615" s="87"/>
      <c r="W615" s="87"/>
      <c r="X615" s="87"/>
      <c r="Y615" s="87"/>
      <c r="Z615" s="87"/>
      <c r="AA615" s="87"/>
    </row>
    <row r="616" spans="1:27" s="25" customFormat="1" ht="15.5" x14ac:dyDescent="0.35">
      <c r="A616" s="183"/>
      <c r="B616" s="162"/>
      <c r="C616" s="162"/>
      <c r="D616" s="162"/>
      <c r="E616" s="183"/>
      <c r="F616" s="183"/>
      <c r="G616" s="186"/>
      <c r="H616" s="186"/>
      <c r="I616" s="186"/>
      <c r="J616" s="189"/>
      <c r="K616" s="192"/>
      <c r="L616" s="69" t="s">
        <v>110</v>
      </c>
      <c r="M616" s="70">
        <v>1</v>
      </c>
      <c r="N616" s="70">
        <f>IFERROR(VLOOKUP(L616,Data!K:M,3,0),"0")</f>
        <v>800</v>
      </c>
      <c r="O616" s="70">
        <f t="shared" si="16"/>
        <v>800</v>
      </c>
      <c r="P616" s="178"/>
      <c r="Q616" s="160"/>
      <c r="R616" s="75"/>
      <c r="S616" s="76"/>
      <c r="T616" s="70"/>
      <c r="U616" s="87"/>
      <c r="V616" s="87"/>
      <c r="W616" s="87"/>
      <c r="X616" s="87"/>
      <c r="Y616" s="87"/>
      <c r="Z616" s="87"/>
      <c r="AA616" s="87"/>
    </row>
    <row r="617" spans="1:27" s="25" customFormat="1" ht="15.5" x14ac:dyDescent="0.35">
      <c r="A617" s="183"/>
      <c r="B617" s="162"/>
      <c r="C617" s="162"/>
      <c r="D617" s="162"/>
      <c r="E617" s="183"/>
      <c r="F617" s="183"/>
      <c r="G617" s="186"/>
      <c r="H617" s="186"/>
      <c r="I617" s="186"/>
      <c r="J617" s="189"/>
      <c r="K617" s="192"/>
      <c r="L617" s="69" t="s">
        <v>134</v>
      </c>
      <c r="M617" s="70">
        <v>2</v>
      </c>
      <c r="N617" s="70">
        <f>IFERROR(VLOOKUP(L617,Data!K:M,3,0),"0")</f>
        <v>140</v>
      </c>
      <c r="O617" s="70">
        <f t="shared" si="16"/>
        <v>280</v>
      </c>
      <c r="P617" s="178"/>
      <c r="Q617" s="160"/>
      <c r="R617" s="75" t="s">
        <v>783</v>
      </c>
      <c r="S617" s="76"/>
      <c r="T617" s="70"/>
      <c r="U617" s="87"/>
      <c r="V617" s="87"/>
      <c r="W617" s="87"/>
      <c r="X617" s="87"/>
      <c r="Y617" s="87"/>
      <c r="Z617" s="87"/>
      <c r="AA617" s="87"/>
    </row>
    <row r="618" spans="1:27" s="25" customFormat="1" ht="15.5" x14ac:dyDescent="0.35">
      <c r="A618" s="183"/>
      <c r="B618" s="162"/>
      <c r="C618" s="162"/>
      <c r="D618" s="162"/>
      <c r="E618" s="183"/>
      <c r="F618" s="183"/>
      <c r="G618" s="186"/>
      <c r="H618" s="186"/>
      <c r="I618" s="186"/>
      <c r="J618" s="189"/>
      <c r="K618" s="192"/>
      <c r="L618" s="69" t="s">
        <v>144</v>
      </c>
      <c r="M618" s="70">
        <v>1</v>
      </c>
      <c r="N618" s="70">
        <v>980</v>
      </c>
      <c r="O618" s="70">
        <f t="shared" si="16"/>
        <v>980</v>
      </c>
      <c r="P618" s="178"/>
      <c r="Q618" s="160"/>
      <c r="R618" s="75"/>
      <c r="S618" s="76"/>
      <c r="T618" s="70"/>
      <c r="U618" s="87"/>
      <c r="V618" s="87"/>
      <c r="W618" s="87"/>
      <c r="X618" s="87"/>
      <c r="Y618" s="87"/>
      <c r="Z618" s="87"/>
      <c r="AA618" s="87"/>
    </row>
    <row r="619" spans="1:27" s="25" customFormat="1" ht="15.5" x14ac:dyDescent="0.35">
      <c r="A619" s="183"/>
      <c r="B619" s="162"/>
      <c r="C619" s="162"/>
      <c r="D619" s="162"/>
      <c r="E619" s="183"/>
      <c r="F619" s="183"/>
      <c r="G619" s="186"/>
      <c r="H619" s="186"/>
      <c r="I619" s="186"/>
      <c r="J619" s="189"/>
      <c r="K619" s="192"/>
      <c r="L619" s="69" t="s">
        <v>61</v>
      </c>
      <c r="M619" s="70">
        <v>1</v>
      </c>
      <c r="N619" s="70">
        <f>IFERROR(VLOOKUP(L619,Data!K:M,3,0),"0")</f>
        <v>500</v>
      </c>
      <c r="O619" s="70">
        <f t="shared" si="16"/>
        <v>500</v>
      </c>
      <c r="P619" s="178"/>
      <c r="Q619" s="160"/>
      <c r="R619" s="75"/>
      <c r="S619" s="76"/>
      <c r="T619" s="70"/>
      <c r="U619" s="87"/>
      <c r="V619" s="87"/>
      <c r="W619" s="87"/>
      <c r="X619" s="87"/>
      <c r="Y619" s="87"/>
      <c r="Z619" s="87"/>
      <c r="AA619" s="87"/>
    </row>
    <row r="620" spans="1:27" s="25" customFormat="1" ht="15.5" x14ac:dyDescent="0.35">
      <c r="A620" s="182">
        <f>IF(G620="","",COUNTA($G$3:G621))</f>
        <v>158</v>
      </c>
      <c r="B620" s="161">
        <v>45113</v>
      </c>
      <c r="C620" s="161" t="s">
        <v>703</v>
      </c>
      <c r="D620" s="161" t="s">
        <v>54</v>
      </c>
      <c r="E620" s="182">
        <v>14629</v>
      </c>
      <c r="F620" s="182">
        <v>166458</v>
      </c>
      <c r="G620" s="185" t="s">
        <v>455</v>
      </c>
      <c r="H620" s="185" t="s">
        <v>455</v>
      </c>
      <c r="I620" s="185" t="s">
        <v>1032</v>
      </c>
      <c r="J620" s="188" t="s">
        <v>895</v>
      </c>
      <c r="K620" s="191" t="s">
        <v>205</v>
      </c>
      <c r="L620" s="69" t="s">
        <v>763</v>
      </c>
      <c r="M620" s="70">
        <v>1</v>
      </c>
      <c r="N620" s="70">
        <f>IFERROR(VLOOKUP(L620,Data!K:M,3,0),"0")</f>
        <v>850</v>
      </c>
      <c r="O620" s="70">
        <f t="shared" si="16"/>
        <v>850</v>
      </c>
      <c r="P620" s="178">
        <f>SUM(O620:O622)</f>
        <v>1350</v>
      </c>
      <c r="Q620" s="159"/>
      <c r="R620" s="72"/>
      <c r="S620" s="73" t="s">
        <v>723</v>
      </c>
      <c r="T620" s="70" t="s">
        <v>454</v>
      </c>
      <c r="U620" s="87"/>
      <c r="V620" s="87"/>
      <c r="W620" s="87"/>
      <c r="X620" s="87"/>
      <c r="Y620" s="87"/>
      <c r="Z620" s="87"/>
      <c r="AA620" s="87"/>
    </row>
    <row r="621" spans="1:27" s="25" customFormat="1" ht="15.5" x14ac:dyDescent="0.35">
      <c r="A621" s="183"/>
      <c r="B621" s="162"/>
      <c r="C621" s="162"/>
      <c r="D621" s="162"/>
      <c r="E621" s="183"/>
      <c r="F621" s="183"/>
      <c r="G621" s="186"/>
      <c r="H621" s="186"/>
      <c r="I621" s="186"/>
      <c r="J621" s="189"/>
      <c r="K621" s="192"/>
      <c r="L621" s="69" t="s">
        <v>61</v>
      </c>
      <c r="M621" s="70">
        <v>1</v>
      </c>
      <c r="N621" s="70">
        <f>IFERROR(VLOOKUP(L621,Data!K:M,3,0),"0")</f>
        <v>500</v>
      </c>
      <c r="O621" s="70">
        <f t="shared" si="16"/>
        <v>500</v>
      </c>
      <c r="P621" s="178"/>
      <c r="Q621" s="160"/>
      <c r="R621" s="75"/>
      <c r="S621" s="76"/>
      <c r="T621" s="70"/>
      <c r="U621" s="87"/>
      <c r="V621" s="87"/>
      <c r="W621" s="87"/>
      <c r="X621" s="87"/>
      <c r="Y621" s="87"/>
      <c r="Z621" s="87"/>
      <c r="AA621" s="87"/>
    </row>
    <row r="622" spans="1:27" s="25" customFormat="1" ht="15.5" x14ac:dyDescent="0.35">
      <c r="A622" s="183"/>
      <c r="B622" s="162"/>
      <c r="C622" s="162"/>
      <c r="D622" s="162"/>
      <c r="E622" s="183"/>
      <c r="F622" s="183"/>
      <c r="G622" s="186"/>
      <c r="H622" s="186"/>
      <c r="I622" s="186"/>
      <c r="J622" s="189"/>
      <c r="K622" s="192"/>
      <c r="L622" s="69"/>
      <c r="M622" s="70"/>
      <c r="N622" s="70" t="str">
        <f>IFERROR(VLOOKUP(L622,Data!K:M,3,0),"0")</f>
        <v>0</v>
      </c>
      <c r="O622" s="70">
        <f t="shared" si="16"/>
        <v>0</v>
      </c>
      <c r="P622" s="178"/>
      <c r="Q622" s="160"/>
      <c r="R622" s="75"/>
      <c r="S622" s="76"/>
      <c r="T622" s="70"/>
      <c r="U622" s="87"/>
      <c r="V622" s="87"/>
      <c r="W622" s="87"/>
      <c r="X622" s="87"/>
      <c r="Y622" s="87"/>
      <c r="Z622" s="87"/>
      <c r="AA622" s="87"/>
    </row>
    <row r="623" spans="1:27" s="25" customFormat="1" ht="15.5" x14ac:dyDescent="0.35">
      <c r="A623" s="182">
        <f>IF(G623="","",COUNTA($G$3:G624))</f>
        <v>159</v>
      </c>
      <c r="B623" s="161">
        <v>45113</v>
      </c>
      <c r="C623" s="161" t="s">
        <v>703</v>
      </c>
      <c r="D623" s="161" t="s">
        <v>76</v>
      </c>
      <c r="E623" s="182">
        <v>24921</v>
      </c>
      <c r="F623" s="182">
        <v>140075</v>
      </c>
      <c r="G623" s="185" t="s">
        <v>453</v>
      </c>
      <c r="H623" s="185" t="s">
        <v>453</v>
      </c>
      <c r="I623" s="185" t="s">
        <v>452</v>
      </c>
      <c r="J623" s="188" t="s">
        <v>896</v>
      </c>
      <c r="K623" s="191" t="s">
        <v>163</v>
      </c>
      <c r="L623" s="69" t="s">
        <v>7</v>
      </c>
      <c r="M623" s="70">
        <v>1</v>
      </c>
      <c r="N623" s="70">
        <v>795</v>
      </c>
      <c r="O623" s="70">
        <f t="shared" si="16"/>
        <v>795</v>
      </c>
      <c r="P623" s="178">
        <f>SUM(O623:O626)</f>
        <v>1645</v>
      </c>
      <c r="Q623" s="159"/>
      <c r="R623" s="72" t="s">
        <v>1616</v>
      </c>
      <c r="S623" s="73" t="s">
        <v>826</v>
      </c>
      <c r="T623" s="70" t="s">
        <v>451</v>
      </c>
      <c r="U623" s="87"/>
      <c r="V623" s="87"/>
      <c r="W623" s="87"/>
      <c r="X623" s="87"/>
      <c r="Y623" s="87"/>
      <c r="Z623" s="87"/>
      <c r="AA623" s="87"/>
    </row>
    <row r="624" spans="1:27" s="25" customFormat="1" ht="15.5" x14ac:dyDescent="0.35">
      <c r="A624" s="183"/>
      <c r="B624" s="162"/>
      <c r="C624" s="162"/>
      <c r="D624" s="162"/>
      <c r="E624" s="183"/>
      <c r="F624" s="183"/>
      <c r="G624" s="186"/>
      <c r="H624" s="186"/>
      <c r="I624" s="186"/>
      <c r="J624" s="189"/>
      <c r="K624" s="192"/>
      <c r="L624" s="69" t="s">
        <v>709</v>
      </c>
      <c r="M624" s="70">
        <v>1</v>
      </c>
      <c r="N624" s="70">
        <f>IFERROR(VLOOKUP(L624,Data!K:M,3,0),"0")</f>
        <v>350</v>
      </c>
      <c r="O624" s="70">
        <f t="shared" si="16"/>
        <v>350</v>
      </c>
      <c r="P624" s="178"/>
      <c r="Q624" s="160"/>
      <c r="R624" s="75" t="s">
        <v>1033</v>
      </c>
      <c r="S624" s="76"/>
      <c r="T624" s="70"/>
      <c r="U624" s="87"/>
      <c r="V624" s="87"/>
      <c r="W624" s="87"/>
      <c r="X624" s="87"/>
      <c r="Y624" s="87"/>
      <c r="Z624" s="87"/>
      <c r="AA624" s="87"/>
    </row>
    <row r="625" spans="1:27" s="25" customFormat="1" ht="15.5" x14ac:dyDescent="0.35">
      <c r="A625" s="183"/>
      <c r="B625" s="162"/>
      <c r="C625" s="162"/>
      <c r="D625" s="162"/>
      <c r="E625" s="183"/>
      <c r="F625" s="183"/>
      <c r="G625" s="186"/>
      <c r="H625" s="186"/>
      <c r="I625" s="186"/>
      <c r="J625" s="189"/>
      <c r="K625" s="192"/>
      <c r="L625" s="69" t="s">
        <v>61</v>
      </c>
      <c r="M625" s="70">
        <v>1</v>
      </c>
      <c r="N625" s="70">
        <f>IFERROR(VLOOKUP(L625,Data!K:M,3,0),"0")</f>
        <v>500</v>
      </c>
      <c r="O625" s="70">
        <f t="shared" si="16"/>
        <v>500</v>
      </c>
      <c r="P625" s="178"/>
      <c r="Q625" s="160"/>
      <c r="R625" s="75" t="s">
        <v>1034</v>
      </c>
      <c r="S625" s="76"/>
      <c r="T625" s="70"/>
      <c r="U625" s="87"/>
      <c r="V625" s="87"/>
      <c r="W625" s="87"/>
      <c r="X625" s="87"/>
      <c r="Y625" s="87"/>
      <c r="Z625" s="87"/>
      <c r="AA625" s="87"/>
    </row>
    <row r="626" spans="1:27" s="25" customFormat="1" ht="15.5" x14ac:dyDescent="0.35">
      <c r="A626" s="184"/>
      <c r="B626" s="163"/>
      <c r="C626" s="163"/>
      <c r="D626" s="163"/>
      <c r="E626" s="184"/>
      <c r="F626" s="184"/>
      <c r="G626" s="187"/>
      <c r="H626" s="187"/>
      <c r="I626" s="187"/>
      <c r="J626" s="190"/>
      <c r="K626" s="193"/>
      <c r="L626" s="69"/>
      <c r="M626" s="70"/>
      <c r="N626" s="70" t="str">
        <f>IFERROR(VLOOKUP(L626,Data!K:M,3,0),"0")</f>
        <v>0</v>
      </c>
      <c r="O626" s="70">
        <f t="shared" si="16"/>
        <v>0</v>
      </c>
      <c r="P626" s="178"/>
      <c r="Q626" s="179"/>
      <c r="R626" s="77" t="s">
        <v>1587</v>
      </c>
      <c r="S626" s="78"/>
      <c r="T626" s="70"/>
      <c r="U626" s="87"/>
      <c r="V626" s="87"/>
      <c r="W626" s="87"/>
      <c r="X626" s="87"/>
      <c r="Y626" s="87"/>
      <c r="Z626" s="87"/>
      <c r="AA626" s="87"/>
    </row>
    <row r="627" spans="1:27" s="25" customFormat="1" ht="15.5" x14ac:dyDescent="0.35">
      <c r="A627" s="182">
        <f>IF(G627="","",COUNTA($G$3:G628))</f>
        <v>160</v>
      </c>
      <c r="B627" s="161">
        <v>45113</v>
      </c>
      <c r="C627" s="161" t="s">
        <v>703</v>
      </c>
      <c r="D627" s="161" t="s">
        <v>76</v>
      </c>
      <c r="E627" s="182">
        <v>35134</v>
      </c>
      <c r="F627" s="182">
        <v>185741</v>
      </c>
      <c r="G627" s="185" t="s">
        <v>450</v>
      </c>
      <c r="H627" s="185" t="s">
        <v>450</v>
      </c>
      <c r="I627" s="185" t="s">
        <v>449</v>
      </c>
      <c r="J627" s="188" t="s">
        <v>897</v>
      </c>
      <c r="K627" s="191" t="s">
        <v>175</v>
      </c>
      <c r="L627" s="69" t="s">
        <v>65</v>
      </c>
      <c r="M627" s="70">
        <v>1</v>
      </c>
      <c r="N627" s="70">
        <f>IFERROR(VLOOKUP(L627,Data!K:M,3,0),"0")</f>
        <v>1000</v>
      </c>
      <c r="O627" s="70">
        <f t="shared" si="16"/>
        <v>1000</v>
      </c>
      <c r="P627" s="178">
        <f>SUM(O627:O633)</f>
        <v>4360</v>
      </c>
      <c r="Q627" s="159">
        <v>45145</v>
      </c>
      <c r="R627" s="72" t="s">
        <v>898</v>
      </c>
      <c r="S627" s="73" t="s">
        <v>723</v>
      </c>
      <c r="T627" s="70" t="s">
        <v>192</v>
      </c>
      <c r="U627" s="87"/>
      <c r="V627" s="87"/>
      <c r="W627" s="87"/>
      <c r="X627" s="87"/>
      <c r="Y627" s="87"/>
      <c r="Z627" s="87"/>
      <c r="AA627" s="87"/>
    </row>
    <row r="628" spans="1:27" s="25" customFormat="1" ht="15.5" x14ac:dyDescent="0.35">
      <c r="A628" s="183"/>
      <c r="B628" s="162"/>
      <c r="C628" s="162"/>
      <c r="D628" s="162"/>
      <c r="E628" s="183"/>
      <c r="F628" s="183"/>
      <c r="G628" s="186"/>
      <c r="H628" s="186"/>
      <c r="I628" s="186"/>
      <c r="J628" s="189"/>
      <c r="K628" s="192"/>
      <c r="L628" s="69" t="s">
        <v>137</v>
      </c>
      <c r="M628" s="70">
        <v>1</v>
      </c>
      <c r="N628" s="70">
        <f>IFERROR(VLOOKUP(L628,Data!K:M,3,0),"0")</f>
        <v>70</v>
      </c>
      <c r="O628" s="70">
        <f t="shared" si="16"/>
        <v>70</v>
      </c>
      <c r="P628" s="178"/>
      <c r="Q628" s="160"/>
      <c r="R628" s="75" t="s">
        <v>899</v>
      </c>
      <c r="S628" s="76"/>
      <c r="T628" s="70"/>
      <c r="U628" s="87"/>
      <c r="V628" s="87"/>
      <c r="W628" s="87"/>
      <c r="X628" s="87"/>
      <c r="Y628" s="87"/>
      <c r="Z628" s="87"/>
      <c r="AA628" s="87"/>
    </row>
    <row r="629" spans="1:27" s="25" customFormat="1" ht="15.5" x14ac:dyDescent="0.35">
      <c r="A629" s="183"/>
      <c r="B629" s="162"/>
      <c r="C629" s="162"/>
      <c r="D629" s="162"/>
      <c r="E629" s="183"/>
      <c r="F629" s="183"/>
      <c r="G629" s="186"/>
      <c r="H629" s="186"/>
      <c r="I629" s="186"/>
      <c r="J629" s="189"/>
      <c r="K629" s="192"/>
      <c r="L629" s="69" t="s">
        <v>716</v>
      </c>
      <c r="M629" s="70">
        <v>1</v>
      </c>
      <c r="N629" s="70">
        <f>IFERROR(VLOOKUP(L629,Data!K:M,3,0),"0")</f>
        <v>200</v>
      </c>
      <c r="O629" s="70">
        <f t="shared" si="16"/>
        <v>200</v>
      </c>
      <c r="P629" s="178"/>
      <c r="Q629" s="160"/>
      <c r="R629" s="75"/>
      <c r="S629" s="76"/>
      <c r="T629" s="70"/>
      <c r="U629" s="87"/>
      <c r="V629" s="87"/>
      <c r="W629" s="87"/>
      <c r="X629" s="87"/>
      <c r="Y629" s="87"/>
      <c r="Z629" s="87"/>
      <c r="AA629" s="87"/>
    </row>
    <row r="630" spans="1:27" s="25" customFormat="1" ht="15.5" x14ac:dyDescent="0.35">
      <c r="A630" s="183"/>
      <c r="B630" s="162"/>
      <c r="C630" s="162"/>
      <c r="D630" s="162"/>
      <c r="E630" s="183"/>
      <c r="F630" s="183"/>
      <c r="G630" s="186"/>
      <c r="H630" s="186"/>
      <c r="I630" s="186"/>
      <c r="J630" s="189"/>
      <c r="K630" s="192"/>
      <c r="L630" s="69" t="s">
        <v>7</v>
      </c>
      <c r="M630" s="70">
        <v>1</v>
      </c>
      <c r="N630" s="70">
        <v>700</v>
      </c>
      <c r="O630" s="70">
        <f t="shared" si="16"/>
        <v>700</v>
      </c>
      <c r="P630" s="178"/>
      <c r="Q630" s="160"/>
      <c r="R630" s="75" t="s">
        <v>828</v>
      </c>
      <c r="S630" s="76"/>
      <c r="T630" s="70"/>
      <c r="U630" s="87"/>
      <c r="V630" s="87"/>
      <c r="W630" s="87"/>
      <c r="X630" s="87"/>
      <c r="Y630" s="87"/>
      <c r="Z630" s="87"/>
      <c r="AA630" s="87"/>
    </row>
    <row r="631" spans="1:27" s="25" customFormat="1" ht="15.5" x14ac:dyDescent="0.35">
      <c r="A631" s="183"/>
      <c r="B631" s="162"/>
      <c r="C631" s="162"/>
      <c r="D631" s="162"/>
      <c r="E631" s="183"/>
      <c r="F631" s="183"/>
      <c r="G631" s="186"/>
      <c r="H631" s="186"/>
      <c r="I631" s="186"/>
      <c r="J631" s="189"/>
      <c r="K631" s="192"/>
      <c r="L631" s="69" t="s">
        <v>112</v>
      </c>
      <c r="M631" s="70">
        <v>1</v>
      </c>
      <c r="N631" s="70">
        <f>IFERROR(VLOOKUP(L631,Data!K:M,3,0),"0")</f>
        <v>800</v>
      </c>
      <c r="O631" s="70">
        <f t="shared" si="16"/>
        <v>800</v>
      </c>
      <c r="P631" s="178"/>
      <c r="Q631" s="160"/>
      <c r="R631" s="75"/>
      <c r="S631" s="76"/>
      <c r="T631" s="70"/>
      <c r="U631" s="87"/>
      <c r="V631" s="87"/>
      <c r="W631" s="87"/>
      <c r="X631" s="87"/>
      <c r="Y631" s="87"/>
      <c r="Z631" s="87"/>
      <c r="AA631" s="87"/>
    </row>
    <row r="632" spans="1:27" s="25" customFormat="1" ht="15.5" x14ac:dyDescent="0.35">
      <c r="A632" s="183"/>
      <c r="B632" s="162"/>
      <c r="C632" s="162"/>
      <c r="D632" s="162"/>
      <c r="E632" s="183"/>
      <c r="F632" s="183"/>
      <c r="G632" s="186"/>
      <c r="H632" s="186"/>
      <c r="I632" s="186"/>
      <c r="J632" s="189"/>
      <c r="K632" s="192"/>
      <c r="L632" s="69" t="s">
        <v>144</v>
      </c>
      <c r="M632" s="70">
        <v>1</v>
      </c>
      <c r="N632" s="70">
        <v>1090</v>
      </c>
      <c r="O632" s="70">
        <f t="shared" si="16"/>
        <v>1090</v>
      </c>
      <c r="P632" s="178"/>
      <c r="Q632" s="160"/>
      <c r="R632" s="75"/>
      <c r="S632" s="76"/>
      <c r="T632" s="70"/>
      <c r="U632" s="87"/>
      <c r="V632" s="87"/>
      <c r="W632" s="87"/>
      <c r="X632" s="87"/>
      <c r="Y632" s="87"/>
      <c r="Z632" s="87"/>
      <c r="AA632" s="87"/>
    </row>
    <row r="633" spans="1:27" s="25" customFormat="1" ht="15.5" x14ac:dyDescent="0.35">
      <c r="A633" s="183"/>
      <c r="B633" s="162"/>
      <c r="C633" s="162"/>
      <c r="D633" s="162"/>
      <c r="E633" s="183"/>
      <c r="F633" s="183"/>
      <c r="G633" s="186"/>
      <c r="H633" s="186"/>
      <c r="I633" s="186"/>
      <c r="J633" s="189"/>
      <c r="K633" s="192"/>
      <c r="L633" s="69" t="s">
        <v>61</v>
      </c>
      <c r="M633" s="70">
        <v>1</v>
      </c>
      <c r="N633" s="70">
        <f>IFERROR(VLOOKUP(L633,Data!K:M,3,0),"0")</f>
        <v>500</v>
      </c>
      <c r="O633" s="70">
        <f t="shared" si="16"/>
        <v>500</v>
      </c>
      <c r="P633" s="178"/>
      <c r="Q633" s="160"/>
      <c r="R633" s="75"/>
      <c r="S633" s="76"/>
      <c r="T633" s="70"/>
      <c r="U633" s="87"/>
      <c r="V633" s="87"/>
      <c r="W633" s="87"/>
      <c r="X633" s="87"/>
      <c r="Y633" s="87"/>
      <c r="Z633" s="87"/>
      <c r="AA633" s="87"/>
    </row>
    <row r="634" spans="1:27" s="25" customFormat="1" ht="15.5" x14ac:dyDescent="0.35">
      <c r="A634" s="182">
        <f>IF(G634="","",COUNTA($G$3:G635))</f>
        <v>161</v>
      </c>
      <c r="B634" s="161">
        <v>45113</v>
      </c>
      <c r="C634" s="161" t="s">
        <v>707</v>
      </c>
      <c r="D634" s="161" t="s">
        <v>76</v>
      </c>
      <c r="E634" s="182">
        <v>58684</v>
      </c>
      <c r="F634" s="182">
        <v>172754</v>
      </c>
      <c r="G634" s="185" t="s">
        <v>448</v>
      </c>
      <c r="H634" s="185" t="s">
        <v>448</v>
      </c>
      <c r="I634" s="185" t="s">
        <v>447</v>
      </c>
      <c r="J634" s="188" t="s">
        <v>900</v>
      </c>
      <c r="K634" s="191" t="s">
        <v>204</v>
      </c>
      <c r="L634" s="69" t="s">
        <v>61</v>
      </c>
      <c r="M634" s="70">
        <v>1</v>
      </c>
      <c r="N634" s="70">
        <f>IFERROR(VLOOKUP(L634,Data!K:M,3,0),"0")</f>
        <v>500</v>
      </c>
      <c r="O634" s="70">
        <f t="shared" si="16"/>
        <v>500</v>
      </c>
      <c r="P634" s="178">
        <f>SUM(O634:O636)</f>
        <v>500</v>
      </c>
      <c r="Q634" s="159"/>
      <c r="R634" s="72" t="s">
        <v>727</v>
      </c>
      <c r="S634" s="73" t="s">
        <v>737</v>
      </c>
      <c r="T634" s="70" t="s">
        <v>190</v>
      </c>
      <c r="U634" s="87"/>
      <c r="V634" s="87"/>
      <c r="W634" s="87"/>
      <c r="X634" s="87"/>
      <c r="Y634" s="87"/>
      <c r="Z634" s="87"/>
      <c r="AA634" s="87"/>
    </row>
    <row r="635" spans="1:27" s="25" customFormat="1" ht="15.5" x14ac:dyDescent="0.35">
      <c r="A635" s="183"/>
      <c r="B635" s="162"/>
      <c r="C635" s="162"/>
      <c r="D635" s="162"/>
      <c r="E635" s="183"/>
      <c r="F635" s="183"/>
      <c r="G635" s="186"/>
      <c r="H635" s="186"/>
      <c r="I635" s="186"/>
      <c r="J635" s="189"/>
      <c r="K635" s="192"/>
      <c r="L635" s="69"/>
      <c r="M635" s="70"/>
      <c r="N635" s="70" t="str">
        <f>IFERROR(VLOOKUP(L635,Data!K:M,3,0),"0")</f>
        <v>0</v>
      </c>
      <c r="O635" s="70">
        <f t="shared" si="16"/>
        <v>0</v>
      </c>
      <c r="P635" s="178"/>
      <c r="Q635" s="160"/>
      <c r="R635" s="75" t="s">
        <v>726</v>
      </c>
      <c r="S635" s="76"/>
      <c r="T635" s="70"/>
      <c r="U635" s="87"/>
      <c r="V635" s="87"/>
      <c r="W635" s="87"/>
      <c r="X635" s="87"/>
      <c r="Y635" s="87"/>
      <c r="Z635" s="87"/>
      <c r="AA635" s="87"/>
    </row>
    <row r="636" spans="1:27" s="25" customFormat="1" ht="15.5" x14ac:dyDescent="0.35">
      <c r="A636" s="183"/>
      <c r="B636" s="162"/>
      <c r="C636" s="162"/>
      <c r="D636" s="162"/>
      <c r="E636" s="183"/>
      <c r="F636" s="183"/>
      <c r="G636" s="186"/>
      <c r="H636" s="186"/>
      <c r="I636" s="186"/>
      <c r="J636" s="189"/>
      <c r="K636" s="192"/>
      <c r="L636" s="69"/>
      <c r="M636" s="70"/>
      <c r="N636" s="70" t="str">
        <f>IFERROR(VLOOKUP(L636,Data!K:M,3,0),"0")</f>
        <v>0</v>
      </c>
      <c r="O636" s="70">
        <f t="shared" si="16"/>
        <v>0</v>
      </c>
      <c r="P636" s="178"/>
      <c r="Q636" s="160"/>
      <c r="R636" s="75"/>
      <c r="S636" s="76"/>
      <c r="T636" s="70"/>
      <c r="U636" s="87"/>
      <c r="V636" s="87"/>
      <c r="W636" s="87"/>
      <c r="X636" s="87"/>
      <c r="Y636" s="87"/>
      <c r="Z636" s="87"/>
      <c r="AA636" s="87"/>
    </row>
    <row r="637" spans="1:27" s="25" customFormat="1" ht="15.5" x14ac:dyDescent="0.35">
      <c r="A637" s="182">
        <f>IF(G637="","",COUNTA($G$3:G638))</f>
        <v>162</v>
      </c>
      <c r="B637" s="161">
        <v>45113</v>
      </c>
      <c r="C637" s="161" t="s">
        <v>703</v>
      </c>
      <c r="D637" s="161" t="s">
        <v>76</v>
      </c>
      <c r="E637" s="182">
        <v>40375</v>
      </c>
      <c r="F637" s="182">
        <v>429628</v>
      </c>
      <c r="G637" s="185" t="s">
        <v>446</v>
      </c>
      <c r="H637" s="185" t="s">
        <v>446</v>
      </c>
      <c r="I637" s="185" t="s">
        <v>445</v>
      </c>
      <c r="J637" s="188" t="s">
        <v>901</v>
      </c>
      <c r="K637" s="191" t="s">
        <v>224</v>
      </c>
      <c r="L637" s="69" t="s">
        <v>709</v>
      </c>
      <c r="M637" s="70">
        <v>1</v>
      </c>
      <c r="N637" s="70">
        <f>IFERROR(VLOOKUP(L637,Data!K:M,3,0),"0")</f>
        <v>350</v>
      </c>
      <c r="O637" s="70">
        <f t="shared" si="16"/>
        <v>350</v>
      </c>
      <c r="P637" s="178">
        <f>SUM(O637:O639)</f>
        <v>850</v>
      </c>
      <c r="Q637" s="159"/>
      <c r="R637" s="72"/>
      <c r="S637" s="73" t="s">
        <v>737</v>
      </c>
      <c r="T637" s="70" t="s">
        <v>168</v>
      </c>
      <c r="U637" s="87"/>
      <c r="V637" s="87"/>
      <c r="W637" s="87"/>
      <c r="X637" s="87"/>
      <c r="Y637" s="87"/>
      <c r="Z637" s="87"/>
      <c r="AA637" s="87"/>
    </row>
    <row r="638" spans="1:27" s="25" customFormat="1" ht="15.5" x14ac:dyDescent="0.35">
      <c r="A638" s="183"/>
      <c r="B638" s="162"/>
      <c r="C638" s="162"/>
      <c r="D638" s="162"/>
      <c r="E638" s="183"/>
      <c r="F638" s="183"/>
      <c r="G638" s="186"/>
      <c r="H638" s="186"/>
      <c r="I638" s="186"/>
      <c r="J638" s="189"/>
      <c r="K638" s="192"/>
      <c r="L638" s="69" t="s">
        <v>61</v>
      </c>
      <c r="M638" s="70">
        <v>1</v>
      </c>
      <c r="N638" s="70">
        <f>IFERROR(VLOOKUP(L638,Data!K:M,3,0),"0")</f>
        <v>500</v>
      </c>
      <c r="O638" s="70">
        <f t="shared" si="16"/>
        <v>500</v>
      </c>
      <c r="P638" s="178"/>
      <c r="Q638" s="160"/>
      <c r="R638" s="75"/>
      <c r="S638" s="76"/>
      <c r="T638" s="70"/>
      <c r="U638" s="87"/>
      <c r="V638" s="87"/>
      <c r="W638" s="87"/>
      <c r="X638" s="87"/>
      <c r="Y638" s="87"/>
      <c r="Z638" s="87"/>
      <c r="AA638" s="87"/>
    </row>
    <row r="639" spans="1:27" s="25" customFormat="1" ht="15.5" x14ac:dyDescent="0.35">
      <c r="A639" s="183"/>
      <c r="B639" s="162"/>
      <c r="C639" s="162"/>
      <c r="D639" s="162"/>
      <c r="E639" s="183"/>
      <c r="F639" s="183"/>
      <c r="G639" s="186"/>
      <c r="H639" s="186"/>
      <c r="I639" s="186"/>
      <c r="J639" s="189"/>
      <c r="K639" s="192"/>
      <c r="L639" s="69"/>
      <c r="M639" s="70"/>
      <c r="N639" s="70" t="str">
        <f>IFERROR(VLOOKUP(L639,Data!K:M,3,0),"0")</f>
        <v>0</v>
      </c>
      <c r="O639" s="70">
        <f t="shared" si="16"/>
        <v>0</v>
      </c>
      <c r="P639" s="178"/>
      <c r="Q639" s="160"/>
      <c r="R639" s="75"/>
      <c r="S639" s="76"/>
      <c r="T639" s="70"/>
      <c r="U639" s="87"/>
      <c r="V639" s="87"/>
      <c r="W639" s="87"/>
      <c r="X639" s="87"/>
      <c r="Y639" s="87"/>
      <c r="Z639" s="87"/>
      <c r="AA639" s="87"/>
    </row>
    <row r="640" spans="1:27" s="25" customFormat="1" ht="15.5" x14ac:dyDescent="0.35">
      <c r="A640" s="182">
        <f>IF(G640="","",COUNTA($G$3:G641))</f>
        <v>163</v>
      </c>
      <c r="B640" s="161">
        <v>45113</v>
      </c>
      <c r="C640" s="161" t="s">
        <v>739</v>
      </c>
      <c r="D640" s="161" t="s">
        <v>60</v>
      </c>
      <c r="E640" s="182">
        <v>52353</v>
      </c>
      <c r="F640" s="182">
        <v>388572</v>
      </c>
      <c r="G640" s="185" t="s">
        <v>444</v>
      </c>
      <c r="H640" s="185" t="s">
        <v>444</v>
      </c>
      <c r="I640" s="185" t="s">
        <v>443</v>
      </c>
      <c r="J640" s="188" t="s">
        <v>902</v>
      </c>
      <c r="K640" s="191" t="s">
        <v>161</v>
      </c>
      <c r="L640" s="69" t="s">
        <v>61</v>
      </c>
      <c r="M640" s="70">
        <v>1</v>
      </c>
      <c r="N640" s="70">
        <f>IFERROR(VLOOKUP(L640,Data!K:M,3,0),"0")</f>
        <v>500</v>
      </c>
      <c r="O640" s="70">
        <f t="shared" si="16"/>
        <v>500</v>
      </c>
      <c r="P640" s="178">
        <f>SUM(O640:O641)</f>
        <v>500</v>
      </c>
      <c r="Q640" s="159"/>
      <c r="R640" s="72" t="s">
        <v>727</v>
      </c>
      <c r="S640" s="73" t="s">
        <v>750</v>
      </c>
      <c r="T640" s="70" t="s">
        <v>180</v>
      </c>
      <c r="U640" s="87"/>
      <c r="V640" s="87"/>
      <c r="W640" s="87"/>
      <c r="X640" s="87"/>
      <c r="Y640" s="87"/>
      <c r="Z640" s="87"/>
      <c r="AA640" s="87"/>
    </row>
    <row r="641" spans="1:27" s="25" customFormat="1" ht="15.5" x14ac:dyDescent="0.35">
      <c r="A641" s="183"/>
      <c r="B641" s="162"/>
      <c r="C641" s="162"/>
      <c r="D641" s="162"/>
      <c r="E641" s="183"/>
      <c r="F641" s="183"/>
      <c r="G641" s="186"/>
      <c r="H641" s="186"/>
      <c r="I641" s="186"/>
      <c r="J641" s="189"/>
      <c r="K641" s="192"/>
      <c r="L641" s="69"/>
      <c r="M641" s="70"/>
      <c r="N641" s="70" t="str">
        <f>IFERROR(VLOOKUP(L641,Data!K:M,3,0),"0")</f>
        <v>0</v>
      </c>
      <c r="O641" s="70">
        <f t="shared" si="16"/>
        <v>0</v>
      </c>
      <c r="P641" s="178"/>
      <c r="Q641" s="160"/>
      <c r="R641" s="75"/>
      <c r="S641" s="76"/>
      <c r="T641" s="70"/>
      <c r="U641" s="87"/>
      <c r="V641" s="87"/>
      <c r="W641" s="87"/>
      <c r="X641" s="87"/>
      <c r="Y641" s="87"/>
      <c r="Z641" s="87"/>
      <c r="AA641" s="87"/>
    </row>
    <row r="642" spans="1:27" s="25" customFormat="1" ht="15.5" x14ac:dyDescent="0.35">
      <c r="A642" s="182">
        <f>IF(G642="","",COUNTA($G$3:G643))</f>
        <v>164</v>
      </c>
      <c r="B642" s="161">
        <v>45113</v>
      </c>
      <c r="C642" s="161" t="s">
        <v>703</v>
      </c>
      <c r="D642" s="161" t="s">
        <v>76</v>
      </c>
      <c r="E642" s="182">
        <v>28115</v>
      </c>
      <c r="F642" s="182">
        <v>388572</v>
      </c>
      <c r="G642" s="185" t="s">
        <v>444</v>
      </c>
      <c r="H642" s="185" t="s">
        <v>444</v>
      </c>
      <c r="I642" s="185" t="s">
        <v>443</v>
      </c>
      <c r="J642" s="188" t="s">
        <v>902</v>
      </c>
      <c r="K642" s="191" t="s">
        <v>161</v>
      </c>
      <c r="L642" s="69" t="s">
        <v>710</v>
      </c>
      <c r="M642" s="70">
        <v>1</v>
      </c>
      <c r="N642" s="70">
        <f>IFERROR(VLOOKUP(L642,Data!K:M,3,0),"0")</f>
        <v>400</v>
      </c>
      <c r="O642" s="70">
        <f t="shared" si="16"/>
        <v>400</v>
      </c>
      <c r="P642" s="178">
        <f>SUM(O642:O645)</f>
        <v>1025</v>
      </c>
      <c r="Q642" s="159"/>
      <c r="R642" s="72"/>
      <c r="S642" s="73" t="s">
        <v>750</v>
      </c>
      <c r="T642" s="70" t="s">
        <v>167</v>
      </c>
      <c r="U642" s="87"/>
      <c r="V642" s="87"/>
      <c r="W642" s="87"/>
      <c r="X642" s="87"/>
      <c r="Y642" s="87"/>
      <c r="Z642" s="87"/>
      <c r="AA642" s="87"/>
    </row>
    <row r="643" spans="1:27" s="25" customFormat="1" ht="15.5" x14ac:dyDescent="0.35">
      <c r="A643" s="183"/>
      <c r="B643" s="162"/>
      <c r="C643" s="162"/>
      <c r="D643" s="162"/>
      <c r="E643" s="183"/>
      <c r="F643" s="183"/>
      <c r="G643" s="186"/>
      <c r="H643" s="186"/>
      <c r="I643" s="186"/>
      <c r="J643" s="189"/>
      <c r="K643" s="192"/>
      <c r="L643" s="69" t="s">
        <v>7</v>
      </c>
      <c r="M643" s="70">
        <v>1</v>
      </c>
      <c r="N643" s="70">
        <v>125</v>
      </c>
      <c r="O643" s="70">
        <f t="shared" si="16"/>
        <v>125</v>
      </c>
      <c r="P643" s="178"/>
      <c r="Q643" s="160"/>
      <c r="R643" s="72" t="s">
        <v>771</v>
      </c>
      <c r="S643" s="76"/>
      <c r="T643" s="70"/>
      <c r="U643" s="87"/>
      <c r="V643" s="87"/>
      <c r="W643" s="87"/>
      <c r="X643" s="87"/>
      <c r="Y643" s="87"/>
      <c r="Z643" s="87"/>
      <c r="AA643" s="87"/>
    </row>
    <row r="644" spans="1:27" s="25" customFormat="1" ht="15.5" x14ac:dyDescent="0.35">
      <c r="A644" s="183"/>
      <c r="B644" s="162"/>
      <c r="C644" s="162"/>
      <c r="D644" s="162"/>
      <c r="E644" s="183"/>
      <c r="F644" s="183"/>
      <c r="G644" s="186"/>
      <c r="H644" s="186"/>
      <c r="I644" s="186"/>
      <c r="J644" s="189"/>
      <c r="K644" s="192"/>
      <c r="L644" s="69" t="s">
        <v>61</v>
      </c>
      <c r="M644" s="70">
        <v>1</v>
      </c>
      <c r="N644" s="70">
        <f>IFERROR(VLOOKUP(L644,Data!K:M,3,0),"0")</f>
        <v>500</v>
      </c>
      <c r="O644" s="70">
        <f t="shared" si="16"/>
        <v>500</v>
      </c>
      <c r="P644" s="178"/>
      <c r="Q644" s="160"/>
      <c r="R644" s="75"/>
      <c r="S644" s="76"/>
      <c r="T644" s="70"/>
      <c r="U644" s="87"/>
      <c r="V644" s="87"/>
      <c r="W644" s="87"/>
      <c r="X644" s="87"/>
      <c r="Y644" s="87"/>
      <c r="Z644" s="87"/>
      <c r="AA644" s="87"/>
    </row>
    <row r="645" spans="1:27" s="25" customFormat="1" ht="15.5" x14ac:dyDescent="0.35">
      <c r="A645" s="184"/>
      <c r="B645" s="163"/>
      <c r="C645" s="163"/>
      <c r="D645" s="163"/>
      <c r="E645" s="184"/>
      <c r="F645" s="184"/>
      <c r="G645" s="187"/>
      <c r="H645" s="187"/>
      <c r="I645" s="187"/>
      <c r="J645" s="190"/>
      <c r="K645" s="193"/>
      <c r="L645" s="69"/>
      <c r="M645" s="70"/>
      <c r="N645" s="70" t="str">
        <f>IFERROR(VLOOKUP(L645,Data!K:M,3,0),"0")</f>
        <v>0</v>
      </c>
      <c r="O645" s="70">
        <f t="shared" si="16"/>
        <v>0</v>
      </c>
      <c r="P645" s="178"/>
      <c r="Q645" s="179"/>
      <c r="R645" s="77"/>
      <c r="S645" s="78"/>
      <c r="T645" s="70"/>
      <c r="U645" s="87"/>
      <c r="V645" s="87"/>
      <c r="W645" s="87"/>
      <c r="X645" s="87"/>
      <c r="Y645" s="87"/>
      <c r="Z645" s="87"/>
      <c r="AA645" s="87"/>
    </row>
    <row r="646" spans="1:27" s="25" customFormat="1" ht="15.5" x14ac:dyDescent="0.35">
      <c r="A646" s="182">
        <f>IF(G646="","",COUNTA($G$3:G647))</f>
        <v>165</v>
      </c>
      <c r="B646" s="161">
        <v>45113</v>
      </c>
      <c r="C646" s="161" t="s">
        <v>739</v>
      </c>
      <c r="D646" s="161" t="s">
        <v>60</v>
      </c>
      <c r="E646" s="182">
        <v>52620</v>
      </c>
      <c r="F646" s="182">
        <v>166459</v>
      </c>
      <c r="G646" s="185" t="s">
        <v>442</v>
      </c>
      <c r="H646" s="185" t="s">
        <v>442</v>
      </c>
      <c r="I646" s="185" t="s">
        <v>441</v>
      </c>
      <c r="J646" s="188" t="s">
        <v>903</v>
      </c>
      <c r="K646" s="191" t="s">
        <v>205</v>
      </c>
      <c r="L646" s="69" t="s">
        <v>709</v>
      </c>
      <c r="M646" s="70">
        <v>1</v>
      </c>
      <c r="N646" s="70">
        <f>IFERROR(VLOOKUP(L646,Data!K:M,3,0),"0")</f>
        <v>350</v>
      </c>
      <c r="O646" s="70">
        <f t="shared" si="16"/>
        <v>350</v>
      </c>
      <c r="P646" s="178">
        <f>SUM(O646:O649)</f>
        <v>1730</v>
      </c>
      <c r="Q646" s="159"/>
      <c r="R646" s="72" t="s">
        <v>1014</v>
      </c>
      <c r="S646" s="73" t="s">
        <v>723</v>
      </c>
      <c r="T646" s="70" t="s">
        <v>195</v>
      </c>
      <c r="U646" s="87"/>
      <c r="V646" s="87"/>
      <c r="W646" s="87"/>
      <c r="X646" s="87"/>
      <c r="Y646" s="87"/>
      <c r="Z646" s="87"/>
      <c r="AA646" s="87"/>
    </row>
    <row r="647" spans="1:27" s="25" customFormat="1" ht="15.5" x14ac:dyDescent="0.35">
      <c r="A647" s="183"/>
      <c r="B647" s="162"/>
      <c r="C647" s="162"/>
      <c r="D647" s="162"/>
      <c r="E647" s="183"/>
      <c r="F647" s="183"/>
      <c r="G647" s="186"/>
      <c r="H647" s="186"/>
      <c r="I647" s="186"/>
      <c r="J647" s="189"/>
      <c r="K647" s="192"/>
      <c r="L647" s="69" t="s">
        <v>7</v>
      </c>
      <c r="M647" s="70">
        <v>1</v>
      </c>
      <c r="N647" s="70">
        <v>500</v>
      </c>
      <c r="O647" s="70">
        <f t="shared" si="16"/>
        <v>500</v>
      </c>
      <c r="P647" s="178"/>
      <c r="Q647" s="160"/>
      <c r="R647" s="75" t="s">
        <v>780</v>
      </c>
      <c r="S647" s="76"/>
      <c r="T647" s="70"/>
      <c r="U647" s="87"/>
      <c r="V647" s="87"/>
      <c r="W647" s="87"/>
      <c r="X647" s="87"/>
      <c r="Y647" s="87"/>
      <c r="Z647" s="87"/>
      <c r="AA647" s="87"/>
    </row>
    <row r="648" spans="1:27" s="25" customFormat="1" ht="15.5" x14ac:dyDescent="0.35">
      <c r="A648" s="183"/>
      <c r="B648" s="162"/>
      <c r="C648" s="162"/>
      <c r="D648" s="162"/>
      <c r="E648" s="183"/>
      <c r="F648" s="183"/>
      <c r="G648" s="186"/>
      <c r="H648" s="186"/>
      <c r="I648" s="186"/>
      <c r="J648" s="189"/>
      <c r="K648" s="192"/>
      <c r="L648" s="69" t="s">
        <v>714</v>
      </c>
      <c r="M648" s="70">
        <v>1</v>
      </c>
      <c r="N648" s="70">
        <f>IFERROR(VLOOKUP(L648,Data!K:M,3,0),"0")</f>
        <v>380</v>
      </c>
      <c r="O648" s="70">
        <f t="shared" si="16"/>
        <v>380</v>
      </c>
      <c r="P648" s="178"/>
      <c r="Q648" s="160"/>
      <c r="R648" s="75"/>
      <c r="S648" s="76"/>
      <c r="T648" s="70"/>
      <c r="U648" s="87"/>
      <c r="V648" s="87"/>
      <c r="W648" s="87"/>
      <c r="X648" s="87"/>
      <c r="Y648" s="87"/>
      <c r="Z648" s="87"/>
      <c r="AA648" s="87"/>
    </row>
    <row r="649" spans="1:27" s="25" customFormat="1" ht="15.5" x14ac:dyDescent="0.35">
      <c r="A649" s="184"/>
      <c r="B649" s="163"/>
      <c r="C649" s="163"/>
      <c r="D649" s="163"/>
      <c r="E649" s="184"/>
      <c r="F649" s="184"/>
      <c r="G649" s="187"/>
      <c r="H649" s="187"/>
      <c r="I649" s="187"/>
      <c r="J649" s="190"/>
      <c r="K649" s="193"/>
      <c r="L649" s="69" t="s">
        <v>61</v>
      </c>
      <c r="M649" s="70">
        <v>1</v>
      </c>
      <c r="N649" s="70">
        <f>IFERROR(VLOOKUP(L649,Data!K:M,3,0),"0")</f>
        <v>500</v>
      </c>
      <c r="O649" s="70">
        <f t="shared" si="16"/>
        <v>500</v>
      </c>
      <c r="P649" s="178"/>
      <c r="Q649" s="179"/>
      <c r="R649" s="77"/>
      <c r="S649" s="78"/>
      <c r="T649" s="70"/>
      <c r="U649" s="87"/>
      <c r="V649" s="87"/>
      <c r="W649" s="87"/>
      <c r="X649" s="87"/>
      <c r="Y649" s="87"/>
      <c r="Z649" s="87"/>
      <c r="AA649" s="87"/>
    </row>
    <row r="650" spans="1:27" s="25" customFormat="1" ht="15.5" x14ac:dyDescent="0.35">
      <c r="A650" s="182">
        <f>IF(G650="","",COUNTA($G$3:G651))</f>
        <v>166</v>
      </c>
      <c r="B650" s="161">
        <v>45113</v>
      </c>
      <c r="C650" s="161" t="s">
        <v>703</v>
      </c>
      <c r="D650" s="161" t="s">
        <v>55</v>
      </c>
      <c r="E650" s="182">
        <v>17297</v>
      </c>
      <c r="F650" s="182">
        <v>530623</v>
      </c>
      <c r="G650" s="185" t="s">
        <v>440</v>
      </c>
      <c r="H650" s="185" t="s">
        <v>440</v>
      </c>
      <c r="I650" s="185" t="s">
        <v>439</v>
      </c>
      <c r="J650" s="188" t="s">
        <v>904</v>
      </c>
      <c r="K650" s="191" t="s">
        <v>187</v>
      </c>
      <c r="L650" s="69" t="s">
        <v>61</v>
      </c>
      <c r="M650" s="70">
        <v>1</v>
      </c>
      <c r="N650" s="70">
        <f>IFERROR(VLOOKUP(L650,Data!K:M,3,0),"0")</f>
        <v>500</v>
      </c>
      <c r="O650" s="70">
        <f t="shared" si="16"/>
        <v>500</v>
      </c>
      <c r="P650" s="178">
        <f>SUM(O650:O652)</f>
        <v>500</v>
      </c>
      <c r="Q650" s="159"/>
      <c r="R650" s="72" t="s">
        <v>706</v>
      </c>
      <c r="S650" s="73" t="s">
        <v>826</v>
      </c>
      <c r="T650" s="70" t="s">
        <v>198</v>
      </c>
      <c r="U650" s="87"/>
      <c r="V650" s="87"/>
      <c r="W650" s="87"/>
      <c r="X650" s="87"/>
      <c r="Y650" s="87"/>
      <c r="Z650" s="87"/>
      <c r="AA650" s="87"/>
    </row>
    <row r="651" spans="1:27" s="25" customFormat="1" ht="15.5" x14ac:dyDescent="0.35">
      <c r="A651" s="183"/>
      <c r="B651" s="162"/>
      <c r="C651" s="162"/>
      <c r="D651" s="162"/>
      <c r="E651" s="183"/>
      <c r="F651" s="183"/>
      <c r="G651" s="186"/>
      <c r="H651" s="186"/>
      <c r="I651" s="186"/>
      <c r="J651" s="189"/>
      <c r="K651" s="192"/>
      <c r="L651" s="69"/>
      <c r="M651" s="70"/>
      <c r="N651" s="70" t="str">
        <f>IFERROR(VLOOKUP(L651,Data!K:M,3,0),"0")</f>
        <v>0</v>
      </c>
      <c r="O651" s="70">
        <f t="shared" si="16"/>
        <v>0</v>
      </c>
      <c r="P651" s="178"/>
      <c r="Q651" s="160"/>
      <c r="R651" s="75"/>
      <c r="S651" s="76"/>
      <c r="T651" s="70"/>
      <c r="U651" s="87"/>
      <c r="V651" s="87"/>
      <c r="W651" s="87"/>
      <c r="X651" s="87"/>
      <c r="Y651" s="87"/>
      <c r="Z651" s="87"/>
      <c r="AA651" s="87"/>
    </row>
    <row r="652" spans="1:27" s="25" customFormat="1" ht="15.5" x14ac:dyDescent="0.35">
      <c r="A652" s="183"/>
      <c r="B652" s="162"/>
      <c r="C652" s="162"/>
      <c r="D652" s="162"/>
      <c r="E652" s="183"/>
      <c r="F652" s="183"/>
      <c r="G652" s="186"/>
      <c r="H652" s="186"/>
      <c r="I652" s="186"/>
      <c r="J652" s="189"/>
      <c r="K652" s="192"/>
      <c r="L652" s="69"/>
      <c r="M652" s="70"/>
      <c r="N652" s="70" t="str">
        <f>IFERROR(VLOOKUP(L652,Data!K:M,3,0),"0")</f>
        <v>0</v>
      </c>
      <c r="O652" s="70">
        <f t="shared" si="16"/>
        <v>0</v>
      </c>
      <c r="P652" s="178"/>
      <c r="Q652" s="160"/>
      <c r="R652" s="75"/>
      <c r="S652" s="76"/>
      <c r="T652" s="70"/>
      <c r="U652" s="87"/>
      <c r="V652" s="87"/>
      <c r="W652" s="87"/>
      <c r="X652" s="87"/>
      <c r="Y652" s="87"/>
      <c r="Z652" s="87"/>
      <c r="AA652" s="87"/>
    </row>
    <row r="653" spans="1:27" s="25" customFormat="1" ht="15.5" x14ac:dyDescent="0.35">
      <c r="A653" s="182">
        <f>IF(G653="","",COUNTA($G$3:G654))</f>
        <v>167</v>
      </c>
      <c r="B653" s="161">
        <v>45113</v>
      </c>
      <c r="C653" s="161" t="s">
        <v>52</v>
      </c>
      <c r="D653" s="161" t="s">
        <v>76</v>
      </c>
      <c r="E653" s="182">
        <v>202022</v>
      </c>
      <c r="F653" s="182">
        <v>464958</v>
      </c>
      <c r="G653" s="185" t="s">
        <v>1035</v>
      </c>
      <c r="H653" s="185" t="s">
        <v>1035</v>
      </c>
      <c r="I653" s="185" t="s">
        <v>1036</v>
      </c>
      <c r="J653" s="188" t="s">
        <v>1037</v>
      </c>
      <c r="K653" s="191" t="s">
        <v>200</v>
      </c>
      <c r="L653" s="69" t="s">
        <v>65</v>
      </c>
      <c r="M653" s="70">
        <v>1</v>
      </c>
      <c r="N653" s="70">
        <f>IFERROR(VLOOKUP(L653,Data!K:M,3,0),"0")</f>
        <v>1000</v>
      </c>
      <c r="O653" s="70">
        <f t="shared" si="16"/>
        <v>1000</v>
      </c>
      <c r="P653" s="178">
        <f>SUM(O653:O660)</f>
        <v>4280</v>
      </c>
      <c r="Q653" s="159">
        <v>45176</v>
      </c>
      <c r="R653" s="72" t="s">
        <v>1010</v>
      </c>
      <c r="S653" s="73" t="s">
        <v>750</v>
      </c>
      <c r="T653" s="70" t="s">
        <v>168</v>
      </c>
      <c r="U653" s="87"/>
      <c r="V653" s="87"/>
      <c r="W653" s="87"/>
      <c r="X653" s="87"/>
      <c r="Y653" s="87"/>
      <c r="Z653" s="87"/>
      <c r="AA653" s="87"/>
    </row>
    <row r="654" spans="1:27" s="25" customFormat="1" ht="15.5" x14ac:dyDescent="0.35">
      <c r="A654" s="183"/>
      <c r="B654" s="162"/>
      <c r="C654" s="162"/>
      <c r="D654" s="162"/>
      <c r="E654" s="183"/>
      <c r="F654" s="183"/>
      <c r="G654" s="186"/>
      <c r="H654" s="186"/>
      <c r="I654" s="186"/>
      <c r="J654" s="189"/>
      <c r="K654" s="192"/>
      <c r="L654" s="69" t="s">
        <v>137</v>
      </c>
      <c r="M654" s="70">
        <v>1</v>
      </c>
      <c r="N654" s="70">
        <f>IFERROR(VLOOKUP(L654,Data!K:M,3,0),"0")</f>
        <v>70</v>
      </c>
      <c r="O654" s="70">
        <f t="shared" si="16"/>
        <v>70</v>
      </c>
      <c r="P654" s="178"/>
      <c r="Q654" s="160"/>
      <c r="R654" s="75" t="s">
        <v>1016</v>
      </c>
      <c r="S654" s="76"/>
      <c r="T654" s="70"/>
      <c r="U654" s="87"/>
      <c r="V654" s="87"/>
      <c r="W654" s="87"/>
      <c r="X654" s="87"/>
      <c r="Y654" s="87"/>
      <c r="Z654" s="87"/>
      <c r="AA654" s="87"/>
    </row>
    <row r="655" spans="1:27" s="25" customFormat="1" ht="15.5" x14ac:dyDescent="0.35">
      <c r="A655" s="183"/>
      <c r="B655" s="162"/>
      <c r="C655" s="162"/>
      <c r="D655" s="162"/>
      <c r="E655" s="183"/>
      <c r="F655" s="183"/>
      <c r="G655" s="186"/>
      <c r="H655" s="186"/>
      <c r="I655" s="186"/>
      <c r="J655" s="189"/>
      <c r="K655" s="192"/>
      <c r="L655" s="69" t="s">
        <v>1269</v>
      </c>
      <c r="M655" s="70">
        <v>1</v>
      </c>
      <c r="N655" s="70">
        <f>IFERROR(VLOOKUP(L655,Data!K:M,3,0),"0")</f>
        <v>900</v>
      </c>
      <c r="O655" s="70">
        <f t="shared" si="16"/>
        <v>900</v>
      </c>
      <c r="P655" s="178"/>
      <c r="Q655" s="160"/>
      <c r="R655" s="75"/>
      <c r="S655" s="76"/>
      <c r="T655" s="70"/>
      <c r="U655" s="87"/>
      <c r="V655" s="87"/>
      <c r="W655" s="87"/>
      <c r="X655" s="87"/>
      <c r="Y655" s="87"/>
      <c r="Z655" s="87"/>
      <c r="AA655" s="87"/>
    </row>
    <row r="656" spans="1:27" s="25" customFormat="1" ht="15.5" x14ac:dyDescent="0.35">
      <c r="A656" s="183"/>
      <c r="B656" s="162"/>
      <c r="C656" s="162"/>
      <c r="D656" s="162"/>
      <c r="E656" s="183"/>
      <c r="F656" s="183"/>
      <c r="G656" s="186"/>
      <c r="H656" s="186"/>
      <c r="I656" s="186"/>
      <c r="J656" s="189"/>
      <c r="K656" s="192"/>
      <c r="L656" s="69" t="s">
        <v>716</v>
      </c>
      <c r="M656" s="70">
        <v>1</v>
      </c>
      <c r="N656" s="70">
        <f>IFERROR(VLOOKUP(L656,Data!K:M,3,0),"0")</f>
        <v>200</v>
      </c>
      <c r="O656" s="70">
        <f t="shared" si="16"/>
        <v>200</v>
      </c>
      <c r="P656" s="178"/>
      <c r="Q656" s="160"/>
      <c r="R656" s="75"/>
      <c r="S656" s="76"/>
      <c r="T656" s="70"/>
      <c r="U656" s="87"/>
      <c r="V656" s="87"/>
      <c r="W656" s="87"/>
      <c r="X656" s="87"/>
      <c r="Y656" s="87"/>
      <c r="Z656" s="87"/>
      <c r="AA656" s="87"/>
    </row>
    <row r="657" spans="1:27" s="25" customFormat="1" ht="15.5" x14ac:dyDescent="0.35">
      <c r="A657" s="183"/>
      <c r="B657" s="162"/>
      <c r="C657" s="162"/>
      <c r="D657" s="162"/>
      <c r="E657" s="183"/>
      <c r="F657" s="183"/>
      <c r="G657" s="186"/>
      <c r="H657" s="186"/>
      <c r="I657" s="186"/>
      <c r="J657" s="189"/>
      <c r="K657" s="192"/>
      <c r="L657" s="69" t="s">
        <v>112</v>
      </c>
      <c r="M657" s="70">
        <v>1</v>
      </c>
      <c r="N657" s="70">
        <f>IFERROR(VLOOKUP(L657,Data!K:M,3,0),"0")</f>
        <v>800</v>
      </c>
      <c r="O657" s="70">
        <f t="shared" si="16"/>
        <v>800</v>
      </c>
      <c r="P657" s="178"/>
      <c r="Q657" s="160"/>
      <c r="R657" s="75"/>
      <c r="S657" s="76"/>
      <c r="T657" s="70"/>
      <c r="U657" s="87"/>
      <c r="V657" s="87"/>
      <c r="W657" s="87"/>
      <c r="X657" s="87"/>
      <c r="Y657" s="87"/>
      <c r="Z657" s="87"/>
      <c r="AA657" s="87"/>
    </row>
    <row r="658" spans="1:27" s="25" customFormat="1" ht="15.5" x14ac:dyDescent="0.35">
      <c r="A658" s="183"/>
      <c r="B658" s="162"/>
      <c r="C658" s="162"/>
      <c r="D658" s="162"/>
      <c r="E658" s="183"/>
      <c r="F658" s="183"/>
      <c r="G658" s="186"/>
      <c r="H658" s="186"/>
      <c r="I658" s="186"/>
      <c r="J658" s="189"/>
      <c r="K658" s="192"/>
      <c r="L658" s="69" t="s">
        <v>578</v>
      </c>
      <c r="M658" s="70">
        <v>3</v>
      </c>
      <c r="N658" s="70">
        <f>IFERROR(VLOOKUP(L658,Data!K:M,3,0),"0")</f>
        <v>10</v>
      </c>
      <c r="O658" s="70">
        <f t="shared" si="16"/>
        <v>30</v>
      </c>
      <c r="P658" s="178"/>
      <c r="Q658" s="160"/>
      <c r="R658" s="75"/>
      <c r="S658" s="76"/>
      <c r="T658" s="70"/>
      <c r="U658" s="87"/>
      <c r="V658" s="87"/>
      <c r="W658" s="87"/>
      <c r="X658" s="87"/>
      <c r="Y658" s="87"/>
      <c r="Z658" s="87"/>
      <c r="AA658" s="87"/>
    </row>
    <row r="659" spans="1:27" s="25" customFormat="1" ht="15.5" x14ac:dyDescent="0.35">
      <c r="A659" s="183"/>
      <c r="B659" s="162"/>
      <c r="C659" s="162"/>
      <c r="D659" s="162"/>
      <c r="E659" s="183"/>
      <c r="F659" s="183"/>
      <c r="G659" s="186"/>
      <c r="H659" s="186"/>
      <c r="I659" s="186"/>
      <c r="J659" s="189"/>
      <c r="K659" s="192"/>
      <c r="L659" s="69" t="s">
        <v>144</v>
      </c>
      <c r="M659" s="70">
        <v>1</v>
      </c>
      <c r="N659" s="70">
        <v>780</v>
      </c>
      <c r="O659" s="70">
        <f t="shared" ref="O659:O664" si="18">PRODUCT(M659:N659)</f>
        <v>780</v>
      </c>
      <c r="P659" s="178"/>
      <c r="Q659" s="160"/>
      <c r="R659" s="75"/>
      <c r="S659" s="76"/>
      <c r="T659" s="70"/>
      <c r="U659" s="87"/>
      <c r="V659" s="87"/>
      <c r="W659" s="87"/>
      <c r="X659" s="87"/>
      <c r="Y659" s="87"/>
      <c r="Z659" s="87"/>
      <c r="AA659" s="87"/>
    </row>
    <row r="660" spans="1:27" s="25" customFormat="1" ht="15.5" x14ac:dyDescent="0.35">
      <c r="A660" s="184"/>
      <c r="B660" s="163"/>
      <c r="C660" s="163"/>
      <c r="D660" s="163"/>
      <c r="E660" s="184"/>
      <c r="F660" s="184"/>
      <c r="G660" s="187"/>
      <c r="H660" s="187"/>
      <c r="I660" s="187"/>
      <c r="J660" s="190"/>
      <c r="K660" s="193"/>
      <c r="L660" s="69" t="s">
        <v>61</v>
      </c>
      <c r="M660" s="70">
        <v>1</v>
      </c>
      <c r="N660" s="70">
        <f>IFERROR(VLOOKUP(L660,Data!K:M,3,0),"0")</f>
        <v>500</v>
      </c>
      <c r="O660" s="70">
        <f t="shared" si="18"/>
        <v>500</v>
      </c>
      <c r="P660" s="178"/>
      <c r="Q660" s="179"/>
      <c r="R660" s="77"/>
      <c r="S660" s="78"/>
      <c r="T660" s="70"/>
      <c r="U660" s="87"/>
      <c r="V660" s="87"/>
      <c r="W660" s="87"/>
      <c r="X660" s="87"/>
      <c r="Y660" s="87"/>
      <c r="Z660" s="87"/>
      <c r="AA660" s="87"/>
    </row>
    <row r="661" spans="1:27" s="25" customFormat="1" ht="15.5" x14ac:dyDescent="0.35">
      <c r="A661" s="182">
        <f>IF(G661="","",COUNTA($G$3:G662))</f>
        <v>168</v>
      </c>
      <c r="B661" s="161">
        <v>45113</v>
      </c>
      <c r="C661" s="161" t="s">
        <v>703</v>
      </c>
      <c r="D661" s="161" t="s">
        <v>76</v>
      </c>
      <c r="E661" s="182">
        <v>54225</v>
      </c>
      <c r="F661" s="182">
        <v>416738</v>
      </c>
      <c r="G661" s="185" t="s">
        <v>438</v>
      </c>
      <c r="H661" s="185" t="s">
        <v>438</v>
      </c>
      <c r="I661" s="185" t="s">
        <v>437</v>
      </c>
      <c r="J661" s="188" t="s">
        <v>905</v>
      </c>
      <c r="K661" s="191" t="s">
        <v>200</v>
      </c>
      <c r="L661" s="69" t="s">
        <v>709</v>
      </c>
      <c r="M661" s="70">
        <v>1</v>
      </c>
      <c r="N661" s="70">
        <f>IFERROR(VLOOKUP(L661,Data!K:M,3,0),"0")</f>
        <v>350</v>
      </c>
      <c r="O661" s="70">
        <f t="shared" si="18"/>
        <v>350</v>
      </c>
      <c r="P661" s="178">
        <f>SUM(O661:O663)</f>
        <v>850</v>
      </c>
      <c r="Q661" s="159"/>
      <c r="R661" s="72"/>
      <c r="S661" s="73" t="s">
        <v>750</v>
      </c>
      <c r="T661" s="70" t="s">
        <v>168</v>
      </c>
      <c r="U661" s="87"/>
      <c r="V661" s="87"/>
      <c r="W661" s="87"/>
      <c r="X661" s="87"/>
      <c r="Y661" s="87"/>
      <c r="Z661" s="87"/>
      <c r="AA661" s="87"/>
    </row>
    <row r="662" spans="1:27" s="25" customFormat="1" ht="15.5" x14ac:dyDescent="0.35">
      <c r="A662" s="183"/>
      <c r="B662" s="162"/>
      <c r="C662" s="162"/>
      <c r="D662" s="162"/>
      <c r="E662" s="183"/>
      <c r="F662" s="183"/>
      <c r="G662" s="186"/>
      <c r="H662" s="186"/>
      <c r="I662" s="186"/>
      <c r="J662" s="189"/>
      <c r="K662" s="192"/>
      <c r="L662" s="69" t="s">
        <v>61</v>
      </c>
      <c r="M662" s="70">
        <v>1</v>
      </c>
      <c r="N662" s="70">
        <f>IFERROR(VLOOKUP(L662,Data!K:M,3,0),"0")</f>
        <v>500</v>
      </c>
      <c r="O662" s="70">
        <f t="shared" si="18"/>
        <v>500</v>
      </c>
      <c r="P662" s="178"/>
      <c r="Q662" s="160"/>
      <c r="R662" s="75"/>
      <c r="S662" s="76"/>
      <c r="T662" s="70"/>
      <c r="U662" s="87"/>
      <c r="V662" s="87"/>
      <c r="W662" s="87"/>
      <c r="X662" s="87"/>
      <c r="Y662" s="87"/>
      <c r="Z662" s="87"/>
      <c r="AA662" s="87"/>
    </row>
    <row r="663" spans="1:27" s="25" customFormat="1" ht="15.5" x14ac:dyDescent="0.35">
      <c r="A663" s="183"/>
      <c r="B663" s="162"/>
      <c r="C663" s="162"/>
      <c r="D663" s="162"/>
      <c r="E663" s="183"/>
      <c r="F663" s="183"/>
      <c r="G663" s="186"/>
      <c r="H663" s="186"/>
      <c r="I663" s="186"/>
      <c r="J663" s="189"/>
      <c r="K663" s="192"/>
      <c r="L663" s="69"/>
      <c r="M663" s="70"/>
      <c r="N663" s="70" t="str">
        <f>IFERROR(VLOOKUP(L663,Data!K:M,3,0),"0")</f>
        <v>0</v>
      </c>
      <c r="O663" s="70">
        <f t="shared" si="18"/>
        <v>0</v>
      </c>
      <c r="P663" s="178"/>
      <c r="Q663" s="160"/>
      <c r="R663" s="75"/>
      <c r="S663" s="76"/>
      <c r="T663" s="70"/>
      <c r="U663" s="87"/>
      <c r="V663" s="87"/>
      <c r="W663" s="87"/>
      <c r="X663" s="87"/>
      <c r="Y663" s="87"/>
      <c r="Z663" s="87"/>
      <c r="AA663" s="87"/>
    </row>
    <row r="664" spans="1:27" s="25" customFormat="1" ht="15.5" x14ac:dyDescent="0.35">
      <c r="A664" s="182">
        <f>IF(G664="","",COUNTA($G$3:G665))</f>
        <v>169</v>
      </c>
      <c r="B664" s="161">
        <v>45113</v>
      </c>
      <c r="C664" s="161" t="s">
        <v>53</v>
      </c>
      <c r="D664" s="161" t="s">
        <v>76</v>
      </c>
      <c r="E664" s="182">
        <v>13448</v>
      </c>
      <c r="F664" s="182">
        <v>26375</v>
      </c>
      <c r="G664" s="185" t="s">
        <v>1041</v>
      </c>
      <c r="H664" s="185" t="s">
        <v>1041</v>
      </c>
      <c r="I664" s="185" t="s">
        <v>1042</v>
      </c>
      <c r="J664" s="188" t="s">
        <v>1043</v>
      </c>
      <c r="K664" s="191" t="s">
        <v>360</v>
      </c>
      <c r="L664" s="69" t="s">
        <v>133</v>
      </c>
      <c r="M664" s="70">
        <v>2</v>
      </c>
      <c r="N664" s="70">
        <f>IFERROR(VLOOKUP(L664,Data!K:M,3,0),"0")</f>
        <v>25</v>
      </c>
      <c r="O664" s="70">
        <f t="shared" si="18"/>
        <v>50</v>
      </c>
      <c r="P664" s="178">
        <f>SUM(O664:O667)</f>
        <v>550</v>
      </c>
      <c r="Q664" s="159"/>
      <c r="R664" s="72" t="s">
        <v>1044</v>
      </c>
      <c r="S664" s="73"/>
      <c r="T664" s="70" t="s">
        <v>195</v>
      </c>
      <c r="U664" s="87"/>
      <c r="V664" s="87"/>
      <c r="W664" s="87"/>
      <c r="X664" s="87"/>
      <c r="Y664" s="87"/>
      <c r="Z664" s="87"/>
      <c r="AA664" s="87"/>
    </row>
    <row r="665" spans="1:27" s="25" customFormat="1" ht="15.5" x14ac:dyDescent="0.35">
      <c r="A665" s="183"/>
      <c r="B665" s="162"/>
      <c r="C665" s="162"/>
      <c r="D665" s="162"/>
      <c r="E665" s="183"/>
      <c r="F665" s="183"/>
      <c r="G665" s="186"/>
      <c r="H665" s="186"/>
      <c r="I665" s="186"/>
      <c r="J665" s="189"/>
      <c r="K665" s="192"/>
      <c r="L665" s="69" t="s">
        <v>61</v>
      </c>
      <c r="M665" s="70">
        <v>1</v>
      </c>
      <c r="N665" s="70">
        <f>IFERROR(VLOOKUP(L665,Data!K:M,3,0),"0")</f>
        <v>500</v>
      </c>
      <c r="O665" s="70">
        <f t="shared" ref="O665:O765" si="19">PRODUCT(M665:N665)</f>
        <v>500</v>
      </c>
      <c r="P665" s="178"/>
      <c r="Q665" s="160"/>
      <c r="R665" s="75"/>
      <c r="S665" s="76"/>
      <c r="T665" s="70"/>
      <c r="U665" s="87"/>
      <c r="V665" s="87"/>
      <c r="W665" s="87"/>
      <c r="X665" s="87"/>
      <c r="Y665" s="87"/>
      <c r="Z665" s="87"/>
      <c r="AA665" s="87"/>
    </row>
    <row r="666" spans="1:27" s="25" customFormat="1" ht="15.5" x14ac:dyDescent="0.35">
      <c r="A666" s="183"/>
      <c r="B666" s="162"/>
      <c r="C666" s="162"/>
      <c r="D666" s="162"/>
      <c r="E666" s="183"/>
      <c r="F666" s="183"/>
      <c r="G666" s="186"/>
      <c r="H666" s="186"/>
      <c r="I666" s="186"/>
      <c r="J666" s="189"/>
      <c r="K666" s="192"/>
      <c r="L666" s="69"/>
      <c r="M666" s="70"/>
      <c r="N666" s="70" t="str">
        <f>IFERROR(VLOOKUP(L666,Data!K:M,3,0),"0")</f>
        <v>0</v>
      </c>
      <c r="O666" s="70">
        <f t="shared" si="19"/>
        <v>0</v>
      </c>
      <c r="P666" s="178"/>
      <c r="Q666" s="160"/>
      <c r="R666" s="72"/>
      <c r="S666" s="73"/>
      <c r="T666" s="70" t="s">
        <v>174</v>
      </c>
      <c r="U666" s="87"/>
      <c r="V666" s="87"/>
      <c r="W666" s="87"/>
      <c r="X666" s="87"/>
      <c r="Y666" s="87"/>
      <c r="Z666" s="87"/>
      <c r="AA666" s="87"/>
    </row>
    <row r="667" spans="1:27" s="25" customFormat="1" ht="16.5" customHeight="1" x14ac:dyDescent="0.35">
      <c r="A667" s="183"/>
      <c r="B667" s="162"/>
      <c r="C667" s="162"/>
      <c r="D667" s="162"/>
      <c r="E667" s="183"/>
      <c r="F667" s="183"/>
      <c r="G667" s="186"/>
      <c r="H667" s="186"/>
      <c r="I667" s="186"/>
      <c r="J667" s="189"/>
      <c r="K667" s="192"/>
      <c r="L667" s="69"/>
      <c r="M667" s="70"/>
      <c r="N667" s="70" t="str">
        <f>IFERROR(VLOOKUP(L667,Data!K:M,3,0),"0")</f>
        <v>0</v>
      </c>
      <c r="O667" s="70">
        <f t="shared" si="19"/>
        <v>0</v>
      </c>
      <c r="P667" s="178"/>
      <c r="Q667" s="160"/>
      <c r="R667" s="75"/>
      <c r="S667" s="76"/>
      <c r="T667" s="70"/>
      <c r="U667" s="87"/>
      <c r="V667" s="87"/>
      <c r="W667" s="87"/>
      <c r="X667" s="87"/>
      <c r="Y667" s="87"/>
      <c r="Z667" s="87"/>
      <c r="AA667" s="87"/>
    </row>
    <row r="668" spans="1:27" ht="15.5" x14ac:dyDescent="0.35">
      <c r="A668" s="210">
        <f>IF(G668="","",COUNTA($G$3:G669))</f>
        <v>170</v>
      </c>
      <c r="B668" s="195" t="s">
        <v>1639</v>
      </c>
      <c r="C668" s="198" t="s">
        <v>707</v>
      </c>
      <c r="D668" s="198" t="s">
        <v>76</v>
      </c>
      <c r="E668" s="224">
        <v>59407</v>
      </c>
      <c r="F668" s="210">
        <v>428176</v>
      </c>
      <c r="G668" s="210" t="s">
        <v>1291</v>
      </c>
      <c r="H668" s="210" t="s">
        <v>1291</v>
      </c>
      <c r="I668" s="210" t="s">
        <v>1292</v>
      </c>
      <c r="J668" s="227" t="s">
        <v>1293</v>
      </c>
      <c r="K668" s="212" t="s">
        <v>231</v>
      </c>
      <c r="L668" s="38" t="s">
        <v>1287</v>
      </c>
      <c r="M668" s="31">
        <v>1</v>
      </c>
      <c r="N668" s="31">
        <f>IFERROR(VLOOKUP(L668,[7]Data!K:M,3,0),"0")</f>
        <v>900</v>
      </c>
      <c r="O668" s="31">
        <f t="shared" ref="O668:O675" si="20">PRODUCT(M668:N668)</f>
        <v>900</v>
      </c>
      <c r="P668" s="224">
        <f>SUM(O668:O669)</f>
        <v>1400</v>
      </c>
      <c r="Q668" s="196"/>
      <c r="R668" s="157" t="s">
        <v>1599</v>
      </c>
      <c r="S668" s="42"/>
    </row>
    <row r="669" spans="1:27" ht="15.5" x14ac:dyDescent="0.35">
      <c r="A669" s="210"/>
      <c r="B669" s="195"/>
      <c r="C669" s="198"/>
      <c r="D669" s="198"/>
      <c r="E669" s="224"/>
      <c r="F669" s="210"/>
      <c r="G669" s="210"/>
      <c r="H669" s="210"/>
      <c r="I669" s="210"/>
      <c r="J669" s="227"/>
      <c r="K669" s="212"/>
      <c r="L669" s="38" t="s">
        <v>61</v>
      </c>
      <c r="M669" s="31">
        <v>1</v>
      </c>
      <c r="N669" s="31">
        <f>IFERROR(VLOOKUP(L669,[7]Data!K:M,3,0),"0")</f>
        <v>500</v>
      </c>
      <c r="O669" s="31">
        <f t="shared" si="20"/>
        <v>500</v>
      </c>
      <c r="P669" s="224"/>
      <c r="Q669" s="219"/>
      <c r="R669" s="158"/>
      <c r="S669" s="42"/>
    </row>
    <row r="670" spans="1:27" ht="15.5" x14ac:dyDescent="0.35">
      <c r="A670" s="210">
        <f>IF(G670="","",COUNTA($G$3:G671))</f>
        <v>171</v>
      </c>
      <c r="B670" s="195" t="s">
        <v>1639</v>
      </c>
      <c r="C670" s="198" t="s">
        <v>707</v>
      </c>
      <c r="D670" s="198" t="s">
        <v>76</v>
      </c>
      <c r="E670" s="224">
        <v>58780</v>
      </c>
      <c r="F670" s="210">
        <v>269634</v>
      </c>
      <c r="G670" s="210" t="s">
        <v>1294</v>
      </c>
      <c r="H670" s="210" t="s">
        <v>1294</v>
      </c>
      <c r="I670" s="210" t="s">
        <v>1295</v>
      </c>
      <c r="J670" s="227" t="s">
        <v>1296</v>
      </c>
      <c r="K670" s="212" t="s">
        <v>229</v>
      </c>
      <c r="L670" s="38" t="s">
        <v>1287</v>
      </c>
      <c r="M670" s="31">
        <v>1</v>
      </c>
      <c r="N670" s="31">
        <f>IFERROR(VLOOKUP(L670,[7]Data!K:M,3,0),"0")</f>
        <v>900</v>
      </c>
      <c r="O670" s="31">
        <f t="shared" si="20"/>
        <v>900</v>
      </c>
      <c r="P670" s="224">
        <f>SUM(O670:O671)</f>
        <v>1400</v>
      </c>
      <c r="Q670" s="196"/>
      <c r="R670" s="157" t="s">
        <v>1600</v>
      </c>
      <c r="S670" s="42" t="s">
        <v>738</v>
      </c>
    </row>
    <row r="671" spans="1:27" ht="15.5" x14ac:dyDescent="0.35">
      <c r="A671" s="210"/>
      <c r="B671" s="195"/>
      <c r="C671" s="198"/>
      <c r="D671" s="198"/>
      <c r="E671" s="224"/>
      <c r="F671" s="210"/>
      <c r="G671" s="210"/>
      <c r="H671" s="210"/>
      <c r="I671" s="210"/>
      <c r="J671" s="227"/>
      <c r="K671" s="212"/>
      <c r="L671" s="38" t="s">
        <v>61</v>
      </c>
      <c r="M671" s="31">
        <v>1</v>
      </c>
      <c r="N671" s="31">
        <f>IFERROR(VLOOKUP(L671,[7]Data!K:M,3,0),"0")</f>
        <v>500</v>
      </c>
      <c r="O671" s="31">
        <f t="shared" si="20"/>
        <v>500</v>
      </c>
      <c r="P671" s="224"/>
      <c r="Q671" s="219"/>
      <c r="R671" s="158"/>
      <c r="S671" s="42"/>
    </row>
    <row r="672" spans="1:27" ht="15.5" x14ac:dyDescent="0.35">
      <c r="A672" s="210">
        <f>IF(G672="","",COUNTA($G$3:G673))</f>
        <v>172</v>
      </c>
      <c r="B672" s="195" t="s">
        <v>1639</v>
      </c>
      <c r="C672" s="198" t="s">
        <v>707</v>
      </c>
      <c r="D672" s="198" t="s">
        <v>76</v>
      </c>
      <c r="E672" s="224">
        <v>62560</v>
      </c>
      <c r="F672" s="210">
        <v>540350</v>
      </c>
      <c r="G672" s="210" t="s">
        <v>1297</v>
      </c>
      <c r="H672" s="210" t="s">
        <v>1297</v>
      </c>
      <c r="I672" s="210" t="s">
        <v>1298</v>
      </c>
      <c r="J672" s="227" t="s">
        <v>1299</v>
      </c>
      <c r="K672" s="212" t="s">
        <v>183</v>
      </c>
      <c r="L672" s="38" t="s">
        <v>148</v>
      </c>
      <c r="M672" s="31">
        <v>1</v>
      </c>
      <c r="N672" s="31">
        <f>IFERROR(VLOOKUP(L672,[7]Data!K:M,3,0),"0")</f>
        <v>350</v>
      </c>
      <c r="O672" s="31">
        <f t="shared" si="20"/>
        <v>350</v>
      </c>
      <c r="P672" s="224">
        <f>SUM(O672:O673)</f>
        <v>850</v>
      </c>
      <c r="Q672" s="196"/>
      <c r="R672" s="157" t="s">
        <v>1601</v>
      </c>
      <c r="S672" s="42" t="s">
        <v>723</v>
      </c>
    </row>
    <row r="673" spans="1:27" ht="15.5" x14ac:dyDescent="0.35">
      <c r="A673" s="210"/>
      <c r="B673" s="195"/>
      <c r="C673" s="198"/>
      <c r="D673" s="198"/>
      <c r="E673" s="224"/>
      <c r="F673" s="210"/>
      <c r="G673" s="210"/>
      <c r="H673" s="210"/>
      <c r="I673" s="210"/>
      <c r="J673" s="227"/>
      <c r="K673" s="212"/>
      <c r="L673" s="38" t="s">
        <v>61</v>
      </c>
      <c r="M673" s="31">
        <v>1</v>
      </c>
      <c r="N673" s="31">
        <f>IFERROR(VLOOKUP(L673,[7]Data!K:M,3,0),"0")</f>
        <v>500</v>
      </c>
      <c r="O673" s="31">
        <f t="shared" si="20"/>
        <v>500</v>
      </c>
      <c r="P673" s="224"/>
      <c r="Q673" s="219"/>
      <c r="R673" s="158"/>
      <c r="S673" s="42"/>
    </row>
    <row r="674" spans="1:27" s="25" customFormat="1" ht="15.5" x14ac:dyDescent="0.35">
      <c r="A674" s="182">
        <f>IF(G674="","",COUNTA($G$3:G685))</f>
        <v>173</v>
      </c>
      <c r="B674" s="161">
        <v>45113</v>
      </c>
      <c r="C674" s="161" t="s">
        <v>739</v>
      </c>
      <c r="D674" s="161" t="s">
        <v>76</v>
      </c>
      <c r="E674" s="182">
        <v>41880</v>
      </c>
      <c r="F674" s="182">
        <v>382938</v>
      </c>
      <c r="G674" s="185" t="s">
        <v>436</v>
      </c>
      <c r="H674" s="185" t="s">
        <v>436</v>
      </c>
      <c r="I674" s="185" t="s">
        <v>435</v>
      </c>
      <c r="J674" s="188" t="s">
        <v>908</v>
      </c>
      <c r="K674" s="191" t="s">
        <v>194</v>
      </c>
      <c r="L674" s="69" t="s">
        <v>709</v>
      </c>
      <c r="M674" s="70">
        <v>1</v>
      </c>
      <c r="N674" s="70">
        <f>IFERROR(VLOOKUP(L674,Data!K:M,3,0),"0")</f>
        <v>350</v>
      </c>
      <c r="O674" s="70">
        <f t="shared" si="20"/>
        <v>350</v>
      </c>
      <c r="P674" s="178">
        <f>SUM(O674:O675)</f>
        <v>850</v>
      </c>
      <c r="Q674" s="159"/>
      <c r="R674" s="72"/>
      <c r="S674" s="73" t="s">
        <v>721</v>
      </c>
      <c r="T674" s="70" t="s">
        <v>434</v>
      </c>
      <c r="U674" s="87"/>
      <c r="V674" s="87"/>
      <c r="W674" s="87"/>
      <c r="X674" s="87"/>
      <c r="Y674" s="87"/>
      <c r="Z674" s="87"/>
      <c r="AA674" s="87"/>
    </row>
    <row r="675" spans="1:27" s="25" customFormat="1" ht="15.5" x14ac:dyDescent="0.35">
      <c r="A675" s="183"/>
      <c r="B675" s="162"/>
      <c r="C675" s="162"/>
      <c r="D675" s="162"/>
      <c r="E675" s="183"/>
      <c r="F675" s="183"/>
      <c r="G675" s="186"/>
      <c r="H675" s="186"/>
      <c r="I675" s="186"/>
      <c r="J675" s="189"/>
      <c r="K675" s="192"/>
      <c r="L675" s="69" t="s">
        <v>61</v>
      </c>
      <c r="M675" s="70">
        <v>1</v>
      </c>
      <c r="N675" s="70">
        <f>IFERROR(VLOOKUP(L675,Data!K:M,3,0),"0")</f>
        <v>500</v>
      </c>
      <c r="O675" s="70">
        <f t="shared" si="20"/>
        <v>500</v>
      </c>
      <c r="P675" s="178"/>
      <c r="Q675" s="160"/>
      <c r="R675" s="75"/>
      <c r="S675" s="76"/>
      <c r="T675" s="70"/>
      <c r="U675" s="87"/>
      <c r="V675" s="87"/>
      <c r="W675" s="87"/>
      <c r="X675" s="87"/>
      <c r="Y675" s="87"/>
      <c r="Z675" s="87"/>
      <c r="AA675" s="87"/>
    </row>
    <row r="676" spans="1:27" s="88" customFormat="1" ht="18" customHeight="1" x14ac:dyDescent="0.35">
      <c r="A676" s="236" t="s">
        <v>1626</v>
      </c>
      <c r="B676" s="237"/>
      <c r="C676" s="237"/>
      <c r="D676" s="237"/>
      <c r="E676" s="237"/>
      <c r="F676" s="237"/>
      <c r="G676" s="237"/>
      <c r="H676" s="237"/>
      <c r="I676" s="237"/>
      <c r="J676" s="237"/>
      <c r="K676" s="237"/>
      <c r="L676" s="237"/>
      <c r="M676" s="237"/>
      <c r="N676" s="237"/>
      <c r="O676" s="238"/>
      <c r="P676" s="220">
        <f>SUM(P610:P675)</f>
        <v>27415</v>
      </c>
      <c r="Q676" s="221"/>
      <c r="R676" s="222"/>
    </row>
    <row r="677" spans="1:27" s="92" customFormat="1" ht="18" customHeight="1" x14ac:dyDescent="0.35">
      <c r="A677" s="239" t="s">
        <v>1627</v>
      </c>
      <c r="B677" s="239"/>
      <c r="C677" s="89" t="e">
        <f ca="1">[4]!NumberToWordEN(P676)</f>
        <v>#NAME?</v>
      </c>
      <c r="D677" s="89"/>
      <c r="E677" s="89"/>
      <c r="F677" s="90"/>
      <c r="G677" s="89"/>
      <c r="H677" s="89"/>
      <c r="I677" s="89"/>
      <c r="J677" s="90"/>
      <c r="K677" s="89"/>
      <c r="L677" s="89"/>
      <c r="M677" s="89"/>
      <c r="N677" s="89"/>
      <c r="O677" s="89"/>
      <c r="P677" s="89"/>
      <c r="Q677" s="91"/>
    </row>
    <row r="678" spans="1:27" s="92" customFormat="1" ht="18" customHeight="1" x14ac:dyDescent="0.35">
      <c r="A678" s="93"/>
      <c r="B678" s="94"/>
      <c r="C678" s="95"/>
      <c r="D678" s="93"/>
      <c r="E678" s="93"/>
      <c r="F678" s="93"/>
      <c r="G678" s="93"/>
      <c r="H678" s="93"/>
      <c r="I678" s="93"/>
      <c r="J678" s="95"/>
      <c r="K678" s="93"/>
      <c r="M678" s="96"/>
      <c r="P678" s="93"/>
      <c r="Q678" s="97"/>
    </row>
    <row r="679" spans="1:27" s="92" customFormat="1" ht="18" customHeight="1" x14ac:dyDescent="0.35">
      <c r="A679" s="93"/>
      <c r="B679" s="94"/>
      <c r="C679" s="95"/>
      <c r="D679" s="93"/>
      <c r="E679" s="93"/>
      <c r="F679" s="93"/>
      <c r="G679" s="93"/>
      <c r="H679" s="93"/>
      <c r="I679" s="93"/>
      <c r="J679" s="95"/>
      <c r="K679" s="93"/>
      <c r="M679" s="96"/>
      <c r="P679" s="93"/>
      <c r="Q679" s="97"/>
    </row>
    <row r="680" spans="1:27" s="92" customFormat="1" ht="18" customHeight="1" x14ac:dyDescent="0.35">
      <c r="A680" s="93"/>
      <c r="B680" s="94"/>
      <c r="C680" s="95"/>
      <c r="D680" s="93"/>
      <c r="E680" s="93"/>
      <c r="F680" s="93"/>
      <c r="G680" s="93"/>
      <c r="H680" s="93"/>
      <c r="I680" s="93"/>
      <c r="J680" s="95"/>
      <c r="K680" s="93"/>
      <c r="M680" s="96"/>
      <c r="P680" s="93"/>
      <c r="Q680" s="97"/>
    </row>
    <row r="681" spans="1:27" s="102" customFormat="1" ht="18" customHeight="1" x14ac:dyDescent="0.35">
      <c r="A681" s="98"/>
      <c r="B681" s="98"/>
      <c r="C681" s="99"/>
      <c r="D681" s="99"/>
      <c r="E681" s="98"/>
      <c r="F681" s="98"/>
      <c r="G681" s="98"/>
      <c r="H681" s="98"/>
      <c r="I681" s="98"/>
      <c r="J681" s="99"/>
      <c r="K681" s="99"/>
      <c r="L681" s="99"/>
      <c r="M681" s="100"/>
      <c r="N681" s="100"/>
      <c r="O681" s="100"/>
      <c r="P681" s="100"/>
      <c r="Q681" s="101"/>
    </row>
    <row r="682" spans="1:27" s="102" customFormat="1" ht="18" customHeight="1" x14ac:dyDescent="0.35">
      <c r="A682" s="98"/>
      <c r="B682" s="98"/>
      <c r="C682" s="99"/>
      <c r="D682" s="99"/>
      <c r="E682" s="98"/>
      <c r="F682" s="98"/>
      <c r="G682" s="98"/>
      <c r="H682" s="98"/>
      <c r="I682" s="98"/>
      <c r="J682" s="99"/>
      <c r="K682" s="99"/>
      <c r="L682" s="99"/>
      <c r="M682" s="100"/>
      <c r="N682" s="100"/>
      <c r="O682" s="100"/>
      <c r="P682" s="218" t="s">
        <v>1628</v>
      </c>
      <c r="Q682" s="218"/>
    </row>
    <row r="683" spans="1:27" s="102" customFormat="1" ht="18" customHeight="1" x14ac:dyDescent="0.35">
      <c r="A683" s="98"/>
      <c r="B683" s="98"/>
      <c r="C683" s="99"/>
      <c r="D683" s="99"/>
      <c r="E683" s="98"/>
      <c r="F683" s="98"/>
      <c r="G683" s="98"/>
      <c r="H683" s="98"/>
      <c r="I683" s="98"/>
      <c r="J683" s="99"/>
      <c r="K683" s="99"/>
      <c r="L683" s="99"/>
      <c r="M683" s="100"/>
      <c r="N683" s="100"/>
      <c r="O683" s="100"/>
      <c r="P683" s="98"/>
      <c r="Q683" s="103"/>
    </row>
    <row r="684" spans="1:27" s="56" customFormat="1" ht="24" customHeight="1" x14ac:dyDescent="0.4">
      <c r="A684" s="205" t="s">
        <v>1638</v>
      </c>
      <c r="B684" s="207"/>
      <c r="C684" s="205" t="s">
        <v>20</v>
      </c>
      <c r="D684" s="206"/>
      <c r="E684" s="207"/>
      <c r="F684" s="205" t="s">
        <v>1623</v>
      </c>
      <c r="G684" s="206"/>
      <c r="H684" s="206"/>
      <c r="I684" s="206"/>
      <c r="J684" s="206"/>
      <c r="K684" s="206"/>
      <c r="L684" s="206"/>
      <c r="M684" s="206"/>
      <c r="N684" s="206"/>
      <c r="O684" s="206"/>
      <c r="P684" s="206"/>
      <c r="Q684" s="206"/>
      <c r="R684" s="207"/>
    </row>
    <row r="685" spans="1:27" s="57" customFormat="1" ht="41.25" customHeight="1" x14ac:dyDescent="0.4">
      <c r="A685" s="104" t="s">
        <v>1624</v>
      </c>
      <c r="B685" s="105" t="s">
        <v>80</v>
      </c>
      <c r="C685" s="105" t="s">
        <v>9</v>
      </c>
      <c r="D685" s="106" t="s">
        <v>10</v>
      </c>
      <c r="E685" s="104" t="s">
        <v>11</v>
      </c>
      <c r="F685" s="104" t="s">
        <v>0</v>
      </c>
      <c r="G685" s="104"/>
      <c r="H685" s="104" t="s">
        <v>1</v>
      </c>
      <c r="I685" s="107"/>
      <c r="J685" s="105" t="s">
        <v>12</v>
      </c>
      <c r="K685" s="108" t="s">
        <v>147</v>
      </c>
      <c r="L685" s="107" t="s">
        <v>81</v>
      </c>
      <c r="M685" s="104" t="s">
        <v>13</v>
      </c>
      <c r="N685" s="104" t="s">
        <v>2</v>
      </c>
      <c r="O685" s="104" t="s">
        <v>82</v>
      </c>
      <c r="P685" s="104" t="s">
        <v>1625</v>
      </c>
      <c r="Q685" s="109" t="s">
        <v>83</v>
      </c>
      <c r="R685" s="109" t="s">
        <v>4</v>
      </c>
    </row>
    <row r="686" spans="1:27" s="25" customFormat="1" ht="15.5" x14ac:dyDescent="0.35">
      <c r="A686" s="182">
        <f>IF(G686="","",COUNTA($G$3:G687))</f>
        <v>174</v>
      </c>
      <c r="B686" s="161">
        <v>45113</v>
      </c>
      <c r="C686" s="161" t="s">
        <v>707</v>
      </c>
      <c r="D686" s="161" t="s">
        <v>60</v>
      </c>
      <c r="E686" s="182">
        <v>34556</v>
      </c>
      <c r="F686" s="182">
        <v>195178</v>
      </c>
      <c r="G686" s="185" t="s">
        <v>1270</v>
      </c>
      <c r="H686" s="185" t="s">
        <v>1270</v>
      </c>
      <c r="I686" s="185" t="s">
        <v>433</v>
      </c>
      <c r="J686" s="188" t="s">
        <v>909</v>
      </c>
      <c r="K686" s="191" t="s">
        <v>220</v>
      </c>
      <c r="L686" s="69" t="s">
        <v>65</v>
      </c>
      <c r="M686" s="70">
        <v>1</v>
      </c>
      <c r="N686" s="70">
        <f>IFERROR(VLOOKUP(L686,Data!K:M,3,0),"0")</f>
        <v>1000</v>
      </c>
      <c r="O686" s="70">
        <f t="shared" si="19"/>
        <v>1000</v>
      </c>
      <c r="P686" s="178">
        <f>SUM(O686:O692)</f>
        <v>3070</v>
      </c>
      <c r="Q686" s="159">
        <v>45237</v>
      </c>
      <c r="R686" s="72"/>
      <c r="S686" s="73" t="s">
        <v>722</v>
      </c>
      <c r="T686" s="70" t="s">
        <v>192</v>
      </c>
      <c r="U686" s="87"/>
      <c r="V686" s="87"/>
      <c r="W686" s="87"/>
      <c r="X686" s="87"/>
      <c r="Y686" s="87"/>
      <c r="Z686" s="87"/>
      <c r="AA686" s="87"/>
    </row>
    <row r="687" spans="1:27" s="25" customFormat="1" ht="15.5" x14ac:dyDescent="0.35">
      <c r="A687" s="183"/>
      <c r="B687" s="162"/>
      <c r="C687" s="162"/>
      <c r="D687" s="162"/>
      <c r="E687" s="183"/>
      <c r="F687" s="183"/>
      <c r="G687" s="186"/>
      <c r="H687" s="186"/>
      <c r="I687" s="186"/>
      <c r="J687" s="189"/>
      <c r="K687" s="192"/>
      <c r="L687" s="69" t="s">
        <v>137</v>
      </c>
      <c r="M687" s="70">
        <v>1</v>
      </c>
      <c r="N687" s="70">
        <f>IFERROR(VLOOKUP(L687,Data!K:M,3,0),"0")</f>
        <v>70</v>
      </c>
      <c r="O687" s="70">
        <f t="shared" si="19"/>
        <v>70</v>
      </c>
      <c r="P687" s="178"/>
      <c r="Q687" s="160"/>
      <c r="R687" s="75"/>
      <c r="S687" s="76"/>
      <c r="T687" s="70"/>
      <c r="U687" s="87"/>
      <c r="V687" s="87"/>
      <c r="W687" s="87"/>
      <c r="X687" s="87"/>
      <c r="Y687" s="87"/>
      <c r="Z687" s="87"/>
      <c r="AA687" s="87"/>
    </row>
    <row r="688" spans="1:27" s="25" customFormat="1" ht="15.5" x14ac:dyDescent="0.35">
      <c r="A688" s="183"/>
      <c r="B688" s="162"/>
      <c r="C688" s="162"/>
      <c r="D688" s="162"/>
      <c r="E688" s="183"/>
      <c r="F688" s="183"/>
      <c r="G688" s="186"/>
      <c r="H688" s="186"/>
      <c r="I688" s="186"/>
      <c r="J688" s="189"/>
      <c r="K688" s="192"/>
      <c r="L688" s="69" t="s">
        <v>716</v>
      </c>
      <c r="M688" s="70">
        <v>1</v>
      </c>
      <c r="N688" s="70">
        <f>IFERROR(VLOOKUP(L688,Data!K:M,3,0),"0")</f>
        <v>200</v>
      </c>
      <c r="O688" s="70">
        <f t="shared" si="19"/>
        <v>200</v>
      </c>
      <c r="P688" s="178"/>
      <c r="Q688" s="160"/>
      <c r="R688" s="75"/>
      <c r="S688" s="76"/>
      <c r="T688" s="70"/>
      <c r="U688" s="87"/>
      <c r="V688" s="87"/>
      <c r="W688" s="87"/>
      <c r="X688" s="87"/>
      <c r="Y688" s="87"/>
      <c r="Z688" s="87"/>
      <c r="AA688" s="87"/>
    </row>
    <row r="689" spans="1:27" s="25" customFormat="1" ht="15.5" x14ac:dyDescent="0.35">
      <c r="A689" s="183"/>
      <c r="B689" s="162"/>
      <c r="C689" s="162"/>
      <c r="D689" s="162"/>
      <c r="E689" s="183"/>
      <c r="F689" s="183"/>
      <c r="G689" s="186"/>
      <c r="H689" s="186"/>
      <c r="I689" s="186"/>
      <c r="J689" s="189"/>
      <c r="K689" s="192"/>
      <c r="L689" s="69" t="s">
        <v>578</v>
      </c>
      <c r="M689" s="70">
        <v>3</v>
      </c>
      <c r="N689" s="70">
        <f>IFERROR(VLOOKUP(L689,Data!K:M,3,0),"0")</f>
        <v>10</v>
      </c>
      <c r="O689" s="70">
        <f t="shared" si="19"/>
        <v>30</v>
      </c>
      <c r="P689" s="178"/>
      <c r="Q689" s="160"/>
      <c r="R689" s="75"/>
      <c r="S689" s="76"/>
      <c r="T689" s="70"/>
      <c r="U689" s="87"/>
      <c r="V689" s="87"/>
      <c r="W689" s="87"/>
      <c r="X689" s="87"/>
      <c r="Y689" s="87"/>
      <c r="Z689" s="87"/>
      <c r="AA689" s="87"/>
    </row>
    <row r="690" spans="1:27" s="25" customFormat="1" ht="15.5" x14ac:dyDescent="0.35">
      <c r="A690" s="183"/>
      <c r="B690" s="162"/>
      <c r="C690" s="162"/>
      <c r="D690" s="162"/>
      <c r="E690" s="183"/>
      <c r="F690" s="183"/>
      <c r="G690" s="186"/>
      <c r="H690" s="186"/>
      <c r="I690" s="186"/>
      <c r="J690" s="189"/>
      <c r="K690" s="192"/>
      <c r="L690" s="69" t="s">
        <v>88</v>
      </c>
      <c r="M690" s="70">
        <v>8</v>
      </c>
      <c r="N690" s="70">
        <f>IFERROR(VLOOKUP(L690,Data!K:M,3,0),"0")</f>
        <v>35</v>
      </c>
      <c r="O690" s="70">
        <f t="shared" si="19"/>
        <v>280</v>
      </c>
      <c r="P690" s="178"/>
      <c r="Q690" s="160"/>
      <c r="R690" s="75"/>
      <c r="S690" s="76"/>
      <c r="T690" s="70"/>
      <c r="U690" s="87"/>
      <c r="V690" s="87"/>
      <c r="W690" s="87"/>
      <c r="X690" s="87"/>
      <c r="Y690" s="87"/>
      <c r="Z690" s="87"/>
      <c r="AA690" s="87"/>
    </row>
    <row r="691" spans="1:27" s="25" customFormat="1" ht="15.5" x14ac:dyDescent="0.35">
      <c r="A691" s="183"/>
      <c r="B691" s="162"/>
      <c r="C691" s="162"/>
      <c r="D691" s="162"/>
      <c r="E691" s="183"/>
      <c r="F691" s="183"/>
      <c r="G691" s="186"/>
      <c r="H691" s="186"/>
      <c r="I691" s="186"/>
      <c r="J691" s="189"/>
      <c r="K691" s="192"/>
      <c r="L691" s="69" t="s">
        <v>144</v>
      </c>
      <c r="M691" s="70">
        <v>1</v>
      </c>
      <c r="N691" s="70">
        <v>990</v>
      </c>
      <c r="O691" s="70">
        <f t="shared" si="19"/>
        <v>990</v>
      </c>
      <c r="P691" s="178"/>
      <c r="Q691" s="160"/>
      <c r="R691" s="75"/>
      <c r="S691" s="76"/>
      <c r="T691" s="70"/>
      <c r="U691" s="87"/>
      <c r="V691" s="87"/>
      <c r="W691" s="87"/>
      <c r="X691" s="87"/>
      <c r="Y691" s="87"/>
      <c r="Z691" s="87"/>
      <c r="AA691" s="87"/>
    </row>
    <row r="692" spans="1:27" s="25" customFormat="1" ht="15.5" x14ac:dyDescent="0.35">
      <c r="A692" s="183"/>
      <c r="B692" s="162"/>
      <c r="C692" s="162"/>
      <c r="D692" s="162"/>
      <c r="E692" s="183"/>
      <c r="F692" s="183"/>
      <c r="G692" s="186"/>
      <c r="H692" s="186"/>
      <c r="I692" s="186"/>
      <c r="J692" s="189"/>
      <c r="K692" s="192"/>
      <c r="L692" s="69" t="s">
        <v>61</v>
      </c>
      <c r="M692" s="70">
        <v>1</v>
      </c>
      <c r="N692" s="70">
        <f>IFERROR(VLOOKUP(L692,Data!K:M,3,0),"0")</f>
        <v>500</v>
      </c>
      <c r="O692" s="70">
        <f t="shared" si="19"/>
        <v>500</v>
      </c>
      <c r="P692" s="178"/>
      <c r="Q692" s="160"/>
      <c r="R692" s="75"/>
      <c r="S692" s="76"/>
      <c r="T692" s="70"/>
      <c r="U692" s="87"/>
      <c r="V692" s="87"/>
      <c r="W692" s="87"/>
      <c r="X692" s="87"/>
      <c r="Y692" s="87"/>
      <c r="Z692" s="87"/>
      <c r="AA692" s="87"/>
    </row>
    <row r="693" spans="1:27" s="25" customFormat="1" ht="15.5" x14ac:dyDescent="0.35">
      <c r="A693" s="182">
        <f>IF(G693="","",COUNTA($G$3:G694))</f>
        <v>175</v>
      </c>
      <c r="B693" s="161">
        <v>45113</v>
      </c>
      <c r="C693" s="161" t="s">
        <v>703</v>
      </c>
      <c r="D693" s="161" t="s">
        <v>76</v>
      </c>
      <c r="E693" s="182">
        <v>13829</v>
      </c>
      <c r="F693" s="182">
        <v>270726</v>
      </c>
      <c r="G693" s="185" t="s">
        <v>432</v>
      </c>
      <c r="H693" s="185" t="s">
        <v>432</v>
      </c>
      <c r="I693" s="185" t="s">
        <v>431</v>
      </c>
      <c r="J693" s="188" t="s">
        <v>910</v>
      </c>
      <c r="K693" s="191" t="s">
        <v>193</v>
      </c>
      <c r="L693" s="69" t="s">
        <v>7</v>
      </c>
      <c r="M693" s="70">
        <v>1</v>
      </c>
      <c r="N693" s="70">
        <v>150</v>
      </c>
      <c r="O693" s="70">
        <f t="shared" si="19"/>
        <v>150</v>
      </c>
      <c r="P693" s="178">
        <f>SUM(O693:O696)</f>
        <v>650</v>
      </c>
      <c r="Q693" s="159"/>
      <c r="R693" s="75" t="s">
        <v>772</v>
      </c>
      <c r="S693" s="73" t="s">
        <v>911</v>
      </c>
      <c r="T693" s="70" t="s">
        <v>167</v>
      </c>
      <c r="U693" s="87"/>
      <c r="V693" s="87"/>
      <c r="W693" s="87"/>
      <c r="X693" s="87"/>
      <c r="Y693" s="87"/>
      <c r="Z693" s="87"/>
      <c r="AA693" s="87"/>
    </row>
    <row r="694" spans="1:27" s="25" customFormat="1" ht="15.5" x14ac:dyDescent="0.35">
      <c r="A694" s="183"/>
      <c r="B694" s="162"/>
      <c r="C694" s="162"/>
      <c r="D694" s="162"/>
      <c r="E694" s="183"/>
      <c r="F694" s="183"/>
      <c r="G694" s="186"/>
      <c r="H694" s="186"/>
      <c r="I694" s="186"/>
      <c r="J694" s="189"/>
      <c r="K694" s="192"/>
      <c r="L694" s="69" t="s">
        <v>61</v>
      </c>
      <c r="M694" s="70">
        <v>1</v>
      </c>
      <c r="N694" s="70">
        <f>IFERROR(VLOOKUP(L694,Data!K:M,3,0),"0")</f>
        <v>500</v>
      </c>
      <c r="O694" s="70">
        <f t="shared" si="19"/>
        <v>500</v>
      </c>
      <c r="P694" s="178"/>
      <c r="Q694" s="160"/>
      <c r="R694" s="75"/>
      <c r="S694" s="76"/>
      <c r="T694" s="70"/>
      <c r="U694" s="87"/>
      <c r="V694" s="87"/>
      <c r="W694" s="87"/>
      <c r="X694" s="87"/>
      <c r="Y694" s="87"/>
      <c r="Z694" s="87"/>
      <c r="AA694" s="87"/>
    </row>
    <row r="695" spans="1:27" s="25" customFormat="1" ht="15.5" x14ac:dyDescent="0.35">
      <c r="A695" s="183"/>
      <c r="B695" s="162"/>
      <c r="C695" s="162"/>
      <c r="D695" s="162"/>
      <c r="E695" s="183"/>
      <c r="F695" s="183"/>
      <c r="G695" s="186"/>
      <c r="H695" s="186"/>
      <c r="I695" s="186"/>
      <c r="J695" s="189"/>
      <c r="K695" s="192"/>
      <c r="L695" s="69"/>
      <c r="M695" s="70"/>
      <c r="N695" s="70" t="str">
        <f>IFERROR(VLOOKUP(L695,Data!K:M,3,0),"0")</f>
        <v>0</v>
      </c>
      <c r="O695" s="70">
        <f t="shared" si="19"/>
        <v>0</v>
      </c>
      <c r="P695" s="178"/>
      <c r="Q695" s="160"/>
      <c r="R695" s="75"/>
      <c r="S695" s="76"/>
      <c r="T695" s="70"/>
      <c r="U695" s="87"/>
      <c r="V695" s="87"/>
      <c r="W695" s="87"/>
      <c r="X695" s="87"/>
      <c r="Y695" s="87"/>
      <c r="Z695" s="87"/>
      <c r="AA695" s="87"/>
    </row>
    <row r="696" spans="1:27" s="25" customFormat="1" ht="15.5" x14ac:dyDescent="0.35">
      <c r="A696" s="184"/>
      <c r="B696" s="163"/>
      <c r="C696" s="163"/>
      <c r="D696" s="163"/>
      <c r="E696" s="184"/>
      <c r="F696" s="184"/>
      <c r="G696" s="187"/>
      <c r="H696" s="187"/>
      <c r="I696" s="187"/>
      <c r="J696" s="190"/>
      <c r="K696" s="193"/>
      <c r="L696" s="69"/>
      <c r="M696" s="70"/>
      <c r="N696" s="70" t="str">
        <f>IFERROR(VLOOKUP(L696,Data!K:M,3,0),"0")</f>
        <v>0</v>
      </c>
      <c r="O696" s="70">
        <f t="shared" si="19"/>
        <v>0</v>
      </c>
      <c r="P696" s="178"/>
      <c r="Q696" s="179"/>
      <c r="R696" s="77"/>
      <c r="S696" s="78"/>
      <c r="T696" s="70"/>
      <c r="U696" s="87"/>
      <c r="V696" s="87"/>
      <c r="W696" s="87"/>
      <c r="X696" s="87"/>
      <c r="Y696" s="87"/>
      <c r="Z696" s="87"/>
      <c r="AA696" s="87"/>
    </row>
    <row r="697" spans="1:27" s="25" customFormat="1" ht="15.5" x14ac:dyDescent="0.35">
      <c r="A697" s="182">
        <f>IF(G697="","",COUNTA($G$3:G698))</f>
        <v>176</v>
      </c>
      <c r="B697" s="161">
        <v>45113</v>
      </c>
      <c r="C697" s="161" t="s">
        <v>703</v>
      </c>
      <c r="D697" s="161" t="s">
        <v>55</v>
      </c>
      <c r="E697" s="182">
        <v>3023</v>
      </c>
      <c r="F697" s="182">
        <v>161785</v>
      </c>
      <c r="G697" s="185" t="s">
        <v>430</v>
      </c>
      <c r="H697" s="185" t="s">
        <v>430</v>
      </c>
      <c r="I697" s="185" t="s">
        <v>429</v>
      </c>
      <c r="J697" s="188" t="s">
        <v>912</v>
      </c>
      <c r="K697" s="191" t="s">
        <v>189</v>
      </c>
      <c r="L697" s="69" t="s">
        <v>61</v>
      </c>
      <c r="M697" s="70">
        <v>1</v>
      </c>
      <c r="N697" s="70">
        <f>IFERROR(VLOOKUP(L697,Data!K:M,3,0),"0")</f>
        <v>500</v>
      </c>
      <c r="O697" s="70">
        <f t="shared" si="19"/>
        <v>500</v>
      </c>
      <c r="P697" s="178">
        <f>SUM(O697:O700)</f>
        <v>500</v>
      </c>
      <c r="Q697" s="159"/>
      <c r="R697" s="72" t="s">
        <v>201</v>
      </c>
      <c r="S697" s="73" t="s">
        <v>848</v>
      </c>
      <c r="T697" s="70" t="s">
        <v>201</v>
      </c>
      <c r="U697" s="87"/>
      <c r="V697" s="87"/>
      <c r="W697" s="87"/>
      <c r="X697" s="87"/>
      <c r="Y697" s="87"/>
      <c r="Z697" s="87"/>
      <c r="AA697" s="87"/>
    </row>
    <row r="698" spans="1:27" s="25" customFormat="1" ht="15.5" x14ac:dyDescent="0.35">
      <c r="A698" s="183"/>
      <c r="B698" s="162"/>
      <c r="C698" s="162"/>
      <c r="D698" s="162"/>
      <c r="E698" s="183"/>
      <c r="F698" s="183"/>
      <c r="G698" s="186"/>
      <c r="H698" s="186"/>
      <c r="I698" s="186"/>
      <c r="J698" s="189"/>
      <c r="K698" s="192"/>
      <c r="L698" s="69"/>
      <c r="M698" s="70"/>
      <c r="N698" s="70" t="str">
        <f>IFERROR(VLOOKUP(L698,Data!K:M,3,0),"0")</f>
        <v>0</v>
      </c>
      <c r="O698" s="70">
        <f t="shared" si="19"/>
        <v>0</v>
      </c>
      <c r="P698" s="178"/>
      <c r="Q698" s="160"/>
      <c r="R698" s="75"/>
      <c r="S698" s="76"/>
      <c r="T698" s="70"/>
      <c r="U698" s="87"/>
      <c r="V698" s="87"/>
      <c r="W698" s="87"/>
      <c r="X698" s="87"/>
      <c r="Y698" s="87"/>
      <c r="Z698" s="87"/>
      <c r="AA698" s="87"/>
    </row>
    <row r="699" spans="1:27" s="25" customFormat="1" ht="15.5" x14ac:dyDescent="0.35">
      <c r="A699" s="183"/>
      <c r="B699" s="162"/>
      <c r="C699" s="162"/>
      <c r="D699" s="162"/>
      <c r="E699" s="183"/>
      <c r="F699" s="183"/>
      <c r="G699" s="186"/>
      <c r="H699" s="186"/>
      <c r="I699" s="186"/>
      <c r="J699" s="189"/>
      <c r="K699" s="192"/>
      <c r="L699" s="69"/>
      <c r="M699" s="70"/>
      <c r="N699" s="70" t="str">
        <f>IFERROR(VLOOKUP(L699,Data!K:M,3,0),"0")</f>
        <v>0</v>
      </c>
      <c r="O699" s="70">
        <f t="shared" si="19"/>
        <v>0</v>
      </c>
      <c r="P699" s="178"/>
      <c r="Q699" s="160"/>
      <c r="R699" s="75"/>
      <c r="S699" s="76"/>
      <c r="T699" s="70"/>
      <c r="U699" s="87"/>
      <c r="V699" s="87"/>
      <c r="W699" s="87"/>
      <c r="X699" s="87"/>
      <c r="Y699" s="87"/>
      <c r="Z699" s="87"/>
      <c r="AA699" s="87"/>
    </row>
    <row r="700" spans="1:27" s="25" customFormat="1" ht="15.5" x14ac:dyDescent="0.35">
      <c r="A700" s="184"/>
      <c r="B700" s="163"/>
      <c r="C700" s="163"/>
      <c r="D700" s="163"/>
      <c r="E700" s="184"/>
      <c r="F700" s="184"/>
      <c r="G700" s="187"/>
      <c r="H700" s="187"/>
      <c r="I700" s="187"/>
      <c r="J700" s="190"/>
      <c r="K700" s="193"/>
      <c r="L700" s="69"/>
      <c r="M700" s="70"/>
      <c r="N700" s="70" t="str">
        <f>IFERROR(VLOOKUP(L700,Data!K:M,3,0),"0")</f>
        <v>0</v>
      </c>
      <c r="O700" s="70">
        <f t="shared" si="19"/>
        <v>0</v>
      </c>
      <c r="P700" s="178"/>
      <c r="Q700" s="179"/>
      <c r="R700" s="77"/>
      <c r="S700" s="78"/>
      <c r="T700" s="70"/>
      <c r="U700" s="87"/>
      <c r="V700" s="87"/>
      <c r="W700" s="87"/>
      <c r="X700" s="87"/>
      <c r="Y700" s="87"/>
      <c r="Z700" s="87"/>
      <c r="AA700" s="87"/>
    </row>
    <row r="701" spans="1:27" s="25" customFormat="1" ht="15.5" x14ac:dyDescent="0.35">
      <c r="A701" s="182">
        <f>IF(G701="","",COUNTA($G$3:G702))</f>
        <v>177</v>
      </c>
      <c r="B701" s="161">
        <v>45113</v>
      </c>
      <c r="C701" s="161" t="s">
        <v>739</v>
      </c>
      <c r="D701" s="161" t="s">
        <v>60</v>
      </c>
      <c r="E701" s="182">
        <v>51453</v>
      </c>
      <c r="F701" s="182">
        <v>364479</v>
      </c>
      <c r="G701" s="185" t="s">
        <v>428</v>
      </c>
      <c r="H701" s="185" t="s">
        <v>428</v>
      </c>
      <c r="I701" s="185" t="s">
        <v>427</v>
      </c>
      <c r="J701" s="188" t="s">
        <v>913</v>
      </c>
      <c r="K701" s="191" t="s">
        <v>184</v>
      </c>
      <c r="L701" s="69" t="s">
        <v>65</v>
      </c>
      <c r="M701" s="70">
        <v>1</v>
      </c>
      <c r="N701" s="70">
        <f>IFERROR(VLOOKUP(L701,Data!K:M,3,0),"0")</f>
        <v>1000</v>
      </c>
      <c r="O701" s="70">
        <f t="shared" si="19"/>
        <v>1000</v>
      </c>
      <c r="P701" s="178">
        <f>SUM(O701:O708)</f>
        <v>4390</v>
      </c>
      <c r="Q701" s="159" t="s">
        <v>1046</v>
      </c>
      <c r="R701" s="72" t="s">
        <v>717</v>
      </c>
      <c r="S701" s="73" t="s">
        <v>722</v>
      </c>
      <c r="T701" s="70" t="s">
        <v>393</v>
      </c>
      <c r="U701" s="87"/>
      <c r="V701" s="87"/>
      <c r="W701" s="87"/>
      <c r="X701" s="87"/>
      <c r="Y701" s="87"/>
      <c r="Z701" s="87"/>
      <c r="AA701" s="87"/>
    </row>
    <row r="702" spans="1:27" s="25" customFormat="1" ht="15.5" x14ac:dyDescent="0.35">
      <c r="A702" s="183"/>
      <c r="B702" s="162"/>
      <c r="C702" s="162"/>
      <c r="D702" s="162"/>
      <c r="E702" s="183"/>
      <c r="F702" s="183"/>
      <c r="G702" s="186"/>
      <c r="H702" s="186"/>
      <c r="I702" s="186"/>
      <c r="J702" s="189"/>
      <c r="K702" s="192"/>
      <c r="L702" s="69" t="s">
        <v>137</v>
      </c>
      <c r="M702" s="70">
        <v>1</v>
      </c>
      <c r="N702" s="70">
        <f>IFERROR(VLOOKUP(L702,Data!K:M,3,0),"0")</f>
        <v>70</v>
      </c>
      <c r="O702" s="70">
        <f t="shared" si="19"/>
        <v>70</v>
      </c>
      <c r="P702" s="178"/>
      <c r="Q702" s="160"/>
      <c r="R702" s="75" t="s">
        <v>1047</v>
      </c>
      <c r="S702" s="76"/>
      <c r="T702" s="70"/>
      <c r="U702" s="87"/>
      <c r="V702" s="87"/>
      <c r="W702" s="87"/>
      <c r="X702" s="87"/>
      <c r="Y702" s="87"/>
      <c r="Z702" s="87"/>
      <c r="AA702" s="87"/>
    </row>
    <row r="703" spans="1:27" s="25" customFormat="1" ht="15.5" x14ac:dyDescent="0.35">
      <c r="A703" s="183"/>
      <c r="B703" s="162"/>
      <c r="C703" s="162"/>
      <c r="D703" s="162"/>
      <c r="E703" s="183"/>
      <c r="F703" s="183"/>
      <c r="G703" s="186"/>
      <c r="H703" s="186"/>
      <c r="I703" s="186"/>
      <c r="J703" s="189"/>
      <c r="K703" s="192"/>
      <c r="L703" s="69" t="s">
        <v>578</v>
      </c>
      <c r="M703" s="70">
        <v>3</v>
      </c>
      <c r="N703" s="70">
        <f>IFERROR(VLOOKUP(L703,Data!K:M,3,0),"0")</f>
        <v>10</v>
      </c>
      <c r="O703" s="70">
        <f t="shared" si="19"/>
        <v>30</v>
      </c>
      <c r="P703" s="178"/>
      <c r="Q703" s="160"/>
      <c r="R703" s="75"/>
      <c r="S703" s="76"/>
      <c r="T703" s="70"/>
      <c r="U703" s="87"/>
      <c r="V703" s="87"/>
      <c r="W703" s="87"/>
      <c r="X703" s="87"/>
      <c r="Y703" s="87"/>
      <c r="Z703" s="87"/>
      <c r="AA703" s="87"/>
    </row>
    <row r="704" spans="1:27" s="25" customFormat="1" ht="15.5" x14ac:dyDescent="0.35">
      <c r="A704" s="183"/>
      <c r="B704" s="162"/>
      <c r="C704" s="162"/>
      <c r="D704" s="162"/>
      <c r="E704" s="183"/>
      <c r="F704" s="183"/>
      <c r="G704" s="186"/>
      <c r="H704" s="186"/>
      <c r="I704" s="186"/>
      <c r="J704" s="189"/>
      <c r="K704" s="192"/>
      <c r="L704" s="69" t="s">
        <v>112</v>
      </c>
      <c r="M704" s="70">
        <v>1</v>
      </c>
      <c r="N704" s="70">
        <f>IFERROR(VLOOKUP(L704,Data!K:M,3,0),"0")</f>
        <v>800</v>
      </c>
      <c r="O704" s="70">
        <f t="shared" si="19"/>
        <v>800</v>
      </c>
      <c r="P704" s="178"/>
      <c r="Q704" s="160"/>
      <c r="R704" s="75" t="s">
        <v>765</v>
      </c>
      <c r="S704" s="76"/>
      <c r="T704" s="70"/>
      <c r="U704" s="87"/>
      <c r="V704" s="87"/>
      <c r="W704" s="87"/>
      <c r="X704" s="87"/>
      <c r="Y704" s="87"/>
      <c r="Z704" s="87"/>
      <c r="AA704" s="87"/>
    </row>
    <row r="705" spans="1:27" s="25" customFormat="1" ht="15.5" x14ac:dyDescent="0.35">
      <c r="A705" s="183"/>
      <c r="B705" s="162"/>
      <c r="C705" s="162"/>
      <c r="D705" s="162"/>
      <c r="E705" s="183"/>
      <c r="F705" s="183"/>
      <c r="G705" s="186"/>
      <c r="H705" s="186"/>
      <c r="I705" s="186"/>
      <c r="J705" s="189"/>
      <c r="K705" s="192"/>
      <c r="L705" s="69" t="s">
        <v>134</v>
      </c>
      <c r="M705" s="70">
        <v>8</v>
      </c>
      <c r="N705" s="70">
        <f>IFERROR(VLOOKUP(L705,Data!K:M,3,0),"0")</f>
        <v>140</v>
      </c>
      <c r="O705" s="70">
        <f t="shared" si="19"/>
        <v>1120</v>
      </c>
      <c r="P705" s="178"/>
      <c r="Q705" s="160"/>
      <c r="R705" s="75" t="s">
        <v>1045</v>
      </c>
      <c r="S705" s="76"/>
      <c r="T705" s="70"/>
      <c r="U705" s="87"/>
      <c r="V705" s="87"/>
      <c r="W705" s="87"/>
      <c r="X705" s="87"/>
      <c r="Y705" s="87"/>
      <c r="Z705" s="87"/>
      <c r="AA705" s="87"/>
    </row>
    <row r="706" spans="1:27" s="25" customFormat="1" ht="15.5" x14ac:dyDescent="0.35">
      <c r="A706" s="183"/>
      <c r="B706" s="162"/>
      <c r="C706" s="162"/>
      <c r="D706" s="162"/>
      <c r="E706" s="183"/>
      <c r="F706" s="183"/>
      <c r="G706" s="186"/>
      <c r="H706" s="186"/>
      <c r="I706" s="186"/>
      <c r="J706" s="189"/>
      <c r="K706" s="192"/>
      <c r="L706" s="69" t="s">
        <v>7</v>
      </c>
      <c r="M706" s="70">
        <v>3</v>
      </c>
      <c r="N706" s="70">
        <v>10</v>
      </c>
      <c r="O706" s="70">
        <f t="shared" si="19"/>
        <v>30</v>
      </c>
      <c r="P706" s="178"/>
      <c r="Q706" s="160"/>
      <c r="R706" s="75" t="s">
        <v>853</v>
      </c>
      <c r="S706" s="76"/>
      <c r="T706" s="70"/>
      <c r="U706" s="87"/>
      <c r="V706" s="87"/>
      <c r="W706" s="87"/>
      <c r="X706" s="87"/>
      <c r="Y706" s="87"/>
      <c r="Z706" s="87"/>
      <c r="AA706" s="87"/>
    </row>
    <row r="707" spans="1:27" s="25" customFormat="1" ht="15.5" x14ac:dyDescent="0.35">
      <c r="A707" s="183"/>
      <c r="B707" s="162"/>
      <c r="C707" s="162"/>
      <c r="D707" s="162"/>
      <c r="E707" s="183"/>
      <c r="F707" s="183"/>
      <c r="G707" s="186"/>
      <c r="H707" s="186"/>
      <c r="I707" s="186"/>
      <c r="J707" s="189"/>
      <c r="K707" s="192"/>
      <c r="L707" s="69" t="s">
        <v>144</v>
      </c>
      <c r="M707" s="70">
        <v>1</v>
      </c>
      <c r="N707" s="70">
        <v>840</v>
      </c>
      <c r="O707" s="70">
        <f t="shared" si="19"/>
        <v>840</v>
      </c>
      <c r="P707" s="178"/>
      <c r="Q707" s="160"/>
      <c r="R707" s="75"/>
      <c r="S707" s="76"/>
      <c r="T707" s="70"/>
      <c r="U707" s="87"/>
      <c r="V707" s="87"/>
      <c r="W707" s="87"/>
      <c r="X707" s="87"/>
      <c r="Y707" s="87"/>
      <c r="Z707" s="87"/>
      <c r="AA707" s="87"/>
    </row>
    <row r="708" spans="1:27" s="25" customFormat="1" ht="15.5" x14ac:dyDescent="0.35">
      <c r="A708" s="183"/>
      <c r="B708" s="162"/>
      <c r="C708" s="162"/>
      <c r="D708" s="162"/>
      <c r="E708" s="183"/>
      <c r="F708" s="183"/>
      <c r="G708" s="186"/>
      <c r="H708" s="186"/>
      <c r="I708" s="186"/>
      <c r="J708" s="189"/>
      <c r="K708" s="192"/>
      <c r="L708" s="69" t="s">
        <v>61</v>
      </c>
      <c r="M708" s="70">
        <v>1</v>
      </c>
      <c r="N708" s="70">
        <f>IFERROR(VLOOKUP(L708,Data!K:M,3,0),"0")</f>
        <v>500</v>
      </c>
      <c r="O708" s="70">
        <f t="shared" si="19"/>
        <v>500</v>
      </c>
      <c r="P708" s="178"/>
      <c r="Q708" s="160"/>
      <c r="R708" s="75"/>
      <c r="S708" s="76"/>
      <c r="T708" s="70"/>
      <c r="U708" s="87"/>
      <c r="V708" s="87"/>
      <c r="W708" s="87"/>
      <c r="X708" s="87"/>
      <c r="Y708" s="87"/>
      <c r="Z708" s="87"/>
      <c r="AA708" s="87"/>
    </row>
    <row r="709" spans="1:27" s="25" customFormat="1" ht="15.5" x14ac:dyDescent="0.35">
      <c r="A709" s="182">
        <f>IF(G709="","",COUNTA($G$3:G710))</f>
        <v>178</v>
      </c>
      <c r="B709" s="161">
        <v>45113</v>
      </c>
      <c r="C709" s="161" t="s">
        <v>703</v>
      </c>
      <c r="D709" s="161" t="s">
        <v>76</v>
      </c>
      <c r="E709" s="182">
        <v>212149</v>
      </c>
      <c r="F709" s="182">
        <v>140077</v>
      </c>
      <c r="G709" s="185" t="s">
        <v>271</v>
      </c>
      <c r="H709" s="185" t="s">
        <v>271</v>
      </c>
      <c r="I709" s="185" t="s">
        <v>426</v>
      </c>
      <c r="J709" s="188" t="s">
        <v>914</v>
      </c>
      <c r="K709" s="191" t="s">
        <v>163</v>
      </c>
      <c r="L709" s="69" t="s">
        <v>61</v>
      </c>
      <c r="M709" s="70">
        <v>1</v>
      </c>
      <c r="N709" s="70">
        <f>IFERROR(VLOOKUP(L709,Data!K:M,3,0),"0")</f>
        <v>500</v>
      </c>
      <c r="O709" s="70">
        <f t="shared" si="19"/>
        <v>500</v>
      </c>
      <c r="P709" s="178">
        <f>SUM(O709:O711)</f>
        <v>500</v>
      </c>
      <c r="Q709" s="159"/>
      <c r="R709" s="72" t="s">
        <v>752</v>
      </c>
      <c r="S709" s="73" t="s">
        <v>744</v>
      </c>
      <c r="T709" s="70" t="s">
        <v>425</v>
      </c>
      <c r="U709" s="87"/>
      <c r="V709" s="87"/>
      <c r="W709" s="87"/>
      <c r="X709" s="87"/>
      <c r="Y709" s="87"/>
      <c r="Z709" s="87"/>
      <c r="AA709" s="87"/>
    </row>
    <row r="710" spans="1:27" s="25" customFormat="1" ht="15.5" x14ac:dyDescent="0.35">
      <c r="A710" s="183"/>
      <c r="B710" s="162"/>
      <c r="C710" s="162"/>
      <c r="D710" s="162"/>
      <c r="E710" s="183"/>
      <c r="F710" s="183"/>
      <c r="G710" s="186"/>
      <c r="H710" s="186"/>
      <c r="I710" s="186"/>
      <c r="J710" s="189"/>
      <c r="K710" s="192"/>
      <c r="L710" s="69"/>
      <c r="M710" s="70"/>
      <c r="N710" s="70" t="str">
        <f>IFERROR(VLOOKUP(L710,Data!K:M,3,0),"0")</f>
        <v>0</v>
      </c>
      <c r="O710" s="70">
        <f t="shared" si="19"/>
        <v>0</v>
      </c>
      <c r="P710" s="178"/>
      <c r="Q710" s="160"/>
      <c r="R710" s="75"/>
      <c r="S710" s="76"/>
      <c r="T710" s="70"/>
      <c r="U710" s="87"/>
      <c r="V710" s="87"/>
      <c r="W710" s="87"/>
      <c r="X710" s="87"/>
      <c r="Y710" s="87"/>
      <c r="Z710" s="87"/>
      <c r="AA710" s="87"/>
    </row>
    <row r="711" spans="1:27" s="25" customFormat="1" ht="15.5" x14ac:dyDescent="0.35">
      <c r="A711" s="183"/>
      <c r="B711" s="162"/>
      <c r="C711" s="162"/>
      <c r="D711" s="162"/>
      <c r="E711" s="183"/>
      <c r="F711" s="183"/>
      <c r="G711" s="186"/>
      <c r="H711" s="186"/>
      <c r="I711" s="186"/>
      <c r="J711" s="189"/>
      <c r="K711" s="192"/>
      <c r="L711" s="69"/>
      <c r="M711" s="70"/>
      <c r="N711" s="70" t="str">
        <f>IFERROR(VLOOKUP(L711,Data!K:M,3,0),"0")</f>
        <v>0</v>
      </c>
      <c r="O711" s="70">
        <f t="shared" si="19"/>
        <v>0</v>
      </c>
      <c r="P711" s="178"/>
      <c r="Q711" s="160"/>
      <c r="R711" s="75"/>
      <c r="S711" s="76"/>
      <c r="T711" s="70"/>
      <c r="U711" s="87"/>
      <c r="V711" s="87"/>
      <c r="W711" s="87"/>
      <c r="X711" s="87"/>
      <c r="Y711" s="87"/>
      <c r="Z711" s="87"/>
      <c r="AA711" s="87"/>
    </row>
    <row r="712" spans="1:27" s="25" customFormat="1" ht="15.5" x14ac:dyDescent="0.35">
      <c r="A712" s="182">
        <f>IF(G712="","",COUNTA($G$3:G713))</f>
        <v>179</v>
      </c>
      <c r="B712" s="161">
        <v>45113</v>
      </c>
      <c r="C712" s="161" t="s">
        <v>703</v>
      </c>
      <c r="D712" s="161" t="s">
        <v>76</v>
      </c>
      <c r="E712" s="182">
        <v>212352</v>
      </c>
      <c r="F712" s="182">
        <v>140077</v>
      </c>
      <c r="G712" s="185" t="s">
        <v>271</v>
      </c>
      <c r="H712" s="185" t="s">
        <v>271</v>
      </c>
      <c r="I712" s="185" t="s">
        <v>426</v>
      </c>
      <c r="J712" s="188" t="s">
        <v>914</v>
      </c>
      <c r="K712" s="191" t="s">
        <v>163</v>
      </c>
      <c r="L712" s="69" t="s">
        <v>61</v>
      </c>
      <c r="M712" s="70">
        <v>1</v>
      </c>
      <c r="N712" s="70">
        <f>IFERROR(VLOOKUP(L712,Data!K:M,3,0),"0")</f>
        <v>500</v>
      </c>
      <c r="O712" s="70">
        <f t="shared" si="19"/>
        <v>500</v>
      </c>
      <c r="P712" s="178">
        <f>SUM(O712:O714)</f>
        <v>500</v>
      </c>
      <c r="Q712" s="159"/>
      <c r="R712" s="72" t="s">
        <v>740</v>
      </c>
      <c r="S712" s="73" t="s">
        <v>744</v>
      </c>
      <c r="T712" s="70" t="s">
        <v>425</v>
      </c>
      <c r="U712" s="87"/>
      <c r="V712" s="87"/>
      <c r="W712" s="87"/>
      <c r="X712" s="87"/>
      <c r="Y712" s="87"/>
      <c r="Z712" s="87"/>
      <c r="AA712" s="87"/>
    </row>
    <row r="713" spans="1:27" s="25" customFormat="1" ht="15.5" x14ac:dyDescent="0.35">
      <c r="A713" s="183"/>
      <c r="B713" s="162"/>
      <c r="C713" s="162"/>
      <c r="D713" s="162"/>
      <c r="E713" s="183"/>
      <c r="F713" s="183"/>
      <c r="G713" s="186"/>
      <c r="H713" s="186"/>
      <c r="I713" s="186"/>
      <c r="J713" s="189"/>
      <c r="K713" s="192"/>
      <c r="L713" s="69"/>
      <c r="M713" s="70"/>
      <c r="N713" s="70" t="str">
        <f>IFERROR(VLOOKUP(L713,Data!K:M,3,0),"0")</f>
        <v>0</v>
      </c>
      <c r="O713" s="70">
        <f t="shared" si="19"/>
        <v>0</v>
      </c>
      <c r="P713" s="178"/>
      <c r="Q713" s="160"/>
      <c r="R713" s="75"/>
      <c r="S713" s="76"/>
      <c r="T713" s="70"/>
      <c r="U713" s="87"/>
      <c r="V713" s="87"/>
      <c r="W713" s="87"/>
      <c r="X713" s="87"/>
      <c r="Y713" s="87"/>
      <c r="Z713" s="87"/>
      <c r="AA713" s="87"/>
    </row>
    <row r="714" spans="1:27" s="25" customFormat="1" ht="15.5" x14ac:dyDescent="0.35">
      <c r="A714" s="183"/>
      <c r="B714" s="162"/>
      <c r="C714" s="162"/>
      <c r="D714" s="162"/>
      <c r="E714" s="183"/>
      <c r="F714" s="183"/>
      <c r="G714" s="186"/>
      <c r="H714" s="186"/>
      <c r="I714" s="186"/>
      <c r="J714" s="189"/>
      <c r="K714" s="192"/>
      <c r="L714" s="69"/>
      <c r="M714" s="70"/>
      <c r="N714" s="70" t="str">
        <f>IFERROR(VLOOKUP(L714,Data!K:M,3,0),"0")</f>
        <v>0</v>
      </c>
      <c r="O714" s="70">
        <f t="shared" si="19"/>
        <v>0</v>
      </c>
      <c r="P714" s="178"/>
      <c r="Q714" s="160"/>
      <c r="R714" s="75"/>
      <c r="S714" s="76"/>
      <c r="T714" s="70"/>
      <c r="U714" s="87"/>
      <c r="V714" s="87"/>
      <c r="W714" s="87"/>
      <c r="X714" s="87"/>
      <c r="Y714" s="87"/>
      <c r="Z714" s="87"/>
      <c r="AA714" s="87"/>
    </row>
    <row r="715" spans="1:27" s="25" customFormat="1" ht="15.5" x14ac:dyDescent="0.35">
      <c r="A715" s="182">
        <f>IF(G715="","",COUNTA($G$3:G716))</f>
        <v>180</v>
      </c>
      <c r="B715" s="161">
        <v>45113</v>
      </c>
      <c r="C715" s="161" t="s">
        <v>703</v>
      </c>
      <c r="D715" s="161" t="s">
        <v>76</v>
      </c>
      <c r="E715" s="182">
        <v>25740</v>
      </c>
      <c r="F715" s="182">
        <v>442601</v>
      </c>
      <c r="G715" s="185" t="s">
        <v>424</v>
      </c>
      <c r="H715" s="185" t="s">
        <v>424</v>
      </c>
      <c r="I715" s="185" t="s">
        <v>423</v>
      </c>
      <c r="J715" s="188" t="s">
        <v>915</v>
      </c>
      <c r="K715" s="191" t="s">
        <v>197</v>
      </c>
      <c r="L715" s="69" t="s">
        <v>65</v>
      </c>
      <c r="M715" s="70">
        <v>1</v>
      </c>
      <c r="N715" s="70">
        <f>IFERROR(VLOOKUP(L715,Data!K:M,3,0),"0")</f>
        <v>1000</v>
      </c>
      <c r="O715" s="70">
        <f t="shared" si="19"/>
        <v>1000</v>
      </c>
      <c r="P715" s="178">
        <f>SUM(O715:O724)</f>
        <v>4790</v>
      </c>
      <c r="Q715" s="159">
        <v>45237</v>
      </c>
      <c r="R715" s="72"/>
      <c r="S715" s="73" t="s">
        <v>753</v>
      </c>
      <c r="T715" s="70" t="s">
        <v>192</v>
      </c>
      <c r="U715" s="87"/>
      <c r="V715" s="87"/>
      <c r="W715" s="87"/>
      <c r="X715" s="87"/>
      <c r="Y715" s="87"/>
      <c r="Z715" s="87"/>
      <c r="AA715" s="87"/>
    </row>
    <row r="716" spans="1:27" s="25" customFormat="1" ht="15.5" x14ac:dyDescent="0.35">
      <c r="A716" s="183"/>
      <c r="B716" s="162"/>
      <c r="C716" s="162"/>
      <c r="D716" s="162"/>
      <c r="E716" s="183"/>
      <c r="F716" s="183"/>
      <c r="G716" s="186"/>
      <c r="H716" s="186"/>
      <c r="I716" s="186"/>
      <c r="J716" s="189"/>
      <c r="K716" s="192"/>
      <c r="L716" s="69" t="s">
        <v>137</v>
      </c>
      <c r="M716" s="70">
        <v>1</v>
      </c>
      <c r="N716" s="70">
        <f>IFERROR(VLOOKUP(L716,Data!K:M,3,0),"0")</f>
        <v>70</v>
      </c>
      <c r="O716" s="70">
        <f t="shared" si="19"/>
        <v>70</v>
      </c>
      <c r="P716" s="178"/>
      <c r="Q716" s="160"/>
      <c r="R716" s="75"/>
      <c r="S716" s="76"/>
      <c r="T716" s="70"/>
      <c r="U716" s="87"/>
      <c r="V716" s="87"/>
      <c r="W716" s="87"/>
      <c r="X716" s="87"/>
      <c r="Y716" s="87"/>
      <c r="Z716" s="87"/>
      <c r="AA716" s="87"/>
    </row>
    <row r="717" spans="1:27" s="25" customFormat="1" ht="15.5" x14ac:dyDescent="0.35">
      <c r="A717" s="183"/>
      <c r="B717" s="162"/>
      <c r="C717" s="162"/>
      <c r="D717" s="162"/>
      <c r="E717" s="183"/>
      <c r="F717" s="183"/>
      <c r="G717" s="186"/>
      <c r="H717" s="186"/>
      <c r="I717" s="186"/>
      <c r="J717" s="189"/>
      <c r="K717" s="192"/>
      <c r="L717" s="69" t="s">
        <v>88</v>
      </c>
      <c r="M717" s="70">
        <v>8</v>
      </c>
      <c r="N717" s="70">
        <f>IFERROR(VLOOKUP(L717,Data!K:M,3,0),"0")</f>
        <v>35</v>
      </c>
      <c r="O717" s="70">
        <f t="shared" si="19"/>
        <v>280</v>
      </c>
      <c r="P717" s="178"/>
      <c r="Q717" s="160"/>
      <c r="R717" s="75"/>
      <c r="S717" s="76"/>
      <c r="T717" s="70"/>
      <c r="U717" s="87"/>
      <c r="V717" s="87"/>
      <c r="W717" s="87"/>
      <c r="X717" s="87"/>
      <c r="Y717" s="87"/>
      <c r="Z717" s="87"/>
      <c r="AA717" s="87"/>
    </row>
    <row r="718" spans="1:27" s="25" customFormat="1" ht="15.5" x14ac:dyDescent="0.35">
      <c r="A718" s="183"/>
      <c r="B718" s="162"/>
      <c r="C718" s="162"/>
      <c r="D718" s="162"/>
      <c r="E718" s="183"/>
      <c r="F718" s="183"/>
      <c r="G718" s="186"/>
      <c r="H718" s="186"/>
      <c r="I718" s="186"/>
      <c r="J718" s="189"/>
      <c r="K718" s="192"/>
      <c r="L718" s="69" t="s">
        <v>119</v>
      </c>
      <c r="M718" s="70">
        <v>3</v>
      </c>
      <c r="N718" s="70">
        <f>IFERROR(VLOOKUP(L718,Data!K:M,3,0),"0")</f>
        <v>85</v>
      </c>
      <c r="O718" s="70">
        <f t="shared" si="19"/>
        <v>255</v>
      </c>
      <c r="P718" s="178"/>
      <c r="Q718" s="160"/>
      <c r="R718" s="75"/>
      <c r="S718" s="76"/>
      <c r="T718" s="70"/>
      <c r="U718" s="87"/>
      <c r="V718" s="87"/>
      <c r="W718" s="87"/>
      <c r="X718" s="87"/>
      <c r="Y718" s="87"/>
      <c r="Z718" s="87"/>
      <c r="AA718" s="87"/>
    </row>
    <row r="719" spans="1:27" s="25" customFormat="1" ht="15.5" x14ac:dyDescent="0.35">
      <c r="A719" s="183"/>
      <c r="B719" s="162"/>
      <c r="C719" s="162"/>
      <c r="D719" s="162"/>
      <c r="E719" s="183"/>
      <c r="F719" s="183"/>
      <c r="G719" s="186"/>
      <c r="H719" s="186"/>
      <c r="I719" s="186"/>
      <c r="J719" s="189"/>
      <c r="K719" s="192"/>
      <c r="L719" s="69" t="s">
        <v>112</v>
      </c>
      <c r="M719" s="70">
        <v>1</v>
      </c>
      <c r="N719" s="70">
        <f>IFERROR(VLOOKUP(L719,Data!K:M,3,0),"0")</f>
        <v>800</v>
      </c>
      <c r="O719" s="70">
        <f t="shared" si="19"/>
        <v>800</v>
      </c>
      <c r="P719" s="178"/>
      <c r="Q719" s="160"/>
      <c r="R719" s="75"/>
      <c r="S719" s="76"/>
      <c r="T719" s="70"/>
      <c r="U719" s="87"/>
      <c r="V719" s="87"/>
      <c r="W719" s="87"/>
      <c r="X719" s="87"/>
      <c r="Y719" s="87"/>
      <c r="Z719" s="87"/>
      <c r="AA719" s="87"/>
    </row>
    <row r="720" spans="1:27" s="25" customFormat="1" ht="15.5" x14ac:dyDescent="0.35">
      <c r="A720" s="183"/>
      <c r="B720" s="162"/>
      <c r="C720" s="162"/>
      <c r="D720" s="162"/>
      <c r="E720" s="183"/>
      <c r="F720" s="183"/>
      <c r="G720" s="186"/>
      <c r="H720" s="186"/>
      <c r="I720" s="186"/>
      <c r="J720" s="189"/>
      <c r="K720" s="192"/>
      <c r="L720" s="69" t="s">
        <v>7</v>
      </c>
      <c r="M720" s="70">
        <v>1</v>
      </c>
      <c r="N720" s="70">
        <v>125</v>
      </c>
      <c r="O720" s="70">
        <f t="shared" si="19"/>
        <v>125</v>
      </c>
      <c r="P720" s="178"/>
      <c r="Q720" s="160"/>
      <c r="R720" s="72" t="s">
        <v>771</v>
      </c>
      <c r="S720" s="76"/>
      <c r="T720" s="70"/>
      <c r="U720" s="87"/>
      <c r="V720" s="87"/>
      <c r="W720" s="87"/>
      <c r="X720" s="87"/>
      <c r="Y720" s="87"/>
      <c r="Z720" s="87"/>
      <c r="AA720" s="87"/>
    </row>
    <row r="721" spans="1:27" s="25" customFormat="1" ht="15.5" x14ac:dyDescent="0.35">
      <c r="A721" s="183"/>
      <c r="B721" s="162"/>
      <c r="C721" s="162"/>
      <c r="D721" s="162"/>
      <c r="E721" s="183"/>
      <c r="F721" s="183"/>
      <c r="G721" s="186"/>
      <c r="H721" s="186"/>
      <c r="I721" s="186"/>
      <c r="J721" s="189"/>
      <c r="K721" s="192"/>
      <c r="L721" s="69" t="s">
        <v>578</v>
      </c>
      <c r="M721" s="70">
        <v>3</v>
      </c>
      <c r="N721" s="70">
        <f>IFERROR(VLOOKUP(L721,Data!K:M,3,0),"0")</f>
        <v>10</v>
      </c>
      <c r="O721" s="70">
        <f t="shared" si="19"/>
        <v>30</v>
      </c>
      <c r="P721" s="178"/>
      <c r="Q721" s="160"/>
      <c r="R721" s="75"/>
      <c r="S721" s="76"/>
      <c r="T721" s="70"/>
      <c r="U721" s="87"/>
      <c r="V721" s="87"/>
      <c r="W721" s="87"/>
      <c r="X721" s="87"/>
      <c r="Y721" s="87"/>
      <c r="Z721" s="87"/>
      <c r="AA721" s="87"/>
    </row>
    <row r="722" spans="1:27" s="25" customFormat="1" ht="15.5" x14ac:dyDescent="0.35">
      <c r="A722" s="183"/>
      <c r="B722" s="162"/>
      <c r="C722" s="162"/>
      <c r="D722" s="162"/>
      <c r="E722" s="183"/>
      <c r="F722" s="183"/>
      <c r="G722" s="186"/>
      <c r="H722" s="186"/>
      <c r="I722" s="186"/>
      <c r="J722" s="189"/>
      <c r="K722" s="192"/>
      <c r="L722" s="69" t="s">
        <v>134</v>
      </c>
      <c r="M722" s="70">
        <v>6</v>
      </c>
      <c r="N722" s="70">
        <f>IFERROR(VLOOKUP(L722,Data!K:M,3,0),"0")</f>
        <v>140</v>
      </c>
      <c r="O722" s="70">
        <f t="shared" si="19"/>
        <v>840</v>
      </c>
      <c r="P722" s="178"/>
      <c r="Q722" s="160"/>
      <c r="R722" s="75" t="s">
        <v>1009</v>
      </c>
      <c r="S722" s="76"/>
      <c r="T722" s="70"/>
      <c r="U722" s="87"/>
      <c r="V722" s="87"/>
      <c r="W722" s="87"/>
      <c r="X722" s="87"/>
      <c r="Y722" s="87"/>
      <c r="Z722" s="87"/>
      <c r="AA722" s="87"/>
    </row>
    <row r="723" spans="1:27" s="25" customFormat="1" ht="15.5" x14ac:dyDescent="0.35">
      <c r="A723" s="183"/>
      <c r="B723" s="162"/>
      <c r="C723" s="162"/>
      <c r="D723" s="162"/>
      <c r="E723" s="183"/>
      <c r="F723" s="183"/>
      <c r="G723" s="186"/>
      <c r="H723" s="186"/>
      <c r="I723" s="186"/>
      <c r="J723" s="189"/>
      <c r="K723" s="192"/>
      <c r="L723" s="69" t="s">
        <v>144</v>
      </c>
      <c r="M723" s="70">
        <v>1</v>
      </c>
      <c r="N723" s="70">
        <v>890</v>
      </c>
      <c r="O723" s="70">
        <f t="shared" si="19"/>
        <v>890</v>
      </c>
      <c r="P723" s="178"/>
      <c r="Q723" s="160"/>
      <c r="R723" s="75"/>
      <c r="S723" s="76"/>
      <c r="T723" s="70"/>
      <c r="U723" s="87"/>
      <c r="V723" s="87"/>
      <c r="W723" s="87"/>
      <c r="X723" s="87"/>
      <c r="Y723" s="87"/>
      <c r="Z723" s="87"/>
      <c r="AA723" s="87"/>
    </row>
    <row r="724" spans="1:27" s="25" customFormat="1" ht="15.5" x14ac:dyDescent="0.35">
      <c r="A724" s="183"/>
      <c r="B724" s="162"/>
      <c r="C724" s="162"/>
      <c r="D724" s="162"/>
      <c r="E724" s="183"/>
      <c r="F724" s="183"/>
      <c r="G724" s="186"/>
      <c r="H724" s="186"/>
      <c r="I724" s="186"/>
      <c r="J724" s="189"/>
      <c r="K724" s="192"/>
      <c r="L724" s="69" t="s">
        <v>61</v>
      </c>
      <c r="M724" s="70">
        <v>1</v>
      </c>
      <c r="N724" s="70">
        <f>IFERROR(VLOOKUP(L724,Data!K:M,3,0),"0")</f>
        <v>500</v>
      </c>
      <c r="O724" s="70">
        <f t="shared" si="19"/>
        <v>500</v>
      </c>
      <c r="P724" s="178"/>
      <c r="Q724" s="160"/>
      <c r="R724" s="75"/>
      <c r="S724" s="76"/>
      <c r="T724" s="70"/>
      <c r="U724" s="87"/>
      <c r="V724" s="87"/>
      <c r="W724" s="87"/>
      <c r="X724" s="87"/>
      <c r="Y724" s="87"/>
      <c r="Z724" s="87"/>
      <c r="AA724" s="87"/>
    </row>
    <row r="725" spans="1:27" s="25" customFormat="1" ht="15.5" x14ac:dyDescent="0.35">
      <c r="A725" s="182">
        <f>IF(G725="","",COUNTA($G$3:G726))</f>
        <v>181</v>
      </c>
      <c r="B725" s="161">
        <v>45113</v>
      </c>
      <c r="C725" s="161" t="s">
        <v>53</v>
      </c>
      <c r="D725" s="161" t="s">
        <v>55</v>
      </c>
      <c r="E725" s="182">
        <v>2398</v>
      </c>
      <c r="F725" s="182">
        <v>445261</v>
      </c>
      <c r="G725" s="185" t="s">
        <v>1048</v>
      </c>
      <c r="H725" s="185" t="s">
        <v>1048</v>
      </c>
      <c r="I725" s="185" t="s">
        <v>1049</v>
      </c>
      <c r="J725" s="188" t="s">
        <v>1050</v>
      </c>
      <c r="K725" s="191" t="s">
        <v>1051</v>
      </c>
      <c r="L725" s="69" t="s">
        <v>92</v>
      </c>
      <c r="M725" s="70">
        <v>1</v>
      </c>
      <c r="N725" s="70">
        <f>IFERROR(VLOOKUP(L725,Data!K:M,3,0),"0")</f>
        <v>850</v>
      </c>
      <c r="O725" s="70">
        <f t="shared" si="19"/>
        <v>850</v>
      </c>
      <c r="P725" s="178">
        <f>SUM(O725:O727)</f>
        <v>1350</v>
      </c>
      <c r="Q725" s="159"/>
      <c r="R725" s="72"/>
      <c r="S725" s="73" t="s">
        <v>787</v>
      </c>
      <c r="T725" s="70"/>
      <c r="U725" s="87"/>
      <c r="V725" s="87"/>
      <c r="W725" s="87"/>
      <c r="X725" s="87"/>
      <c r="Y725" s="87"/>
      <c r="Z725" s="87"/>
      <c r="AA725" s="87"/>
    </row>
    <row r="726" spans="1:27" s="25" customFormat="1" ht="15.5" x14ac:dyDescent="0.35">
      <c r="A726" s="183"/>
      <c r="B726" s="162"/>
      <c r="C726" s="162"/>
      <c r="D726" s="162"/>
      <c r="E726" s="183"/>
      <c r="F726" s="183"/>
      <c r="G726" s="186"/>
      <c r="H726" s="186"/>
      <c r="I726" s="186"/>
      <c r="J726" s="189"/>
      <c r="K726" s="192"/>
      <c r="L726" s="69" t="s">
        <v>61</v>
      </c>
      <c r="M726" s="70">
        <v>1</v>
      </c>
      <c r="N726" s="70">
        <f>IFERROR(VLOOKUP(L726,Data!K:M,3,0),"0")</f>
        <v>500</v>
      </c>
      <c r="O726" s="70">
        <f t="shared" si="19"/>
        <v>500</v>
      </c>
      <c r="P726" s="178"/>
      <c r="Q726" s="160"/>
      <c r="R726" s="75"/>
      <c r="S726" s="76"/>
      <c r="T726" s="70"/>
      <c r="U726" s="87"/>
      <c r="V726" s="87"/>
      <c r="W726" s="87"/>
      <c r="X726" s="87"/>
      <c r="Y726" s="87"/>
      <c r="Z726" s="87"/>
      <c r="AA726" s="87"/>
    </row>
    <row r="727" spans="1:27" s="25" customFormat="1" ht="15.5" x14ac:dyDescent="0.35">
      <c r="A727" s="183"/>
      <c r="B727" s="162"/>
      <c r="C727" s="162"/>
      <c r="D727" s="162"/>
      <c r="E727" s="183"/>
      <c r="F727" s="183"/>
      <c r="G727" s="186"/>
      <c r="H727" s="186"/>
      <c r="I727" s="186"/>
      <c r="J727" s="189"/>
      <c r="K727" s="192"/>
      <c r="L727" s="69"/>
      <c r="M727" s="70"/>
      <c r="N727" s="70" t="str">
        <f>IFERROR(VLOOKUP(L727,Data!K:M,3,0),"0")</f>
        <v>0</v>
      </c>
      <c r="O727" s="70">
        <f t="shared" si="19"/>
        <v>0</v>
      </c>
      <c r="P727" s="178"/>
      <c r="Q727" s="160"/>
      <c r="R727" s="75"/>
      <c r="S727" s="76"/>
      <c r="T727" s="70"/>
      <c r="U727" s="87"/>
      <c r="V727" s="87"/>
      <c r="W727" s="87"/>
      <c r="X727" s="87"/>
      <c r="Y727" s="87"/>
      <c r="Z727" s="87"/>
      <c r="AA727" s="87"/>
    </row>
    <row r="728" spans="1:27" s="25" customFormat="1" ht="15.5" x14ac:dyDescent="0.35">
      <c r="A728" s="182">
        <f>IF(G728="","",COUNTA($G$3:G729))</f>
        <v>182</v>
      </c>
      <c r="B728" s="161">
        <v>45113</v>
      </c>
      <c r="C728" s="161" t="s">
        <v>739</v>
      </c>
      <c r="D728" s="161" t="s">
        <v>76</v>
      </c>
      <c r="E728" s="182">
        <v>201662</v>
      </c>
      <c r="F728" s="182">
        <v>502843</v>
      </c>
      <c r="G728" s="185" t="s">
        <v>422</v>
      </c>
      <c r="H728" s="185" t="s">
        <v>422</v>
      </c>
      <c r="I728" s="185" t="s">
        <v>421</v>
      </c>
      <c r="J728" s="188" t="s">
        <v>916</v>
      </c>
      <c r="K728" s="191" t="s">
        <v>205</v>
      </c>
      <c r="L728" s="69" t="s">
        <v>7</v>
      </c>
      <c r="M728" s="70">
        <v>1</v>
      </c>
      <c r="N728" s="70">
        <v>500</v>
      </c>
      <c r="O728" s="70">
        <f t="shared" si="19"/>
        <v>500</v>
      </c>
      <c r="P728" s="178">
        <f>SUM(O728:O730)</f>
        <v>1000</v>
      </c>
      <c r="Q728" s="159"/>
      <c r="R728" s="72" t="s">
        <v>917</v>
      </c>
      <c r="S728" s="73" t="s">
        <v>723</v>
      </c>
      <c r="T728" s="70" t="s">
        <v>195</v>
      </c>
      <c r="U728" s="87"/>
      <c r="V728" s="87"/>
      <c r="W728" s="87"/>
      <c r="X728" s="87"/>
      <c r="Y728" s="87"/>
      <c r="Z728" s="87"/>
      <c r="AA728" s="87"/>
    </row>
    <row r="729" spans="1:27" s="25" customFormat="1" ht="15.5" x14ac:dyDescent="0.35">
      <c r="A729" s="183"/>
      <c r="B729" s="162"/>
      <c r="C729" s="162"/>
      <c r="D729" s="162"/>
      <c r="E729" s="183"/>
      <c r="F729" s="183"/>
      <c r="G729" s="186"/>
      <c r="H729" s="186"/>
      <c r="I729" s="186"/>
      <c r="J729" s="189"/>
      <c r="K729" s="192"/>
      <c r="L729" s="69" t="s">
        <v>61</v>
      </c>
      <c r="M729" s="70">
        <v>1</v>
      </c>
      <c r="N729" s="70">
        <f>IFERROR(VLOOKUP(L729,Data!K:M,3,0),"0")</f>
        <v>500</v>
      </c>
      <c r="O729" s="70">
        <f t="shared" si="19"/>
        <v>500</v>
      </c>
      <c r="P729" s="178"/>
      <c r="Q729" s="160"/>
      <c r="R729" s="75"/>
      <c r="S729" s="76"/>
      <c r="T729" s="70"/>
      <c r="U729" s="87"/>
      <c r="V729" s="87"/>
      <c r="W729" s="87"/>
      <c r="X729" s="87"/>
      <c r="Y729" s="87"/>
      <c r="Z729" s="87"/>
      <c r="AA729" s="87"/>
    </row>
    <row r="730" spans="1:27" s="25" customFormat="1" ht="15.5" x14ac:dyDescent="0.35">
      <c r="A730" s="183"/>
      <c r="B730" s="162"/>
      <c r="C730" s="162"/>
      <c r="D730" s="162"/>
      <c r="E730" s="183"/>
      <c r="F730" s="183"/>
      <c r="G730" s="186"/>
      <c r="H730" s="186"/>
      <c r="I730" s="186"/>
      <c r="J730" s="189"/>
      <c r="K730" s="192"/>
      <c r="L730" s="69"/>
      <c r="M730" s="70"/>
      <c r="N730" s="70" t="str">
        <f>IFERROR(VLOOKUP(L730,Data!K:M,3,0),"0")</f>
        <v>0</v>
      </c>
      <c r="O730" s="70">
        <f t="shared" si="19"/>
        <v>0</v>
      </c>
      <c r="P730" s="178"/>
      <c r="Q730" s="160"/>
      <c r="R730" s="75"/>
      <c r="S730" s="76"/>
      <c r="T730" s="70"/>
      <c r="U730" s="87"/>
      <c r="V730" s="87"/>
      <c r="W730" s="87"/>
      <c r="X730" s="87"/>
      <c r="Y730" s="87"/>
      <c r="Z730" s="87"/>
      <c r="AA730" s="87"/>
    </row>
    <row r="731" spans="1:27" s="25" customFormat="1" ht="15.5" x14ac:dyDescent="0.35">
      <c r="A731" s="182">
        <f>IF(G731="","",COUNTA($G$3:G732))</f>
        <v>183</v>
      </c>
      <c r="B731" s="161">
        <v>45113</v>
      </c>
      <c r="C731" s="161" t="s">
        <v>703</v>
      </c>
      <c r="D731" s="161" t="s">
        <v>76</v>
      </c>
      <c r="E731" s="182">
        <v>212701</v>
      </c>
      <c r="F731" s="182">
        <v>435707</v>
      </c>
      <c r="G731" s="185" t="s">
        <v>420</v>
      </c>
      <c r="H731" s="185" t="s">
        <v>420</v>
      </c>
      <c r="I731" s="185" t="s">
        <v>419</v>
      </c>
      <c r="J731" s="188" t="s">
        <v>918</v>
      </c>
      <c r="K731" s="191" t="s">
        <v>206</v>
      </c>
      <c r="L731" s="69" t="s">
        <v>61</v>
      </c>
      <c r="M731" s="70">
        <v>1</v>
      </c>
      <c r="N731" s="70">
        <f>IFERROR(VLOOKUP(L731,Data!K:M,3,0),"0")</f>
        <v>500</v>
      </c>
      <c r="O731" s="70">
        <f t="shared" si="19"/>
        <v>500</v>
      </c>
      <c r="P731" s="178">
        <f>SUM(O731:O734)</f>
        <v>500</v>
      </c>
      <c r="Q731" s="159"/>
      <c r="R731" s="72" t="s">
        <v>756</v>
      </c>
      <c r="S731" s="73" t="s">
        <v>767</v>
      </c>
      <c r="T731" s="70" t="s">
        <v>160</v>
      </c>
      <c r="U731" s="87"/>
      <c r="V731" s="87"/>
      <c r="W731" s="87"/>
      <c r="X731" s="87"/>
      <c r="Y731" s="87"/>
      <c r="Z731" s="87"/>
      <c r="AA731" s="87"/>
    </row>
    <row r="732" spans="1:27" s="25" customFormat="1" ht="15.5" x14ac:dyDescent="0.35">
      <c r="A732" s="183"/>
      <c r="B732" s="162"/>
      <c r="C732" s="162"/>
      <c r="D732" s="162"/>
      <c r="E732" s="183"/>
      <c r="F732" s="183"/>
      <c r="G732" s="186"/>
      <c r="H732" s="186"/>
      <c r="I732" s="186"/>
      <c r="J732" s="189"/>
      <c r="K732" s="192"/>
      <c r="L732" s="69"/>
      <c r="M732" s="70"/>
      <c r="N732" s="70" t="str">
        <f>IFERROR(VLOOKUP(L732,Data!K:M,3,0),"0")</f>
        <v>0</v>
      </c>
      <c r="O732" s="70">
        <f t="shared" si="19"/>
        <v>0</v>
      </c>
      <c r="P732" s="178"/>
      <c r="Q732" s="160"/>
      <c r="R732" s="75"/>
      <c r="S732" s="76"/>
      <c r="T732" s="70"/>
      <c r="U732" s="87"/>
      <c r="V732" s="87"/>
      <c r="W732" s="87"/>
      <c r="X732" s="87"/>
      <c r="Y732" s="87"/>
      <c r="Z732" s="87"/>
      <c r="AA732" s="87"/>
    </row>
    <row r="733" spans="1:27" s="25" customFormat="1" ht="15.5" x14ac:dyDescent="0.35">
      <c r="A733" s="183"/>
      <c r="B733" s="162"/>
      <c r="C733" s="162"/>
      <c r="D733" s="162"/>
      <c r="E733" s="183"/>
      <c r="F733" s="183"/>
      <c r="G733" s="186"/>
      <c r="H733" s="186"/>
      <c r="I733" s="186"/>
      <c r="J733" s="189"/>
      <c r="K733" s="192"/>
      <c r="L733" s="69"/>
      <c r="M733" s="70"/>
      <c r="N733" s="70" t="str">
        <f>IFERROR(VLOOKUP(L733,Data!K:M,3,0),"0")</f>
        <v>0</v>
      </c>
      <c r="O733" s="70">
        <f t="shared" si="19"/>
        <v>0</v>
      </c>
      <c r="P733" s="178"/>
      <c r="Q733" s="160"/>
      <c r="R733" s="75"/>
      <c r="S733" s="76"/>
      <c r="T733" s="70"/>
      <c r="U733" s="87"/>
      <c r="V733" s="87"/>
      <c r="W733" s="87"/>
      <c r="X733" s="87"/>
      <c r="Y733" s="87"/>
      <c r="Z733" s="87"/>
      <c r="AA733" s="87"/>
    </row>
    <row r="734" spans="1:27" s="25" customFormat="1" ht="15.5" x14ac:dyDescent="0.35">
      <c r="A734" s="184"/>
      <c r="B734" s="163"/>
      <c r="C734" s="163"/>
      <c r="D734" s="163"/>
      <c r="E734" s="184"/>
      <c r="F734" s="184"/>
      <c r="G734" s="187"/>
      <c r="H734" s="187"/>
      <c r="I734" s="187"/>
      <c r="J734" s="190"/>
      <c r="K734" s="193"/>
      <c r="L734" s="69"/>
      <c r="M734" s="70"/>
      <c r="N734" s="70" t="str">
        <f>IFERROR(VLOOKUP(L734,Data!K:M,3,0),"0")</f>
        <v>0</v>
      </c>
      <c r="O734" s="70">
        <f t="shared" si="19"/>
        <v>0</v>
      </c>
      <c r="P734" s="178"/>
      <c r="Q734" s="179"/>
      <c r="R734" s="77"/>
      <c r="S734" s="78"/>
      <c r="T734" s="70"/>
      <c r="U734" s="87"/>
      <c r="V734" s="87"/>
      <c r="W734" s="87"/>
      <c r="X734" s="87"/>
      <c r="Y734" s="87"/>
      <c r="Z734" s="87"/>
      <c r="AA734" s="87"/>
    </row>
    <row r="735" spans="1:27" s="25" customFormat="1" ht="15.5" x14ac:dyDescent="0.35">
      <c r="A735" s="182">
        <f>IF(G735="","",COUNTA($G$3:G736))</f>
        <v>184</v>
      </c>
      <c r="B735" s="161">
        <v>45113</v>
      </c>
      <c r="C735" s="161" t="s">
        <v>739</v>
      </c>
      <c r="D735" s="161" t="s">
        <v>76</v>
      </c>
      <c r="E735" s="182">
        <v>42705</v>
      </c>
      <c r="F735" s="182">
        <v>491900</v>
      </c>
      <c r="G735" s="185" t="s">
        <v>418</v>
      </c>
      <c r="H735" s="185" t="s">
        <v>418</v>
      </c>
      <c r="I735" s="185" t="s">
        <v>417</v>
      </c>
      <c r="J735" s="188" t="s">
        <v>919</v>
      </c>
      <c r="K735" s="191" t="s">
        <v>218</v>
      </c>
      <c r="L735" s="69" t="s">
        <v>94</v>
      </c>
      <c r="M735" s="70">
        <v>1</v>
      </c>
      <c r="N735" s="70">
        <f>IFERROR(VLOOKUP(L735,Data!K:M,3,0),"0")</f>
        <v>80</v>
      </c>
      <c r="O735" s="70">
        <f t="shared" si="19"/>
        <v>80</v>
      </c>
      <c r="P735" s="178">
        <f>SUM(O735:O737)</f>
        <v>580</v>
      </c>
      <c r="Q735" s="159"/>
      <c r="R735" s="72" t="s">
        <v>727</v>
      </c>
      <c r="S735" s="73" t="s">
        <v>742</v>
      </c>
      <c r="T735" s="70" t="s">
        <v>230</v>
      </c>
      <c r="U735" s="87"/>
      <c r="V735" s="87"/>
      <c r="W735" s="87"/>
      <c r="X735" s="87"/>
      <c r="Y735" s="87"/>
      <c r="Z735" s="87"/>
      <c r="AA735" s="87"/>
    </row>
    <row r="736" spans="1:27" s="25" customFormat="1" ht="15.5" x14ac:dyDescent="0.35">
      <c r="A736" s="183"/>
      <c r="B736" s="162"/>
      <c r="C736" s="162"/>
      <c r="D736" s="162"/>
      <c r="E736" s="183"/>
      <c r="F736" s="183"/>
      <c r="G736" s="186"/>
      <c r="H736" s="186"/>
      <c r="I736" s="186"/>
      <c r="J736" s="189"/>
      <c r="K736" s="192"/>
      <c r="L736" s="69" t="s">
        <v>61</v>
      </c>
      <c r="M736" s="70">
        <v>1</v>
      </c>
      <c r="N736" s="70">
        <f>IFERROR(VLOOKUP(L736,Data!K:M,3,0),"0")</f>
        <v>500</v>
      </c>
      <c r="O736" s="70">
        <f t="shared" si="19"/>
        <v>500</v>
      </c>
      <c r="P736" s="178"/>
      <c r="Q736" s="160"/>
      <c r="R736" s="75"/>
      <c r="S736" s="76"/>
      <c r="T736" s="70"/>
      <c r="U736" s="87"/>
      <c r="V736" s="87"/>
      <c r="W736" s="87"/>
      <c r="X736" s="87"/>
      <c r="Y736" s="87"/>
      <c r="Z736" s="87"/>
      <c r="AA736" s="87"/>
    </row>
    <row r="737" spans="1:27" s="25" customFormat="1" ht="15.5" x14ac:dyDescent="0.35">
      <c r="A737" s="183"/>
      <c r="B737" s="162"/>
      <c r="C737" s="162"/>
      <c r="D737" s="162"/>
      <c r="E737" s="183"/>
      <c r="F737" s="183"/>
      <c r="G737" s="186"/>
      <c r="H737" s="186"/>
      <c r="I737" s="186"/>
      <c r="J737" s="189"/>
      <c r="K737" s="192"/>
      <c r="L737" s="69"/>
      <c r="M737" s="70"/>
      <c r="N737" s="70" t="str">
        <f>IFERROR(VLOOKUP(L737,Data!K:M,3,0),"0")</f>
        <v>0</v>
      </c>
      <c r="O737" s="70">
        <f t="shared" si="19"/>
        <v>0</v>
      </c>
      <c r="P737" s="178"/>
      <c r="Q737" s="160"/>
      <c r="R737" s="75"/>
      <c r="S737" s="76"/>
      <c r="T737" s="70"/>
      <c r="U737" s="87"/>
      <c r="V737" s="87"/>
      <c r="W737" s="87"/>
      <c r="X737" s="87"/>
      <c r="Y737" s="87"/>
      <c r="Z737" s="87"/>
      <c r="AA737" s="87"/>
    </row>
    <row r="738" spans="1:27" ht="15.5" x14ac:dyDescent="0.35">
      <c r="A738" s="210">
        <f>IF(G738="","",COUNTA($G$3:G739))</f>
        <v>185</v>
      </c>
      <c r="B738" s="198">
        <v>45085</v>
      </c>
      <c r="C738" s="198" t="s">
        <v>707</v>
      </c>
      <c r="D738" s="198" t="s">
        <v>76</v>
      </c>
      <c r="E738" s="224">
        <v>40964</v>
      </c>
      <c r="F738" s="210">
        <v>433963</v>
      </c>
      <c r="G738" s="210" t="s">
        <v>1434</v>
      </c>
      <c r="H738" s="210" t="s">
        <v>1434</v>
      </c>
      <c r="I738" s="210" t="s">
        <v>1435</v>
      </c>
      <c r="J738" s="227" t="s">
        <v>1436</v>
      </c>
      <c r="K738" s="212" t="s">
        <v>163</v>
      </c>
      <c r="L738" s="38" t="s">
        <v>148</v>
      </c>
      <c r="M738" s="31">
        <v>1</v>
      </c>
      <c r="N738" s="31">
        <f>IFERROR(VLOOKUP(L738,[7]Data!K:M,3,0),"0")</f>
        <v>350</v>
      </c>
      <c r="O738" s="31">
        <f t="shared" ref="O738:O747" si="21">PRODUCT(M738:N738)</f>
        <v>350</v>
      </c>
      <c r="P738" s="224">
        <f>SUM(O738:O739)</f>
        <v>850</v>
      </c>
      <c r="Q738" s="196"/>
      <c r="R738" s="30"/>
      <c r="S738" s="42" t="s">
        <v>750</v>
      </c>
    </row>
    <row r="739" spans="1:27" ht="15.5" x14ac:dyDescent="0.35">
      <c r="A739" s="210"/>
      <c r="B739" s="198"/>
      <c r="C739" s="198"/>
      <c r="D739" s="198"/>
      <c r="E739" s="224"/>
      <c r="F739" s="210"/>
      <c r="G739" s="210"/>
      <c r="H739" s="210"/>
      <c r="I739" s="210"/>
      <c r="J739" s="227"/>
      <c r="K739" s="212"/>
      <c r="L739" s="38" t="s">
        <v>61</v>
      </c>
      <c r="M739" s="31">
        <v>1</v>
      </c>
      <c r="N739" s="31">
        <f>IFERROR(VLOOKUP(L739,[7]Data!K:M,3,0),"0")</f>
        <v>500</v>
      </c>
      <c r="O739" s="31">
        <f t="shared" si="21"/>
        <v>500</v>
      </c>
      <c r="P739" s="224"/>
      <c r="Q739" s="219"/>
      <c r="R739" s="30"/>
      <c r="S739" s="42"/>
    </row>
    <row r="740" spans="1:27" ht="15.5" x14ac:dyDescent="0.35">
      <c r="A740" s="210">
        <f>IF(G740="","",COUNTA($G$3:G741))</f>
        <v>186</v>
      </c>
      <c r="B740" s="198">
        <v>45088</v>
      </c>
      <c r="C740" s="198" t="s">
        <v>53</v>
      </c>
      <c r="D740" s="198" t="s">
        <v>76</v>
      </c>
      <c r="E740" s="224" t="s">
        <v>1441</v>
      </c>
      <c r="F740" s="210">
        <v>218112</v>
      </c>
      <c r="G740" s="210" t="s">
        <v>1442</v>
      </c>
      <c r="H740" s="210" t="s">
        <v>1442</v>
      </c>
      <c r="I740" s="210" t="s">
        <v>1443</v>
      </c>
      <c r="J740" s="227" t="s">
        <v>1444</v>
      </c>
      <c r="K740" s="212" t="s">
        <v>208</v>
      </c>
      <c r="L740" s="38" t="s">
        <v>61</v>
      </c>
      <c r="M740" s="31">
        <v>1</v>
      </c>
      <c r="N740" s="31">
        <f>IFERROR(VLOOKUP(L740,[7]Data!K:M,3,0),"0")</f>
        <v>500</v>
      </c>
      <c r="O740" s="31">
        <f t="shared" si="21"/>
        <v>500</v>
      </c>
      <c r="P740" s="224">
        <f>SUM(O740:O741)</f>
        <v>500</v>
      </c>
      <c r="Q740" s="196"/>
      <c r="R740" s="30" t="s">
        <v>958</v>
      </c>
      <c r="S740" s="42" t="s">
        <v>738</v>
      </c>
    </row>
    <row r="741" spans="1:27" ht="15.5" x14ac:dyDescent="0.35">
      <c r="A741" s="210"/>
      <c r="B741" s="198"/>
      <c r="C741" s="198"/>
      <c r="D741" s="198"/>
      <c r="E741" s="224"/>
      <c r="F741" s="210"/>
      <c r="G741" s="210"/>
      <c r="H741" s="210"/>
      <c r="I741" s="210"/>
      <c r="J741" s="227"/>
      <c r="K741" s="212"/>
      <c r="L741" s="38"/>
      <c r="M741" s="31"/>
      <c r="N741" s="31" t="str">
        <f>IFERROR(VLOOKUP(L741,[7]Data!K:M,3,0),"0")</f>
        <v>0</v>
      </c>
      <c r="O741" s="31">
        <f t="shared" si="21"/>
        <v>0</v>
      </c>
      <c r="P741" s="224"/>
      <c r="Q741" s="219"/>
      <c r="R741" s="30"/>
      <c r="S741" s="42"/>
    </row>
    <row r="742" spans="1:27" ht="15.5" x14ac:dyDescent="0.35">
      <c r="A742" s="210">
        <f>IF(G742="","",COUNTA($G$3:G743))</f>
        <v>187</v>
      </c>
      <c r="B742" s="198">
        <v>45088</v>
      </c>
      <c r="C742" s="198" t="s">
        <v>739</v>
      </c>
      <c r="D742" s="198" t="s">
        <v>60</v>
      </c>
      <c r="E742" s="224">
        <v>43049</v>
      </c>
      <c r="F742" s="210">
        <v>325774</v>
      </c>
      <c r="G742" s="210" t="s">
        <v>1445</v>
      </c>
      <c r="H742" s="210" t="s">
        <v>1445</v>
      </c>
      <c r="I742" s="210" t="s">
        <v>1446</v>
      </c>
      <c r="J742" s="227" t="s">
        <v>1447</v>
      </c>
      <c r="K742" s="212" t="s">
        <v>191</v>
      </c>
      <c r="L742" s="38" t="s">
        <v>61</v>
      </c>
      <c r="M742" s="31">
        <v>1</v>
      </c>
      <c r="N742" s="31">
        <f>IFERROR(VLOOKUP(L742,[7]Data!K:M,3,0),"0")</f>
        <v>500</v>
      </c>
      <c r="O742" s="31">
        <f t="shared" si="21"/>
        <v>500</v>
      </c>
      <c r="P742" s="224">
        <f>SUM(O742:O743)</f>
        <v>500</v>
      </c>
      <c r="Q742" s="196"/>
      <c r="R742" s="29" t="s">
        <v>752</v>
      </c>
      <c r="S742" s="42" t="s">
        <v>737</v>
      </c>
    </row>
    <row r="743" spans="1:27" ht="15.5" x14ac:dyDescent="0.35">
      <c r="A743" s="210"/>
      <c r="B743" s="198"/>
      <c r="C743" s="198"/>
      <c r="D743" s="198"/>
      <c r="E743" s="224"/>
      <c r="F743" s="210"/>
      <c r="G743" s="210"/>
      <c r="H743" s="210"/>
      <c r="I743" s="210"/>
      <c r="J743" s="227"/>
      <c r="K743" s="212"/>
      <c r="L743" s="38"/>
      <c r="M743" s="31"/>
      <c r="N743" s="31" t="str">
        <f>IFERROR(VLOOKUP(L743,[7]Data!K:M,3,0),"0")</f>
        <v>0</v>
      </c>
      <c r="O743" s="31">
        <f t="shared" si="21"/>
        <v>0</v>
      </c>
      <c r="P743" s="224"/>
      <c r="Q743" s="219"/>
      <c r="R743" s="36"/>
      <c r="S743" s="42"/>
    </row>
    <row r="744" spans="1:27" ht="15.5" x14ac:dyDescent="0.35">
      <c r="A744" s="210">
        <f>IF(G744="","",COUNTA($G$3:G745))</f>
        <v>188</v>
      </c>
      <c r="B744" s="198">
        <v>45088</v>
      </c>
      <c r="C744" s="198" t="s">
        <v>703</v>
      </c>
      <c r="D744" s="198" t="s">
        <v>76</v>
      </c>
      <c r="E744" s="224">
        <v>15651</v>
      </c>
      <c r="F744" s="210">
        <v>392503</v>
      </c>
      <c r="G744" s="210" t="s">
        <v>1448</v>
      </c>
      <c r="H744" s="210" t="s">
        <v>1448</v>
      </c>
      <c r="I744" s="210" t="s">
        <v>1449</v>
      </c>
      <c r="J744" s="227" t="s">
        <v>1450</v>
      </c>
      <c r="K744" s="212" t="s">
        <v>211</v>
      </c>
      <c r="L744" s="38" t="s">
        <v>1286</v>
      </c>
      <c r="M744" s="31">
        <v>1</v>
      </c>
      <c r="N744" s="31">
        <f>IFERROR(VLOOKUP(L744,[7]Data!K:M,3,0),"0")</f>
        <v>400</v>
      </c>
      <c r="O744" s="31">
        <f t="shared" si="21"/>
        <v>400</v>
      </c>
      <c r="P744" s="224">
        <f>SUM(O744:O746)</f>
        <v>1250</v>
      </c>
      <c r="Q744" s="196"/>
      <c r="R744" s="30"/>
      <c r="S744" s="42" t="s">
        <v>738</v>
      </c>
    </row>
    <row r="745" spans="1:27" ht="15.5" x14ac:dyDescent="0.35">
      <c r="A745" s="210"/>
      <c r="B745" s="198"/>
      <c r="C745" s="198"/>
      <c r="D745" s="198"/>
      <c r="E745" s="224"/>
      <c r="F745" s="210"/>
      <c r="G745" s="210"/>
      <c r="H745" s="210"/>
      <c r="I745" s="210"/>
      <c r="J745" s="227"/>
      <c r="K745" s="212"/>
      <c r="L745" s="38" t="s">
        <v>148</v>
      </c>
      <c r="M745" s="31">
        <v>1</v>
      </c>
      <c r="N745" s="31">
        <f>IFERROR(VLOOKUP(L745,[7]Data!K:M,3,0),"0")</f>
        <v>350</v>
      </c>
      <c r="O745" s="31">
        <f t="shared" si="21"/>
        <v>350</v>
      </c>
      <c r="P745" s="224"/>
      <c r="Q745" s="197"/>
      <c r="R745" s="30"/>
      <c r="S745" s="42"/>
    </row>
    <row r="746" spans="1:27" ht="15.5" x14ac:dyDescent="0.35">
      <c r="A746" s="210"/>
      <c r="B746" s="198"/>
      <c r="C746" s="198"/>
      <c r="D746" s="198"/>
      <c r="E746" s="224"/>
      <c r="F746" s="210"/>
      <c r="G746" s="210"/>
      <c r="H746" s="210"/>
      <c r="I746" s="210"/>
      <c r="J746" s="227"/>
      <c r="K746" s="212"/>
      <c r="L746" s="38" t="s">
        <v>61</v>
      </c>
      <c r="M746" s="31">
        <v>1</v>
      </c>
      <c r="N746" s="31">
        <f>IFERROR(VLOOKUP(L746,[7]Data!K:M,3,0),"0")</f>
        <v>500</v>
      </c>
      <c r="O746" s="31">
        <f t="shared" si="21"/>
        <v>500</v>
      </c>
      <c r="P746" s="224"/>
      <c r="Q746" s="219"/>
      <c r="R746" s="30"/>
      <c r="S746" s="42"/>
    </row>
    <row r="747" spans="1:27" ht="15.5" x14ac:dyDescent="0.35">
      <c r="A747" s="224">
        <f>IF(G747="","",COUNTA($G$3:G748))</f>
        <v>189</v>
      </c>
      <c r="B747" s="195" t="s">
        <v>1451</v>
      </c>
      <c r="C747" s="201" t="s">
        <v>53</v>
      </c>
      <c r="D747" s="201" t="s">
        <v>55</v>
      </c>
      <c r="E747" s="224">
        <v>17460</v>
      </c>
      <c r="F747" s="224">
        <v>314424</v>
      </c>
      <c r="G747" s="210" t="s">
        <v>1456</v>
      </c>
      <c r="H747" s="210" t="s">
        <v>1456</v>
      </c>
      <c r="I747" s="210" t="s">
        <v>1457</v>
      </c>
      <c r="J747" s="195" t="s">
        <v>1458</v>
      </c>
      <c r="K747" s="228" t="s">
        <v>200</v>
      </c>
      <c r="L747" s="38" t="s">
        <v>763</v>
      </c>
      <c r="M747" s="31">
        <v>1</v>
      </c>
      <c r="N747" s="31">
        <f>IFERROR(VLOOKUP(L747,[6]Data!K:M,3,0),"0")</f>
        <v>850</v>
      </c>
      <c r="O747" s="31">
        <f t="shared" si="21"/>
        <v>850</v>
      </c>
      <c r="P747" s="224">
        <f>SUM(O747:O751)</f>
        <v>1940</v>
      </c>
      <c r="Q747" s="196"/>
      <c r="R747" s="30"/>
      <c r="S747" s="43" t="s">
        <v>734</v>
      </c>
    </row>
    <row r="748" spans="1:27" ht="15.5" x14ac:dyDescent="0.35">
      <c r="A748" s="224"/>
      <c r="B748" s="195"/>
      <c r="C748" s="201"/>
      <c r="D748" s="201"/>
      <c r="E748" s="224"/>
      <c r="F748" s="224"/>
      <c r="G748" s="210"/>
      <c r="H748" s="210"/>
      <c r="I748" s="210"/>
      <c r="J748" s="195"/>
      <c r="K748" s="228"/>
      <c r="L748" s="38" t="s">
        <v>7</v>
      </c>
      <c r="M748" s="31">
        <v>1</v>
      </c>
      <c r="N748" s="46">
        <v>150</v>
      </c>
      <c r="O748" s="31">
        <f t="shared" ref="O748:O751" si="22">PRODUCT(M748:N748)</f>
        <v>150</v>
      </c>
      <c r="P748" s="224"/>
      <c r="Q748" s="197"/>
      <c r="R748" s="58" t="s">
        <v>772</v>
      </c>
      <c r="S748" s="43"/>
    </row>
    <row r="749" spans="1:27" ht="15.5" x14ac:dyDescent="0.35">
      <c r="A749" s="224"/>
      <c r="B749" s="195"/>
      <c r="C749" s="201"/>
      <c r="D749" s="201"/>
      <c r="E749" s="224"/>
      <c r="F749" s="224"/>
      <c r="G749" s="210"/>
      <c r="H749" s="210"/>
      <c r="I749" s="210"/>
      <c r="J749" s="195"/>
      <c r="K749" s="228"/>
      <c r="L749" s="38" t="s">
        <v>578</v>
      </c>
      <c r="M749" s="31">
        <v>4</v>
      </c>
      <c r="N749" s="31">
        <f>IFERROR(VLOOKUP(L749,[6]Data!K:M,3,0),"0")</f>
        <v>10</v>
      </c>
      <c r="O749" s="31">
        <f t="shared" si="22"/>
        <v>40</v>
      </c>
      <c r="P749" s="224"/>
      <c r="Q749" s="197"/>
      <c r="R749" s="30"/>
      <c r="S749" s="43"/>
    </row>
    <row r="750" spans="1:27" ht="15.5" x14ac:dyDescent="0.35">
      <c r="A750" s="224"/>
      <c r="B750" s="195"/>
      <c r="C750" s="201"/>
      <c r="D750" s="201"/>
      <c r="E750" s="224"/>
      <c r="F750" s="224"/>
      <c r="G750" s="210"/>
      <c r="H750" s="210"/>
      <c r="I750" s="210"/>
      <c r="J750" s="195"/>
      <c r="K750" s="228"/>
      <c r="L750" s="38" t="s">
        <v>1286</v>
      </c>
      <c r="M750" s="31">
        <v>1</v>
      </c>
      <c r="N750" s="31">
        <f>IFERROR(VLOOKUP(L750,[6]Data!K:M,3,0),"0")</f>
        <v>400</v>
      </c>
      <c r="O750" s="31">
        <f t="shared" si="22"/>
        <v>400</v>
      </c>
      <c r="P750" s="224"/>
      <c r="Q750" s="197"/>
      <c r="R750" s="44">
        <v>45020</v>
      </c>
      <c r="S750" s="43"/>
    </row>
    <row r="751" spans="1:27" ht="15.5" x14ac:dyDescent="0.35">
      <c r="A751" s="224"/>
      <c r="B751" s="195"/>
      <c r="C751" s="201"/>
      <c r="D751" s="201"/>
      <c r="E751" s="224"/>
      <c r="F751" s="224"/>
      <c r="G751" s="210"/>
      <c r="H751" s="210"/>
      <c r="I751" s="210"/>
      <c r="J751" s="195"/>
      <c r="K751" s="228"/>
      <c r="L751" s="38" t="s">
        <v>61</v>
      </c>
      <c r="M751" s="31">
        <v>1</v>
      </c>
      <c r="N751" s="31">
        <f>IFERROR(VLOOKUP(L751,[6]Data!K:M,3,0),"0")</f>
        <v>500</v>
      </c>
      <c r="O751" s="31">
        <f t="shared" si="22"/>
        <v>500</v>
      </c>
      <c r="P751" s="224"/>
      <c r="Q751" s="219"/>
      <c r="R751" s="30"/>
      <c r="S751" s="43"/>
    </row>
    <row r="752" spans="1:27" s="88" customFormat="1" ht="18" customHeight="1" x14ac:dyDescent="0.35">
      <c r="A752" s="236" t="s">
        <v>1626</v>
      </c>
      <c r="B752" s="237"/>
      <c r="C752" s="237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237"/>
      <c r="O752" s="238"/>
      <c r="P752" s="220">
        <f>SUM(P686:P751)</f>
        <v>22870</v>
      </c>
      <c r="Q752" s="221"/>
      <c r="R752" s="222"/>
    </row>
    <row r="753" spans="1:27" s="92" customFormat="1" ht="18" customHeight="1" x14ac:dyDescent="0.35">
      <c r="A753" s="239" t="s">
        <v>1627</v>
      </c>
      <c r="B753" s="239"/>
      <c r="C753" s="89" t="e">
        <f ca="1">[4]!NumberToWordEN(P752)</f>
        <v>#NAME?</v>
      </c>
      <c r="D753" s="89"/>
      <c r="E753" s="89"/>
      <c r="F753" s="90"/>
      <c r="G753" s="89"/>
      <c r="H753" s="89"/>
      <c r="I753" s="89"/>
      <c r="J753" s="90"/>
      <c r="K753" s="89"/>
      <c r="L753" s="89"/>
      <c r="M753" s="89"/>
      <c r="N753" s="89"/>
      <c r="O753" s="89"/>
      <c r="P753" s="89"/>
      <c r="Q753" s="91"/>
    </row>
    <row r="754" spans="1:27" s="92" customFormat="1" ht="18" customHeight="1" x14ac:dyDescent="0.35">
      <c r="A754" s="93"/>
      <c r="B754" s="94"/>
      <c r="C754" s="95"/>
      <c r="D754" s="93"/>
      <c r="E754" s="93"/>
      <c r="F754" s="93"/>
      <c r="G754" s="93"/>
      <c r="H754" s="93"/>
      <c r="I754" s="93"/>
      <c r="J754" s="95"/>
      <c r="K754" s="93"/>
      <c r="M754" s="96"/>
      <c r="P754" s="93"/>
      <c r="Q754" s="97"/>
    </row>
    <row r="755" spans="1:27" s="92" customFormat="1" ht="18" customHeight="1" x14ac:dyDescent="0.35">
      <c r="A755" s="93"/>
      <c r="B755" s="94"/>
      <c r="C755" s="95"/>
      <c r="D755" s="93"/>
      <c r="E755" s="93"/>
      <c r="F755" s="93"/>
      <c r="G755" s="93"/>
      <c r="H755" s="93"/>
      <c r="I755" s="93"/>
      <c r="J755" s="95"/>
      <c r="K755" s="93"/>
      <c r="M755" s="96"/>
      <c r="P755" s="93"/>
      <c r="Q755" s="97"/>
    </row>
    <row r="756" spans="1:27" s="92" customFormat="1" ht="18" customHeight="1" x14ac:dyDescent="0.35">
      <c r="A756" s="93"/>
      <c r="B756" s="94"/>
      <c r="C756" s="95"/>
      <c r="D756" s="93"/>
      <c r="E756" s="93"/>
      <c r="F756" s="93"/>
      <c r="G756" s="93"/>
      <c r="H756" s="93"/>
      <c r="I756" s="93"/>
      <c r="J756" s="95"/>
      <c r="K756" s="93"/>
      <c r="M756" s="96"/>
      <c r="P756" s="93"/>
      <c r="Q756" s="97"/>
    </row>
    <row r="757" spans="1:27" s="102" customFormat="1" ht="18" customHeight="1" x14ac:dyDescent="0.35">
      <c r="A757" s="98"/>
      <c r="B757" s="98"/>
      <c r="C757" s="99"/>
      <c r="D757" s="99"/>
      <c r="E757" s="98"/>
      <c r="F757" s="98"/>
      <c r="G757" s="98"/>
      <c r="H757" s="98"/>
      <c r="I757" s="98"/>
      <c r="J757" s="99"/>
      <c r="K757" s="99"/>
      <c r="L757" s="99"/>
      <c r="M757" s="100"/>
      <c r="N757" s="100"/>
      <c r="O757" s="100"/>
      <c r="P757" s="100"/>
      <c r="Q757" s="101"/>
    </row>
    <row r="758" spans="1:27" s="102" customFormat="1" ht="18" customHeight="1" x14ac:dyDescent="0.35">
      <c r="A758" s="98"/>
      <c r="B758" s="98"/>
      <c r="C758" s="99"/>
      <c r="D758" s="99"/>
      <c r="E758" s="98"/>
      <c r="F758" s="98"/>
      <c r="G758" s="98"/>
      <c r="H758" s="98"/>
      <c r="I758" s="98"/>
      <c r="J758" s="99"/>
      <c r="K758" s="99"/>
      <c r="L758" s="99"/>
      <c r="M758" s="100"/>
      <c r="N758" s="100"/>
      <c r="O758" s="100"/>
      <c r="P758" s="218" t="s">
        <v>1628</v>
      </c>
      <c r="Q758" s="218"/>
    </row>
    <row r="759" spans="1:27" s="102" customFormat="1" ht="18" customHeight="1" x14ac:dyDescent="0.35">
      <c r="A759" s="98"/>
      <c r="B759" s="98"/>
      <c r="C759" s="99"/>
      <c r="D759" s="99"/>
      <c r="E759" s="98"/>
      <c r="F759" s="98"/>
      <c r="G759" s="98"/>
      <c r="H759" s="98"/>
      <c r="I759" s="98"/>
      <c r="J759" s="99"/>
      <c r="K759" s="99"/>
      <c r="L759" s="99"/>
      <c r="M759" s="100"/>
      <c r="N759" s="100"/>
      <c r="O759" s="100"/>
      <c r="P759" s="98"/>
      <c r="Q759" s="103"/>
    </row>
    <row r="760" spans="1:27" s="56" customFormat="1" ht="24" customHeight="1" x14ac:dyDescent="0.4">
      <c r="A760" s="205" t="s">
        <v>1640</v>
      </c>
      <c r="B760" s="207"/>
      <c r="C760" s="205" t="s">
        <v>20</v>
      </c>
      <c r="D760" s="206"/>
      <c r="E760" s="207"/>
      <c r="F760" s="205" t="s">
        <v>1623</v>
      </c>
      <c r="G760" s="206"/>
      <c r="H760" s="206"/>
      <c r="I760" s="206"/>
      <c r="J760" s="206"/>
      <c r="K760" s="206"/>
      <c r="L760" s="206"/>
      <c r="M760" s="206"/>
      <c r="N760" s="206"/>
      <c r="O760" s="206"/>
      <c r="P760" s="206"/>
      <c r="Q760" s="206"/>
      <c r="R760" s="207"/>
    </row>
    <row r="761" spans="1:27" s="57" customFormat="1" ht="41.25" customHeight="1" x14ac:dyDescent="0.4">
      <c r="A761" s="104" t="s">
        <v>1624</v>
      </c>
      <c r="B761" s="105" t="s">
        <v>80</v>
      </c>
      <c r="C761" s="105" t="s">
        <v>9</v>
      </c>
      <c r="D761" s="106" t="s">
        <v>10</v>
      </c>
      <c r="E761" s="104" t="s">
        <v>11</v>
      </c>
      <c r="F761" s="104" t="s">
        <v>0</v>
      </c>
      <c r="G761" s="104"/>
      <c r="H761" s="104" t="s">
        <v>1</v>
      </c>
      <c r="I761" s="107"/>
      <c r="J761" s="105" t="s">
        <v>12</v>
      </c>
      <c r="K761" s="108" t="s">
        <v>147</v>
      </c>
      <c r="L761" s="107" t="s">
        <v>81</v>
      </c>
      <c r="M761" s="104" t="s">
        <v>13</v>
      </c>
      <c r="N761" s="104" t="s">
        <v>2</v>
      </c>
      <c r="O761" s="104" t="s">
        <v>82</v>
      </c>
      <c r="P761" s="104" t="s">
        <v>1625</v>
      </c>
      <c r="Q761" s="109" t="s">
        <v>83</v>
      </c>
      <c r="R761" s="109" t="s">
        <v>4</v>
      </c>
    </row>
    <row r="762" spans="1:27" ht="15.5" x14ac:dyDescent="0.35">
      <c r="A762" s="224">
        <f>IF(G762="","",COUNTA($G$3:G763))</f>
        <v>190</v>
      </c>
      <c r="B762" s="195" t="s">
        <v>1451</v>
      </c>
      <c r="C762" s="201" t="s">
        <v>53</v>
      </c>
      <c r="D762" s="201" t="s">
        <v>55</v>
      </c>
      <c r="E762" s="224">
        <v>14132</v>
      </c>
      <c r="F762" s="224">
        <v>192511</v>
      </c>
      <c r="G762" s="210" t="s">
        <v>1452</v>
      </c>
      <c r="H762" s="210" t="s">
        <v>1452</v>
      </c>
      <c r="I762" s="210" t="s">
        <v>1453</v>
      </c>
      <c r="J762" s="195" t="s">
        <v>1454</v>
      </c>
      <c r="K762" s="228" t="s">
        <v>1455</v>
      </c>
      <c r="L762" s="38" t="s">
        <v>763</v>
      </c>
      <c r="M762" s="31">
        <v>1</v>
      </c>
      <c r="N762" s="31">
        <f>IFERROR(VLOOKUP(L762,[6]Data!K:M,3,0),"0")</f>
        <v>850</v>
      </c>
      <c r="O762" s="31">
        <f>PRODUCT(M762:N762)</f>
        <v>850</v>
      </c>
      <c r="P762" s="224">
        <f>SUM(O762:O763)</f>
        <v>1350</v>
      </c>
      <c r="Q762" s="196"/>
      <c r="R762" s="29"/>
      <c r="S762" s="43"/>
    </row>
    <row r="763" spans="1:27" ht="15.5" x14ac:dyDescent="0.35">
      <c r="A763" s="224"/>
      <c r="B763" s="195"/>
      <c r="C763" s="201"/>
      <c r="D763" s="201"/>
      <c r="E763" s="224"/>
      <c r="F763" s="224"/>
      <c r="G763" s="210"/>
      <c r="H763" s="210"/>
      <c r="I763" s="210"/>
      <c r="J763" s="195"/>
      <c r="K763" s="228"/>
      <c r="L763" s="38" t="s">
        <v>61</v>
      </c>
      <c r="M763" s="31">
        <v>1</v>
      </c>
      <c r="N763" s="31">
        <f>IFERROR(VLOOKUP(L763,[6]Data!K:M,3,0),"0")</f>
        <v>500</v>
      </c>
      <c r="O763" s="31">
        <f>PRODUCT(M763:N763)</f>
        <v>500</v>
      </c>
      <c r="P763" s="224"/>
      <c r="Q763" s="219"/>
      <c r="R763" s="36"/>
      <c r="S763" s="43"/>
    </row>
    <row r="764" spans="1:27" s="25" customFormat="1" ht="15.5" x14ac:dyDescent="0.35">
      <c r="A764" s="182">
        <f>IF(G764="","",COUNTA($G$3:G765))</f>
        <v>191</v>
      </c>
      <c r="B764" s="161">
        <v>45113</v>
      </c>
      <c r="C764" s="161" t="s">
        <v>703</v>
      </c>
      <c r="D764" s="161" t="s">
        <v>54</v>
      </c>
      <c r="E764" s="182">
        <v>19184</v>
      </c>
      <c r="F764" s="182">
        <v>590945</v>
      </c>
      <c r="G764" s="185" t="s">
        <v>416</v>
      </c>
      <c r="H764" s="185" t="s">
        <v>416</v>
      </c>
      <c r="I764" s="185" t="s">
        <v>415</v>
      </c>
      <c r="J764" s="188" t="s">
        <v>920</v>
      </c>
      <c r="K764" s="191" t="s">
        <v>204</v>
      </c>
      <c r="L764" s="69" t="s">
        <v>61</v>
      </c>
      <c r="M764" s="70">
        <v>1</v>
      </c>
      <c r="N764" s="70">
        <f>IFERROR(VLOOKUP(L764,Data!K:M,3,0),"0")</f>
        <v>500</v>
      </c>
      <c r="O764" s="70">
        <f t="shared" si="19"/>
        <v>500</v>
      </c>
      <c r="P764" s="178">
        <f>SUM(O764:O766)</f>
        <v>500</v>
      </c>
      <c r="Q764" s="159"/>
      <c r="R764" s="72" t="s">
        <v>736</v>
      </c>
      <c r="S764" s="73" t="s">
        <v>738</v>
      </c>
      <c r="T764" s="70" t="s">
        <v>178</v>
      </c>
      <c r="U764" s="87"/>
      <c r="V764" s="87"/>
      <c r="W764" s="87"/>
      <c r="X764" s="87"/>
      <c r="Y764" s="87"/>
      <c r="Z764" s="87"/>
      <c r="AA764" s="87"/>
    </row>
    <row r="765" spans="1:27" s="25" customFormat="1" ht="15.5" x14ac:dyDescent="0.35">
      <c r="A765" s="183"/>
      <c r="B765" s="162"/>
      <c r="C765" s="162"/>
      <c r="D765" s="162"/>
      <c r="E765" s="183"/>
      <c r="F765" s="183"/>
      <c r="G765" s="186"/>
      <c r="H765" s="186"/>
      <c r="I765" s="186"/>
      <c r="J765" s="189"/>
      <c r="K765" s="192"/>
      <c r="L765" s="69"/>
      <c r="M765" s="70"/>
      <c r="N765" s="70" t="str">
        <f>IFERROR(VLOOKUP(L765,Data!K:M,3,0),"0")</f>
        <v>0</v>
      </c>
      <c r="O765" s="70">
        <f t="shared" si="19"/>
        <v>0</v>
      </c>
      <c r="P765" s="178"/>
      <c r="Q765" s="160"/>
      <c r="R765" s="75"/>
      <c r="S765" s="76"/>
      <c r="T765" s="70"/>
      <c r="U765" s="87"/>
      <c r="V765" s="87"/>
      <c r="W765" s="87"/>
      <c r="X765" s="87"/>
      <c r="Y765" s="87"/>
      <c r="Z765" s="87"/>
      <c r="AA765" s="87"/>
    </row>
    <row r="766" spans="1:27" s="25" customFormat="1" ht="15.5" x14ac:dyDescent="0.35">
      <c r="A766" s="183"/>
      <c r="B766" s="162"/>
      <c r="C766" s="162"/>
      <c r="D766" s="162"/>
      <c r="E766" s="183"/>
      <c r="F766" s="183"/>
      <c r="G766" s="186"/>
      <c r="H766" s="186"/>
      <c r="I766" s="186"/>
      <c r="J766" s="189"/>
      <c r="K766" s="192"/>
      <c r="L766" s="69"/>
      <c r="M766" s="70"/>
      <c r="N766" s="70" t="str">
        <f>IFERROR(VLOOKUP(L766,Data!K:M,3,0),"0")</f>
        <v>0</v>
      </c>
      <c r="O766" s="70">
        <f t="shared" ref="O766:O843" si="23">PRODUCT(M766:N766)</f>
        <v>0</v>
      </c>
      <c r="P766" s="178"/>
      <c r="Q766" s="160"/>
      <c r="R766" s="75"/>
      <c r="S766" s="76"/>
      <c r="T766" s="70"/>
      <c r="U766" s="87"/>
      <c r="V766" s="87"/>
      <c r="W766" s="87"/>
      <c r="X766" s="87"/>
      <c r="Y766" s="87"/>
      <c r="Z766" s="87"/>
      <c r="AA766" s="87"/>
    </row>
    <row r="767" spans="1:27" s="25" customFormat="1" ht="15.5" x14ac:dyDescent="0.35">
      <c r="A767" s="182">
        <f>IF(G767="","",COUNTA($G$3:G768))</f>
        <v>192</v>
      </c>
      <c r="B767" s="161">
        <v>45113</v>
      </c>
      <c r="C767" s="161" t="s">
        <v>703</v>
      </c>
      <c r="D767" s="161" t="s">
        <v>55</v>
      </c>
      <c r="E767" s="182" t="s">
        <v>413</v>
      </c>
      <c r="F767" s="182">
        <v>435318</v>
      </c>
      <c r="G767" s="185" t="s">
        <v>414</v>
      </c>
      <c r="H767" s="185" t="s">
        <v>414</v>
      </c>
      <c r="I767" s="185" t="s">
        <v>412</v>
      </c>
      <c r="J767" s="188" t="s">
        <v>921</v>
      </c>
      <c r="K767" s="191" t="s">
        <v>166</v>
      </c>
      <c r="L767" s="69" t="s">
        <v>94</v>
      </c>
      <c r="M767" s="70">
        <v>1</v>
      </c>
      <c r="N767" s="70">
        <f>IFERROR(VLOOKUP(L767,Data!K:M,3,0),"0")</f>
        <v>80</v>
      </c>
      <c r="O767" s="70">
        <f t="shared" si="23"/>
        <v>80</v>
      </c>
      <c r="P767" s="178">
        <f>SUM(O767:O770)</f>
        <v>580</v>
      </c>
      <c r="Q767" s="159"/>
      <c r="R767" s="72"/>
      <c r="S767" s="73" t="s">
        <v>742</v>
      </c>
      <c r="T767" s="70" t="s">
        <v>230</v>
      </c>
      <c r="U767" s="87"/>
      <c r="V767" s="87"/>
      <c r="W767" s="87"/>
      <c r="X767" s="87"/>
      <c r="Y767" s="87"/>
      <c r="Z767" s="87"/>
      <c r="AA767" s="87"/>
    </row>
    <row r="768" spans="1:27" s="25" customFormat="1" ht="15.5" x14ac:dyDescent="0.35">
      <c r="A768" s="183"/>
      <c r="B768" s="162"/>
      <c r="C768" s="162"/>
      <c r="D768" s="162"/>
      <c r="E768" s="183"/>
      <c r="F768" s="183"/>
      <c r="G768" s="186"/>
      <c r="H768" s="186"/>
      <c r="I768" s="186"/>
      <c r="J768" s="189"/>
      <c r="K768" s="192"/>
      <c r="L768" s="69" t="s">
        <v>61</v>
      </c>
      <c r="M768" s="70">
        <v>1</v>
      </c>
      <c r="N768" s="70">
        <f>IFERROR(VLOOKUP(L768,Data!K:M,3,0),"0")</f>
        <v>500</v>
      </c>
      <c r="O768" s="70">
        <f t="shared" si="23"/>
        <v>500</v>
      </c>
      <c r="P768" s="178"/>
      <c r="Q768" s="160"/>
      <c r="R768" s="75"/>
      <c r="S768" s="76"/>
      <c r="T768" s="70"/>
      <c r="U768" s="87"/>
      <c r="V768" s="87"/>
      <c r="W768" s="87"/>
      <c r="X768" s="87"/>
      <c r="Y768" s="87"/>
      <c r="Z768" s="87"/>
      <c r="AA768" s="87"/>
    </row>
    <row r="769" spans="1:27" s="25" customFormat="1" ht="15.5" x14ac:dyDescent="0.35">
      <c r="A769" s="183"/>
      <c r="B769" s="162"/>
      <c r="C769" s="162"/>
      <c r="D769" s="162"/>
      <c r="E769" s="183"/>
      <c r="F769" s="183"/>
      <c r="G769" s="186"/>
      <c r="H769" s="186"/>
      <c r="I769" s="186"/>
      <c r="J769" s="189"/>
      <c r="K769" s="192"/>
      <c r="L769" s="69"/>
      <c r="M769" s="70"/>
      <c r="N769" s="70" t="str">
        <f>IFERROR(VLOOKUP(L769,Data!K:M,3,0),"0")</f>
        <v>0</v>
      </c>
      <c r="O769" s="70">
        <f t="shared" si="23"/>
        <v>0</v>
      </c>
      <c r="P769" s="178"/>
      <c r="Q769" s="160"/>
      <c r="R769" s="75"/>
      <c r="S769" s="76"/>
      <c r="T769" s="70"/>
      <c r="U769" s="87"/>
      <c r="V769" s="87"/>
      <c r="W769" s="87"/>
      <c r="X769" s="87"/>
      <c r="Y769" s="87"/>
      <c r="Z769" s="87"/>
      <c r="AA769" s="87"/>
    </row>
    <row r="770" spans="1:27" s="25" customFormat="1" ht="15.5" x14ac:dyDescent="0.35">
      <c r="A770" s="184"/>
      <c r="B770" s="163"/>
      <c r="C770" s="163"/>
      <c r="D770" s="163"/>
      <c r="E770" s="184"/>
      <c r="F770" s="184"/>
      <c r="G770" s="187"/>
      <c r="H770" s="187"/>
      <c r="I770" s="187"/>
      <c r="J770" s="190"/>
      <c r="K770" s="193"/>
      <c r="L770" s="69"/>
      <c r="M770" s="70"/>
      <c r="N770" s="70" t="str">
        <f>IFERROR(VLOOKUP(L770,Data!K:M,3,0),"0")</f>
        <v>0</v>
      </c>
      <c r="O770" s="70">
        <f t="shared" si="23"/>
        <v>0</v>
      </c>
      <c r="P770" s="178"/>
      <c r="Q770" s="179"/>
      <c r="R770" s="77"/>
      <c r="S770" s="78"/>
      <c r="T770" s="70"/>
      <c r="U770" s="87"/>
      <c r="V770" s="87"/>
      <c r="W770" s="87"/>
      <c r="X770" s="87"/>
      <c r="Y770" s="87"/>
      <c r="Z770" s="87"/>
      <c r="AA770" s="87"/>
    </row>
    <row r="771" spans="1:27" s="25" customFormat="1" ht="15.5" x14ac:dyDescent="0.35">
      <c r="A771" s="182">
        <f>IF(G771="","",COUNTA($G$3:G772))</f>
        <v>193</v>
      </c>
      <c r="B771" s="161">
        <v>45115</v>
      </c>
      <c r="C771" s="161" t="s">
        <v>707</v>
      </c>
      <c r="D771" s="161" t="s">
        <v>60</v>
      </c>
      <c r="E771" s="182">
        <v>51961</v>
      </c>
      <c r="F771" s="182">
        <v>384118</v>
      </c>
      <c r="G771" s="185" t="s">
        <v>411</v>
      </c>
      <c r="H771" s="185" t="s">
        <v>411</v>
      </c>
      <c r="I771" s="185" t="s">
        <v>410</v>
      </c>
      <c r="J771" s="188" t="s">
        <v>922</v>
      </c>
      <c r="K771" s="191" t="s">
        <v>159</v>
      </c>
      <c r="L771" s="69" t="s">
        <v>65</v>
      </c>
      <c r="M771" s="70">
        <v>1</v>
      </c>
      <c r="N771" s="70">
        <f>IFERROR(VLOOKUP(L771,Data!K:M,3,0),"0")</f>
        <v>1000</v>
      </c>
      <c r="O771" s="70">
        <f t="shared" si="23"/>
        <v>1000</v>
      </c>
      <c r="P771" s="178">
        <f>SUM(O771:O777)</f>
        <v>3380</v>
      </c>
      <c r="Q771" s="159">
        <v>45267</v>
      </c>
      <c r="R771" s="72" t="s">
        <v>1016</v>
      </c>
      <c r="S771" s="73" t="s">
        <v>735</v>
      </c>
      <c r="T771" s="70" t="s">
        <v>203</v>
      </c>
      <c r="U771" s="87"/>
      <c r="V771" s="87"/>
      <c r="W771" s="87"/>
      <c r="X771" s="87"/>
      <c r="Y771" s="87"/>
      <c r="Z771" s="87"/>
      <c r="AA771" s="87"/>
    </row>
    <row r="772" spans="1:27" s="25" customFormat="1" ht="15.5" x14ac:dyDescent="0.35">
      <c r="A772" s="183"/>
      <c r="B772" s="162"/>
      <c r="C772" s="162"/>
      <c r="D772" s="162"/>
      <c r="E772" s="183"/>
      <c r="F772" s="183"/>
      <c r="G772" s="186"/>
      <c r="H772" s="186"/>
      <c r="I772" s="186"/>
      <c r="J772" s="189"/>
      <c r="K772" s="192"/>
      <c r="L772" s="69" t="s">
        <v>137</v>
      </c>
      <c r="M772" s="70">
        <v>1</v>
      </c>
      <c r="N772" s="70">
        <f>IFERROR(VLOOKUP(L772,Data!K:M,3,0),"0")</f>
        <v>70</v>
      </c>
      <c r="O772" s="70">
        <f t="shared" si="23"/>
        <v>70</v>
      </c>
      <c r="P772" s="178"/>
      <c r="Q772" s="160"/>
      <c r="R772" s="75"/>
      <c r="S772" s="76"/>
      <c r="T772" s="70"/>
      <c r="U772" s="87"/>
      <c r="V772" s="87"/>
      <c r="W772" s="87"/>
      <c r="X772" s="87"/>
      <c r="Y772" s="87"/>
      <c r="Z772" s="87"/>
      <c r="AA772" s="87"/>
    </row>
    <row r="773" spans="1:27" s="25" customFormat="1" ht="15.5" x14ac:dyDescent="0.35">
      <c r="A773" s="183"/>
      <c r="B773" s="162"/>
      <c r="C773" s="162"/>
      <c r="D773" s="162"/>
      <c r="E773" s="183"/>
      <c r="F773" s="183"/>
      <c r="G773" s="186"/>
      <c r="H773" s="186"/>
      <c r="I773" s="186"/>
      <c r="J773" s="189"/>
      <c r="K773" s="192"/>
      <c r="L773" s="69" t="s">
        <v>716</v>
      </c>
      <c r="M773" s="70">
        <v>1</v>
      </c>
      <c r="N773" s="70">
        <f>IFERROR(VLOOKUP(L773,Data!K:M,3,0),"0")</f>
        <v>200</v>
      </c>
      <c r="O773" s="70">
        <f t="shared" si="23"/>
        <v>200</v>
      </c>
      <c r="P773" s="178"/>
      <c r="Q773" s="160"/>
      <c r="R773" s="75" t="s">
        <v>1014</v>
      </c>
      <c r="S773" s="76"/>
      <c r="T773" s="70"/>
      <c r="U773" s="87"/>
      <c r="V773" s="87"/>
      <c r="W773" s="87"/>
      <c r="X773" s="87"/>
      <c r="Y773" s="87"/>
      <c r="Z773" s="87"/>
      <c r="AA773" s="87"/>
    </row>
    <row r="774" spans="1:27" s="25" customFormat="1" ht="15.5" x14ac:dyDescent="0.35">
      <c r="A774" s="183"/>
      <c r="B774" s="162"/>
      <c r="C774" s="162"/>
      <c r="D774" s="162"/>
      <c r="E774" s="183"/>
      <c r="F774" s="183"/>
      <c r="G774" s="186"/>
      <c r="H774" s="186"/>
      <c r="I774" s="186"/>
      <c r="J774" s="189"/>
      <c r="K774" s="192"/>
      <c r="L774" s="69" t="s">
        <v>7</v>
      </c>
      <c r="M774" s="70">
        <v>1</v>
      </c>
      <c r="N774" s="70">
        <v>500</v>
      </c>
      <c r="O774" s="70">
        <f t="shared" si="23"/>
        <v>500</v>
      </c>
      <c r="P774" s="178"/>
      <c r="Q774" s="160"/>
      <c r="R774" s="75" t="s">
        <v>790</v>
      </c>
      <c r="S774" s="76"/>
      <c r="T774" s="70"/>
      <c r="U774" s="87"/>
      <c r="V774" s="87"/>
      <c r="W774" s="87"/>
      <c r="X774" s="87"/>
      <c r="Y774" s="87"/>
      <c r="Z774" s="87"/>
      <c r="AA774" s="87"/>
    </row>
    <row r="775" spans="1:27" s="25" customFormat="1" ht="15.5" x14ac:dyDescent="0.35">
      <c r="A775" s="183"/>
      <c r="B775" s="162"/>
      <c r="C775" s="162"/>
      <c r="D775" s="162"/>
      <c r="E775" s="183"/>
      <c r="F775" s="183"/>
      <c r="G775" s="186"/>
      <c r="H775" s="186"/>
      <c r="I775" s="186"/>
      <c r="J775" s="189"/>
      <c r="K775" s="192"/>
      <c r="L775" s="69" t="s">
        <v>578</v>
      </c>
      <c r="M775" s="70">
        <v>3</v>
      </c>
      <c r="N775" s="70">
        <f>IFERROR(VLOOKUP(L775,Data!K:M,3,0),"0")</f>
        <v>10</v>
      </c>
      <c r="O775" s="70">
        <f t="shared" si="23"/>
        <v>30</v>
      </c>
      <c r="P775" s="178"/>
      <c r="Q775" s="160"/>
      <c r="R775" s="75"/>
      <c r="S775" s="76"/>
      <c r="T775" s="70"/>
      <c r="U775" s="87"/>
      <c r="V775" s="87"/>
      <c r="W775" s="87"/>
      <c r="X775" s="87"/>
      <c r="Y775" s="87"/>
      <c r="Z775" s="87"/>
      <c r="AA775" s="87"/>
    </row>
    <row r="776" spans="1:27" s="25" customFormat="1" ht="15.5" x14ac:dyDescent="0.35">
      <c r="A776" s="183"/>
      <c r="B776" s="162"/>
      <c r="C776" s="162"/>
      <c r="D776" s="162"/>
      <c r="E776" s="183"/>
      <c r="F776" s="183"/>
      <c r="G776" s="186"/>
      <c r="H776" s="186"/>
      <c r="I776" s="186"/>
      <c r="J776" s="189"/>
      <c r="K776" s="192"/>
      <c r="L776" s="69" t="s">
        <v>144</v>
      </c>
      <c r="M776" s="70">
        <v>1</v>
      </c>
      <c r="N776" s="70">
        <v>1080</v>
      </c>
      <c r="O776" s="70">
        <f t="shared" si="23"/>
        <v>1080</v>
      </c>
      <c r="P776" s="178"/>
      <c r="Q776" s="160"/>
      <c r="R776" s="75"/>
      <c r="S776" s="76"/>
      <c r="T776" s="70"/>
      <c r="U776" s="87"/>
      <c r="V776" s="87"/>
      <c r="W776" s="87"/>
      <c r="X776" s="87"/>
      <c r="Y776" s="87"/>
      <c r="Z776" s="87"/>
      <c r="AA776" s="87"/>
    </row>
    <row r="777" spans="1:27" s="25" customFormat="1" ht="15.5" x14ac:dyDescent="0.35">
      <c r="A777" s="183"/>
      <c r="B777" s="162"/>
      <c r="C777" s="162"/>
      <c r="D777" s="162"/>
      <c r="E777" s="183"/>
      <c r="F777" s="183"/>
      <c r="G777" s="186"/>
      <c r="H777" s="186"/>
      <c r="I777" s="186"/>
      <c r="J777" s="189"/>
      <c r="K777" s="192"/>
      <c r="L777" s="69" t="s">
        <v>61</v>
      </c>
      <c r="M777" s="70">
        <v>1</v>
      </c>
      <c r="N777" s="70">
        <f>IFERROR(VLOOKUP(L777,Data!K:M,3,0),"0")</f>
        <v>500</v>
      </c>
      <c r="O777" s="70">
        <f t="shared" si="23"/>
        <v>500</v>
      </c>
      <c r="P777" s="178"/>
      <c r="Q777" s="160"/>
      <c r="R777" s="75"/>
      <c r="S777" s="76"/>
      <c r="T777" s="70"/>
      <c r="U777" s="87"/>
      <c r="V777" s="87"/>
      <c r="W777" s="87"/>
      <c r="X777" s="87"/>
      <c r="Y777" s="87"/>
      <c r="Z777" s="87"/>
      <c r="AA777" s="87"/>
    </row>
    <row r="778" spans="1:27" s="25" customFormat="1" ht="15.5" x14ac:dyDescent="0.35">
      <c r="A778" s="182">
        <f>IF(G778="","",COUNTA($G$3:G779))</f>
        <v>194</v>
      </c>
      <c r="B778" s="161">
        <v>45115</v>
      </c>
      <c r="C778" s="161" t="s">
        <v>703</v>
      </c>
      <c r="D778" s="161" t="s">
        <v>76</v>
      </c>
      <c r="E778" s="182">
        <v>35012</v>
      </c>
      <c r="F778" s="182">
        <v>529613</v>
      </c>
      <c r="G778" s="185" t="s">
        <v>409</v>
      </c>
      <c r="H778" s="185" t="s">
        <v>409</v>
      </c>
      <c r="I778" s="185" t="s">
        <v>408</v>
      </c>
      <c r="J778" s="188" t="s">
        <v>923</v>
      </c>
      <c r="K778" s="191" t="s">
        <v>161</v>
      </c>
      <c r="L778" s="69" t="s">
        <v>714</v>
      </c>
      <c r="M778" s="70">
        <v>1</v>
      </c>
      <c r="N778" s="70">
        <f>IFERROR(VLOOKUP(L778,Data!K:M,3,0),"0")</f>
        <v>380</v>
      </c>
      <c r="O778" s="70">
        <f t="shared" si="23"/>
        <v>380</v>
      </c>
      <c r="P778" s="178">
        <f>SUM(O778:O781)</f>
        <v>880</v>
      </c>
      <c r="Q778" s="159"/>
      <c r="R778" s="72"/>
      <c r="S778" s="73" t="s">
        <v>753</v>
      </c>
      <c r="T778" s="70" t="s">
        <v>167</v>
      </c>
      <c r="U778" s="87"/>
      <c r="V778" s="87"/>
      <c r="W778" s="87"/>
      <c r="X778" s="87"/>
      <c r="Y778" s="87"/>
      <c r="Z778" s="87"/>
      <c r="AA778" s="87"/>
    </row>
    <row r="779" spans="1:27" s="25" customFormat="1" ht="15.5" x14ac:dyDescent="0.35">
      <c r="A779" s="183"/>
      <c r="B779" s="162"/>
      <c r="C779" s="162"/>
      <c r="D779" s="162"/>
      <c r="E779" s="183"/>
      <c r="F779" s="183"/>
      <c r="G779" s="186"/>
      <c r="H779" s="186"/>
      <c r="I779" s="186"/>
      <c r="J779" s="189"/>
      <c r="K779" s="192"/>
      <c r="L779" s="69" t="s">
        <v>61</v>
      </c>
      <c r="M779" s="70">
        <v>1</v>
      </c>
      <c r="N779" s="70">
        <f>IFERROR(VLOOKUP(L779,Data!K:M,3,0),"0")</f>
        <v>500</v>
      </c>
      <c r="O779" s="70">
        <f t="shared" si="23"/>
        <v>500</v>
      </c>
      <c r="P779" s="178"/>
      <c r="Q779" s="160"/>
      <c r="R779" s="75"/>
      <c r="S779" s="76"/>
      <c r="T779" s="70"/>
      <c r="U779" s="87"/>
      <c r="V779" s="87"/>
      <c r="W779" s="87"/>
      <c r="X779" s="87"/>
      <c r="Y779" s="87"/>
      <c r="Z779" s="87"/>
      <c r="AA779" s="87"/>
    </row>
    <row r="780" spans="1:27" s="25" customFormat="1" ht="15.5" x14ac:dyDescent="0.35">
      <c r="A780" s="183"/>
      <c r="B780" s="162"/>
      <c r="C780" s="162"/>
      <c r="D780" s="162"/>
      <c r="E780" s="183"/>
      <c r="F780" s="183"/>
      <c r="G780" s="186"/>
      <c r="H780" s="186"/>
      <c r="I780" s="186"/>
      <c r="J780" s="189"/>
      <c r="K780" s="192"/>
      <c r="L780" s="69"/>
      <c r="M780" s="70"/>
      <c r="N780" s="70" t="str">
        <f>IFERROR(VLOOKUP(L780,Data!K:M,3,0),"0")</f>
        <v>0</v>
      </c>
      <c r="O780" s="70">
        <f t="shared" si="23"/>
        <v>0</v>
      </c>
      <c r="P780" s="178"/>
      <c r="Q780" s="160"/>
      <c r="R780" s="75"/>
      <c r="S780" s="76"/>
      <c r="T780" s="70"/>
      <c r="U780" s="87"/>
      <c r="V780" s="87"/>
      <c r="W780" s="87"/>
      <c r="X780" s="87"/>
      <c r="Y780" s="87"/>
      <c r="Z780" s="87"/>
      <c r="AA780" s="87"/>
    </row>
    <row r="781" spans="1:27" s="25" customFormat="1" ht="15.5" x14ac:dyDescent="0.35">
      <c r="A781" s="184"/>
      <c r="B781" s="163"/>
      <c r="C781" s="163"/>
      <c r="D781" s="163"/>
      <c r="E781" s="184"/>
      <c r="F781" s="184"/>
      <c r="G781" s="187"/>
      <c r="H781" s="187"/>
      <c r="I781" s="187"/>
      <c r="J781" s="190"/>
      <c r="K781" s="193"/>
      <c r="L781" s="69"/>
      <c r="M781" s="70"/>
      <c r="N781" s="70" t="str">
        <f>IFERROR(VLOOKUP(L781,Data!K:M,3,0),"0")</f>
        <v>0</v>
      </c>
      <c r="O781" s="70">
        <f t="shared" si="23"/>
        <v>0</v>
      </c>
      <c r="P781" s="178"/>
      <c r="Q781" s="179"/>
      <c r="R781" s="77"/>
      <c r="S781" s="78"/>
      <c r="T781" s="70"/>
      <c r="U781" s="87"/>
      <c r="V781" s="87"/>
      <c r="W781" s="87"/>
      <c r="X781" s="87"/>
      <c r="Y781" s="87"/>
      <c r="Z781" s="87"/>
      <c r="AA781" s="87"/>
    </row>
    <row r="782" spans="1:27" s="25" customFormat="1" ht="15.5" x14ac:dyDescent="0.35">
      <c r="A782" s="182">
        <f>IF(G782="","",COUNTA($G$3:G783))</f>
        <v>195</v>
      </c>
      <c r="B782" s="161">
        <v>45115</v>
      </c>
      <c r="C782" s="161" t="s">
        <v>703</v>
      </c>
      <c r="D782" s="161" t="s">
        <v>55</v>
      </c>
      <c r="E782" s="182">
        <v>3013</v>
      </c>
      <c r="F782" s="182">
        <v>33496</v>
      </c>
      <c r="G782" s="185" t="s">
        <v>407</v>
      </c>
      <c r="H782" s="185" t="s">
        <v>407</v>
      </c>
      <c r="I782" s="185" t="s">
        <v>406</v>
      </c>
      <c r="J782" s="188" t="s">
        <v>924</v>
      </c>
      <c r="K782" s="191" t="s">
        <v>188</v>
      </c>
      <c r="L782" s="69" t="s">
        <v>61</v>
      </c>
      <c r="M782" s="70">
        <v>1</v>
      </c>
      <c r="N782" s="70">
        <f>IFERROR(VLOOKUP(L782,Data!K:M,3,0),"0")</f>
        <v>500</v>
      </c>
      <c r="O782" s="70">
        <f t="shared" si="23"/>
        <v>500</v>
      </c>
      <c r="P782" s="178">
        <f>SUM(O782:O785)</f>
        <v>500</v>
      </c>
      <c r="Q782" s="159"/>
      <c r="R782" s="72" t="s">
        <v>925</v>
      </c>
      <c r="S782" s="73" t="s">
        <v>827</v>
      </c>
      <c r="T782" s="70" t="s">
        <v>199</v>
      </c>
      <c r="U782" s="87"/>
      <c r="V782" s="87"/>
      <c r="W782" s="87"/>
      <c r="X782" s="87"/>
      <c r="Y782" s="87"/>
      <c r="Z782" s="87"/>
      <c r="AA782" s="87"/>
    </row>
    <row r="783" spans="1:27" s="25" customFormat="1" ht="15.5" x14ac:dyDescent="0.35">
      <c r="A783" s="183"/>
      <c r="B783" s="162"/>
      <c r="C783" s="162"/>
      <c r="D783" s="162"/>
      <c r="E783" s="183"/>
      <c r="F783" s="183"/>
      <c r="G783" s="186"/>
      <c r="H783" s="186"/>
      <c r="I783" s="186"/>
      <c r="J783" s="189"/>
      <c r="K783" s="192"/>
      <c r="L783" s="69"/>
      <c r="M783" s="70"/>
      <c r="N783" s="70" t="str">
        <f>IFERROR(VLOOKUP(L783,Data!K:M,3,0),"0")</f>
        <v>0</v>
      </c>
      <c r="O783" s="70">
        <f t="shared" si="23"/>
        <v>0</v>
      </c>
      <c r="P783" s="178"/>
      <c r="Q783" s="160"/>
      <c r="R783" s="75"/>
      <c r="S783" s="76"/>
      <c r="T783" s="70"/>
      <c r="U783" s="87"/>
      <c r="V783" s="87"/>
      <c r="W783" s="87"/>
      <c r="X783" s="87"/>
      <c r="Y783" s="87"/>
      <c r="Z783" s="87"/>
      <c r="AA783" s="87"/>
    </row>
    <row r="784" spans="1:27" s="25" customFormat="1" ht="15.5" x14ac:dyDescent="0.35">
      <c r="A784" s="183"/>
      <c r="B784" s="162"/>
      <c r="C784" s="162"/>
      <c r="D784" s="162"/>
      <c r="E784" s="183"/>
      <c r="F784" s="183"/>
      <c r="G784" s="186"/>
      <c r="H784" s="186"/>
      <c r="I784" s="186"/>
      <c r="J784" s="189"/>
      <c r="K784" s="192"/>
      <c r="L784" s="69"/>
      <c r="M784" s="70"/>
      <c r="N784" s="70" t="str">
        <f>IFERROR(VLOOKUP(L784,Data!K:M,3,0),"0")</f>
        <v>0</v>
      </c>
      <c r="O784" s="70">
        <f t="shared" si="23"/>
        <v>0</v>
      </c>
      <c r="P784" s="178"/>
      <c r="Q784" s="160"/>
      <c r="R784" s="75"/>
      <c r="S784" s="76"/>
      <c r="T784" s="70"/>
      <c r="U784" s="87"/>
      <c r="V784" s="87"/>
      <c r="W784" s="87"/>
      <c r="X784" s="87"/>
      <c r="Y784" s="87"/>
      <c r="Z784" s="87"/>
      <c r="AA784" s="87"/>
    </row>
    <row r="785" spans="1:27" s="25" customFormat="1" ht="15.5" x14ac:dyDescent="0.35">
      <c r="A785" s="184"/>
      <c r="B785" s="163"/>
      <c r="C785" s="163"/>
      <c r="D785" s="163"/>
      <c r="E785" s="184"/>
      <c r="F785" s="184"/>
      <c r="G785" s="187"/>
      <c r="H785" s="187"/>
      <c r="I785" s="187"/>
      <c r="J785" s="190"/>
      <c r="K785" s="193"/>
      <c r="L785" s="69"/>
      <c r="M785" s="70"/>
      <c r="N785" s="70" t="str">
        <f>IFERROR(VLOOKUP(L785,Data!K:M,3,0),"0")</f>
        <v>0</v>
      </c>
      <c r="O785" s="70">
        <f t="shared" si="23"/>
        <v>0</v>
      </c>
      <c r="P785" s="178"/>
      <c r="Q785" s="179"/>
      <c r="R785" s="77"/>
      <c r="S785" s="78"/>
      <c r="T785" s="70"/>
      <c r="U785" s="87"/>
      <c r="V785" s="87"/>
      <c r="W785" s="87"/>
      <c r="X785" s="87"/>
      <c r="Y785" s="87"/>
      <c r="Z785" s="87"/>
      <c r="AA785" s="87"/>
    </row>
    <row r="786" spans="1:27" s="25" customFormat="1" ht="15.5" x14ac:dyDescent="0.35">
      <c r="A786" s="182">
        <f>IF(G786="","",COUNTA($G$3:G787))</f>
        <v>196</v>
      </c>
      <c r="B786" s="161">
        <v>45115</v>
      </c>
      <c r="C786" s="161" t="s">
        <v>703</v>
      </c>
      <c r="D786" s="161" t="s">
        <v>76</v>
      </c>
      <c r="E786" s="182">
        <v>214140</v>
      </c>
      <c r="F786" s="182">
        <v>172624</v>
      </c>
      <c r="G786" s="185" t="s">
        <v>404</v>
      </c>
      <c r="H786" s="185" t="s">
        <v>404</v>
      </c>
      <c r="I786" s="185" t="s">
        <v>403</v>
      </c>
      <c r="J786" s="188" t="s">
        <v>927</v>
      </c>
      <c r="K786" s="191" t="s">
        <v>185</v>
      </c>
      <c r="L786" s="69" t="s">
        <v>61</v>
      </c>
      <c r="M786" s="70">
        <v>1</v>
      </c>
      <c r="N786" s="70">
        <f>IFERROR(VLOOKUP(L786,Data!K:M,3,0),"0")</f>
        <v>500</v>
      </c>
      <c r="O786" s="70">
        <f t="shared" si="23"/>
        <v>500</v>
      </c>
      <c r="P786" s="178">
        <f>SUM(O786:O789)</f>
        <v>500</v>
      </c>
      <c r="Q786" s="159"/>
      <c r="R786" s="72" t="s">
        <v>711</v>
      </c>
      <c r="S786" s="73" t="s">
        <v>724</v>
      </c>
      <c r="T786" s="70" t="s">
        <v>165</v>
      </c>
      <c r="U786" s="87"/>
      <c r="V786" s="87"/>
      <c r="W786" s="87"/>
      <c r="X786" s="87"/>
      <c r="Y786" s="87"/>
      <c r="Z786" s="87"/>
      <c r="AA786" s="87"/>
    </row>
    <row r="787" spans="1:27" s="25" customFormat="1" ht="15.5" x14ac:dyDescent="0.35">
      <c r="A787" s="183"/>
      <c r="B787" s="162"/>
      <c r="C787" s="162"/>
      <c r="D787" s="162"/>
      <c r="E787" s="183"/>
      <c r="F787" s="183"/>
      <c r="G787" s="186"/>
      <c r="H787" s="186"/>
      <c r="I787" s="186"/>
      <c r="J787" s="189"/>
      <c r="K787" s="192"/>
      <c r="L787" s="69"/>
      <c r="M787" s="70"/>
      <c r="N787" s="70" t="str">
        <f>IFERROR(VLOOKUP(L787,Data!K:M,3,0),"0")</f>
        <v>0</v>
      </c>
      <c r="O787" s="70">
        <f t="shared" si="23"/>
        <v>0</v>
      </c>
      <c r="P787" s="178"/>
      <c r="Q787" s="160"/>
      <c r="R787" s="75"/>
      <c r="S787" s="76"/>
      <c r="T787" s="70"/>
      <c r="U787" s="87"/>
      <c r="V787" s="87"/>
      <c r="W787" s="87"/>
      <c r="X787" s="87"/>
      <c r="Y787" s="87"/>
      <c r="Z787" s="87"/>
      <c r="AA787" s="87"/>
    </row>
    <row r="788" spans="1:27" s="25" customFormat="1" ht="15.5" x14ac:dyDescent="0.35">
      <c r="A788" s="183"/>
      <c r="B788" s="162"/>
      <c r="C788" s="162"/>
      <c r="D788" s="162"/>
      <c r="E788" s="183"/>
      <c r="F788" s="183"/>
      <c r="G788" s="186"/>
      <c r="H788" s="186"/>
      <c r="I788" s="186"/>
      <c r="J788" s="189"/>
      <c r="K788" s="192"/>
      <c r="L788" s="69"/>
      <c r="M788" s="70"/>
      <c r="N788" s="70" t="str">
        <f>IFERROR(VLOOKUP(L788,Data!K:M,3,0),"0")</f>
        <v>0</v>
      </c>
      <c r="O788" s="70">
        <f t="shared" si="23"/>
        <v>0</v>
      </c>
      <c r="P788" s="178"/>
      <c r="Q788" s="160"/>
      <c r="R788" s="75"/>
      <c r="S788" s="76"/>
      <c r="T788" s="70"/>
      <c r="U788" s="87"/>
      <c r="V788" s="87"/>
      <c r="W788" s="87"/>
      <c r="X788" s="87"/>
      <c r="Y788" s="87"/>
      <c r="Z788" s="87"/>
      <c r="AA788" s="87"/>
    </row>
    <row r="789" spans="1:27" s="25" customFormat="1" ht="15.5" x14ac:dyDescent="0.35">
      <c r="A789" s="184"/>
      <c r="B789" s="163"/>
      <c r="C789" s="163"/>
      <c r="D789" s="163"/>
      <c r="E789" s="184"/>
      <c r="F789" s="184"/>
      <c r="G789" s="187"/>
      <c r="H789" s="187"/>
      <c r="I789" s="187"/>
      <c r="J789" s="190"/>
      <c r="K789" s="193"/>
      <c r="L789" s="69"/>
      <c r="M789" s="70"/>
      <c r="N789" s="70" t="str">
        <f>IFERROR(VLOOKUP(L789,Data!K:M,3,0),"0")</f>
        <v>0</v>
      </c>
      <c r="O789" s="70">
        <f t="shared" si="23"/>
        <v>0</v>
      </c>
      <c r="P789" s="178"/>
      <c r="Q789" s="179"/>
      <c r="R789" s="77"/>
      <c r="S789" s="78"/>
      <c r="T789" s="70"/>
      <c r="U789" s="87"/>
      <c r="V789" s="87"/>
      <c r="W789" s="87"/>
      <c r="X789" s="87"/>
      <c r="Y789" s="87"/>
      <c r="Z789" s="87"/>
      <c r="AA789" s="87"/>
    </row>
    <row r="790" spans="1:27" s="25" customFormat="1" ht="15.5" x14ac:dyDescent="0.35">
      <c r="A790" s="182">
        <f>IF(G790="","",COUNTA($G$3:G791))</f>
        <v>197</v>
      </c>
      <c r="B790" s="161">
        <v>45115</v>
      </c>
      <c r="C790" s="161" t="s">
        <v>703</v>
      </c>
      <c r="D790" s="161" t="s">
        <v>76</v>
      </c>
      <c r="E790" s="182">
        <v>210980</v>
      </c>
      <c r="F790" s="182">
        <v>543219</v>
      </c>
      <c r="G790" s="185" t="s">
        <v>402</v>
      </c>
      <c r="H790" s="185" t="s">
        <v>402</v>
      </c>
      <c r="I790" s="185" t="s">
        <v>401</v>
      </c>
      <c r="J790" s="188" t="s">
        <v>928</v>
      </c>
      <c r="K790" s="191" t="s">
        <v>185</v>
      </c>
      <c r="L790" s="69" t="s">
        <v>61</v>
      </c>
      <c r="M790" s="70">
        <v>1</v>
      </c>
      <c r="N790" s="70">
        <f>IFERROR(VLOOKUP(L790,Data!K:M,3,0),"0")</f>
        <v>500</v>
      </c>
      <c r="O790" s="70">
        <f t="shared" si="23"/>
        <v>500</v>
      </c>
      <c r="P790" s="178">
        <f>SUM(O790:O792)</f>
        <v>500</v>
      </c>
      <c r="Q790" s="159"/>
      <c r="R790" s="72" t="s">
        <v>727</v>
      </c>
      <c r="S790" s="73" t="s">
        <v>787</v>
      </c>
      <c r="T790" s="70" t="s">
        <v>180</v>
      </c>
      <c r="U790" s="87"/>
      <c r="V790" s="87"/>
      <c r="W790" s="87"/>
      <c r="X790" s="87"/>
      <c r="Y790" s="87"/>
      <c r="Z790" s="87"/>
      <c r="AA790" s="87"/>
    </row>
    <row r="791" spans="1:27" s="25" customFormat="1" ht="15.5" x14ac:dyDescent="0.35">
      <c r="A791" s="183"/>
      <c r="B791" s="162"/>
      <c r="C791" s="162"/>
      <c r="D791" s="162"/>
      <c r="E791" s="183"/>
      <c r="F791" s="183"/>
      <c r="G791" s="186"/>
      <c r="H791" s="186"/>
      <c r="I791" s="186"/>
      <c r="J791" s="189"/>
      <c r="K791" s="192"/>
      <c r="L791" s="69"/>
      <c r="M791" s="70"/>
      <c r="N791" s="70" t="str">
        <f>IFERROR(VLOOKUP(L791,Data!K:M,3,0),"0")</f>
        <v>0</v>
      </c>
      <c r="O791" s="70">
        <f t="shared" si="23"/>
        <v>0</v>
      </c>
      <c r="P791" s="178"/>
      <c r="Q791" s="160"/>
      <c r="R791" s="75"/>
      <c r="S791" s="76"/>
      <c r="T791" s="70"/>
      <c r="U791" s="87"/>
      <c r="V791" s="87"/>
      <c r="W791" s="87"/>
      <c r="X791" s="87"/>
      <c r="Y791" s="87"/>
      <c r="Z791" s="87"/>
      <c r="AA791" s="87"/>
    </row>
    <row r="792" spans="1:27" s="25" customFormat="1" ht="15.5" x14ac:dyDescent="0.35">
      <c r="A792" s="183"/>
      <c r="B792" s="162"/>
      <c r="C792" s="162"/>
      <c r="D792" s="162"/>
      <c r="E792" s="183"/>
      <c r="F792" s="183"/>
      <c r="G792" s="186"/>
      <c r="H792" s="186"/>
      <c r="I792" s="186"/>
      <c r="J792" s="189"/>
      <c r="K792" s="192"/>
      <c r="L792" s="69"/>
      <c r="M792" s="70"/>
      <c r="N792" s="70" t="str">
        <f>IFERROR(VLOOKUP(L792,Data!K:M,3,0),"0")</f>
        <v>0</v>
      </c>
      <c r="O792" s="70">
        <f t="shared" si="23"/>
        <v>0</v>
      </c>
      <c r="P792" s="178"/>
      <c r="Q792" s="160"/>
      <c r="R792" s="75"/>
      <c r="S792" s="76"/>
      <c r="T792" s="70"/>
      <c r="U792" s="87"/>
      <c r="V792" s="87"/>
      <c r="W792" s="87"/>
      <c r="X792" s="87"/>
      <c r="Y792" s="87"/>
      <c r="Z792" s="87"/>
      <c r="AA792" s="87"/>
    </row>
    <row r="793" spans="1:27" s="25" customFormat="1" ht="15.5" x14ac:dyDescent="0.35">
      <c r="A793" s="182">
        <f>IF(G793="","",COUNTA($G$3:G794))</f>
        <v>198</v>
      </c>
      <c r="B793" s="161">
        <v>45115</v>
      </c>
      <c r="C793" s="161" t="s">
        <v>52</v>
      </c>
      <c r="D793" s="161" t="s">
        <v>76</v>
      </c>
      <c r="E793" s="182">
        <v>43378</v>
      </c>
      <c r="F793" s="182">
        <v>271078</v>
      </c>
      <c r="G793" s="185" t="s">
        <v>1052</v>
      </c>
      <c r="H793" s="185" t="s">
        <v>1052</v>
      </c>
      <c r="I793" s="185" t="s">
        <v>1053</v>
      </c>
      <c r="J793" s="188" t="s">
        <v>1054</v>
      </c>
      <c r="K793" s="191" t="s">
        <v>193</v>
      </c>
      <c r="L793" s="69" t="s">
        <v>148</v>
      </c>
      <c r="M793" s="70">
        <v>1</v>
      </c>
      <c r="N793" s="70">
        <v>350</v>
      </c>
      <c r="O793" s="70">
        <f t="shared" si="23"/>
        <v>350</v>
      </c>
      <c r="P793" s="178">
        <f>SUM(O793:O795)</f>
        <v>850</v>
      </c>
      <c r="Q793" s="159"/>
      <c r="R793" s="176" t="s">
        <v>1588</v>
      </c>
      <c r="S793" s="73" t="s">
        <v>1055</v>
      </c>
      <c r="T793" s="70"/>
      <c r="U793" s="87"/>
      <c r="V793" s="87"/>
      <c r="W793" s="87"/>
      <c r="X793" s="87"/>
      <c r="Y793" s="87"/>
      <c r="Z793" s="87"/>
      <c r="AA793" s="87"/>
    </row>
    <row r="794" spans="1:27" s="25" customFormat="1" ht="15.5" x14ac:dyDescent="0.35">
      <c r="A794" s="183"/>
      <c r="B794" s="162"/>
      <c r="C794" s="162"/>
      <c r="D794" s="162"/>
      <c r="E794" s="183"/>
      <c r="F794" s="183"/>
      <c r="G794" s="186"/>
      <c r="H794" s="186"/>
      <c r="I794" s="186"/>
      <c r="J794" s="189"/>
      <c r="K794" s="192"/>
      <c r="L794" s="69" t="s">
        <v>61</v>
      </c>
      <c r="M794" s="70">
        <v>1</v>
      </c>
      <c r="N794" s="70">
        <f>IFERROR(VLOOKUP(L794,Data!K:M,3,0),"0")</f>
        <v>500</v>
      </c>
      <c r="O794" s="70">
        <f t="shared" si="23"/>
        <v>500</v>
      </c>
      <c r="P794" s="178"/>
      <c r="Q794" s="160"/>
      <c r="R794" s="171"/>
      <c r="S794" s="76"/>
      <c r="T794" s="70"/>
      <c r="U794" s="87"/>
      <c r="V794" s="87"/>
      <c r="W794" s="87"/>
      <c r="X794" s="87"/>
      <c r="Y794" s="87"/>
      <c r="Z794" s="87"/>
      <c r="AA794" s="87"/>
    </row>
    <row r="795" spans="1:27" s="25" customFormat="1" ht="15.5" x14ac:dyDescent="0.35">
      <c r="A795" s="184"/>
      <c r="B795" s="163"/>
      <c r="C795" s="163"/>
      <c r="D795" s="163"/>
      <c r="E795" s="184"/>
      <c r="F795" s="184"/>
      <c r="G795" s="187"/>
      <c r="H795" s="187"/>
      <c r="I795" s="187"/>
      <c r="J795" s="190"/>
      <c r="K795" s="193"/>
      <c r="L795" s="69"/>
      <c r="M795" s="70"/>
      <c r="N795" s="70" t="str">
        <f>IFERROR(VLOOKUP(L795,Data!K:M,3,0),"0")</f>
        <v>0</v>
      </c>
      <c r="O795" s="70">
        <f t="shared" si="23"/>
        <v>0</v>
      </c>
      <c r="P795" s="178"/>
      <c r="Q795" s="179"/>
      <c r="R795" s="177"/>
      <c r="S795" s="78"/>
      <c r="T795" s="70"/>
      <c r="U795" s="87"/>
      <c r="V795" s="87"/>
      <c r="W795" s="87"/>
      <c r="X795" s="87"/>
      <c r="Y795" s="87"/>
      <c r="Z795" s="87"/>
      <c r="AA795" s="87"/>
    </row>
    <row r="796" spans="1:27" s="25" customFormat="1" ht="15.5" x14ac:dyDescent="0.35">
      <c r="A796" s="182">
        <f>IF(G796="","",COUNTA($G$3:G797))</f>
        <v>199</v>
      </c>
      <c r="B796" s="161">
        <v>45115</v>
      </c>
      <c r="C796" s="161" t="s">
        <v>703</v>
      </c>
      <c r="D796" s="161" t="s">
        <v>76</v>
      </c>
      <c r="E796" s="182">
        <v>37493</v>
      </c>
      <c r="F796" s="182">
        <v>312438</v>
      </c>
      <c r="G796" s="185" t="s">
        <v>400</v>
      </c>
      <c r="H796" s="185" t="s">
        <v>400</v>
      </c>
      <c r="I796" s="185" t="s">
        <v>399</v>
      </c>
      <c r="J796" s="188" t="s">
        <v>929</v>
      </c>
      <c r="K796" s="191" t="s">
        <v>216</v>
      </c>
      <c r="L796" s="69" t="s">
        <v>7</v>
      </c>
      <c r="M796" s="70">
        <v>1</v>
      </c>
      <c r="N796" s="70">
        <v>500</v>
      </c>
      <c r="O796" s="70">
        <f t="shared" si="23"/>
        <v>500</v>
      </c>
      <c r="P796" s="178">
        <f>SUM(O796:O799)</f>
        <v>1030</v>
      </c>
      <c r="Q796" s="159"/>
      <c r="R796" s="72" t="s">
        <v>780</v>
      </c>
      <c r="S796" s="73" t="s">
        <v>750</v>
      </c>
      <c r="T796" s="70" t="s">
        <v>195</v>
      </c>
      <c r="U796" s="87"/>
      <c r="V796" s="87"/>
      <c r="W796" s="87"/>
      <c r="X796" s="87"/>
      <c r="Y796" s="87"/>
      <c r="Z796" s="87"/>
      <c r="AA796" s="87"/>
    </row>
    <row r="797" spans="1:27" s="25" customFormat="1" ht="15.5" x14ac:dyDescent="0.35">
      <c r="A797" s="183"/>
      <c r="B797" s="162"/>
      <c r="C797" s="162"/>
      <c r="D797" s="162"/>
      <c r="E797" s="183"/>
      <c r="F797" s="183"/>
      <c r="G797" s="186"/>
      <c r="H797" s="186"/>
      <c r="I797" s="186"/>
      <c r="J797" s="189"/>
      <c r="K797" s="192"/>
      <c r="L797" s="69" t="s">
        <v>578</v>
      </c>
      <c r="M797" s="70">
        <v>3</v>
      </c>
      <c r="N797" s="70">
        <f>IFERROR(VLOOKUP(L797,Data!K:M,3,0),"0")</f>
        <v>10</v>
      </c>
      <c r="O797" s="70">
        <f t="shared" si="23"/>
        <v>30</v>
      </c>
      <c r="P797" s="178"/>
      <c r="Q797" s="160"/>
      <c r="R797" s="75"/>
      <c r="S797" s="76"/>
      <c r="T797" s="70"/>
      <c r="U797" s="87"/>
      <c r="V797" s="87"/>
      <c r="W797" s="87"/>
      <c r="X797" s="87"/>
      <c r="Y797" s="87"/>
      <c r="Z797" s="87"/>
      <c r="AA797" s="87"/>
    </row>
    <row r="798" spans="1:27" s="25" customFormat="1" ht="15.5" x14ac:dyDescent="0.35">
      <c r="A798" s="183"/>
      <c r="B798" s="162"/>
      <c r="C798" s="162"/>
      <c r="D798" s="162"/>
      <c r="E798" s="183"/>
      <c r="F798" s="183"/>
      <c r="G798" s="186"/>
      <c r="H798" s="186"/>
      <c r="I798" s="186"/>
      <c r="J798" s="189"/>
      <c r="K798" s="192"/>
      <c r="L798" s="69" t="s">
        <v>61</v>
      </c>
      <c r="M798" s="70">
        <v>1</v>
      </c>
      <c r="N798" s="70">
        <f>IFERROR(VLOOKUP(L798,Data!K:M,3,0),"0")</f>
        <v>500</v>
      </c>
      <c r="O798" s="70">
        <f t="shared" si="23"/>
        <v>500</v>
      </c>
      <c r="P798" s="178"/>
      <c r="Q798" s="160"/>
      <c r="R798" s="75"/>
      <c r="S798" s="76"/>
      <c r="T798" s="70"/>
      <c r="U798" s="87"/>
      <c r="V798" s="87"/>
      <c r="W798" s="87"/>
      <c r="X798" s="87"/>
      <c r="Y798" s="87"/>
      <c r="Z798" s="87"/>
      <c r="AA798" s="87"/>
    </row>
    <row r="799" spans="1:27" s="25" customFormat="1" ht="15.5" x14ac:dyDescent="0.35">
      <c r="A799" s="184"/>
      <c r="B799" s="163"/>
      <c r="C799" s="163"/>
      <c r="D799" s="163"/>
      <c r="E799" s="184"/>
      <c r="F799" s="184"/>
      <c r="G799" s="187"/>
      <c r="H799" s="187"/>
      <c r="I799" s="187"/>
      <c r="J799" s="190"/>
      <c r="K799" s="193"/>
      <c r="L799" s="69"/>
      <c r="M799" s="70"/>
      <c r="N799" s="70" t="str">
        <f>IFERROR(VLOOKUP(L799,Data!K:M,3,0),"0")</f>
        <v>0</v>
      </c>
      <c r="O799" s="70">
        <f t="shared" si="23"/>
        <v>0</v>
      </c>
      <c r="P799" s="178"/>
      <c r="Q799" s="179"/>
      <c r="R799" s="77"/>
      <c r="S799" s="78"/>
      <c r="T799" s="70"/>
      <c r="U799" s="87"/>
      <c r="V799" s="87"/>
      <c r="W799" s="87"/>
      <c r="X799" s="87"/>
      <c r="Y799" s="87"/>
      <c r="Z799" s="87"/>
      <c r="AA799" s="87"/>
    </row>
    <row r="800" spans="1:27" s="25" customFormat="1" ht="15.5" x14ac:dyDescent="0.35">
      <c r="A800" s="182">
        <f>IF(G800="","",COUNTA($G$3:G801))</f>
        <v>200</v>
      </c>
      <c r="B800" s="161">
        <v>45115</v>
      </c>
      <c r="C800" s="161" t="s">
        <v>703</v>
      </c>
      <c r="D800" s="161" t="s">
        <v>76</v>
      </c>
      <c r="E800" s="182">
        <v>36691</v>
      </c>
      <c r="F800" s="182">
        <v>529418</v>
      </c>
      <c r="G800" s="185" t="s">
        <v>1271</v>
      </c>
      <c r="H800" s="185" t="s">
        <v>1271</v>
      </c>
      <c r="I800" s="185" t="s">
        <v>398</v>
      </c>
      <c r="J800" s="188" t="s">
        <v>930</v>
      </c>
      <c r="K800" s="191" t="s">
        <v>397</v>
      </c>
      <c r="L800" s="69" t="s">
        <v>65</v>
      </c>
      <c r="M800" s="70">
        <v>1</v>
      </c>
      <c r="N800" s="70">
        <f>IFERROR(VLOOKUP(L800,Data!K:M,3,0),"0")</f>
        <v>1000</v>
      </c>
      <c r="O800" s="70">
        <f t="shared" si="23"/>
        <v>1000</v>
      </c>
      <c r="P800" s="178">
        <f>SUM(O800:O806)</f>
        <v>2960</v>
      </c>
      <c r="Q800" s="159">
        <v>45237</v>
      </c>
      <c r="R800" s="72"/>
      <c r="S800" s="73" t="s">
        <v>744</v>
      </c>
      <c r="T800" s="70" t="s">
        <v>192</v>
      </c>
      <c r="U800" s="87"/>
      <c r="V800" s="87"/>
      <c r="W800" s="87"/>
      <c r="X800" s="87"/>
      <c r="Y800" s="87"/>
      <c r="Z800" s="87"/>
      <c r="AA800" s="87"/>
    </row>
    <row r="801" spans="1:27" s="25" customFormat="1" ht="15.5" x14ac:dyDescent="0.35">
      <c r="A801" s="183"/>
      <c r="B801" s="162"/>
      <c r="C801" s="162"/>
      <c r="D801" s="162"/>
      <c r="E801" s="183"/>
      <c r="F801" s="183"/>
      <c r="G801" s="186"/>
      <c r="H801" s="186"/>
      <c r="I801" s="186"/>
      <c r="J801" s="189"/>
      <c r="K801" s="192"/>
      <c r="L801" s="69" t="s">
        <v>137</v>
      </c>
      <c r="M801" s="70">
        <v>1</v>
      </c>
      <c r="N801" s="70">
        <f>IFERROR(VLOOKUP(L801,Data!K:M,3,0),"0")</f>
        <v>70</v>
      </c>
      <c r="O801" s="70">
        <f t="shared" si="23"/>
        <v>70</v>
      </c>
      <c r="P801" s="178"/>
      <c r="Q801" s="160"/>
      <c r="R801" s="171" t="s">
        <v>1589</v>
      </c>
      <c r="S801" s="76"/>
      <c r="T801" s="70"/>
      <c r="U801" s="87"/>
      <c r="V801" s="87"/>
      <c r="W801" s="87"/>
      <c r="X801" s="87"/>
      <c r="Y801" s="87"/>
      <c r="Z801" s="87"/>
      <c r="AA801" s="87"/>
    </row>
    <row r="802" spans="1:27" s="25" customFormat="1" ht="15.5" x14ac:dyDescent="0.35">
      <c r="A802" s="183"/>
      <c r="B802" s="162"/>
      <c r="C802" s="162"/>
      <c r="D802" s="162"/>
      <c r="E802" s="183"/>
      <c r="F802" s="183"/>
      <c r="G802" s="186"/>
      <c r="H802" s="186"/>
      <c r="I802" s="186"/>
      <c r="J802" s="189"/>
      <c r="K802" s="192"/>
      <c r="L802" s="69" t="s">
        <v>716</v>
      </c>
      <c r="M802" s="70">
        <v>1</v>
      </c>
      <c r="N802" s="70">
        <f>IFERROR(VLOOKUP(L802,Data!K:M,3,0),"0")</f>
        <v>200</v>
      </c>
      <c r="O802" s="70">
        <f t="shared" si="23"/>
        <v>200</v>
      </c>
      <c r="P802" s="178"/>
      <c r="Q802" s="160"/>
      <c r="R802" s="171"/>
      <c r="S802" s="76"/>
      <c r="T802" s="70"/>
      <c r="U802" s="87"/>
      <c r="V802" s="87"/>
      <c r="W802" s="87"/>
      <c r="X802" s="87"/>
      <c r="Y802" s="87"/>
      <c r="Z802" s="87"/>
      <c r="AA802" s="87"/>
    </row>
    <row r="803" spans="1:27" s="25" customFormat="1" ht="15.5" x14ac:dyDescent="0.35">
      <c r="A803" s="183"/>
      <c r="B803" s="162"/>
      <c r="C803" s="162"/>
      <c r="D803" s="162"/>
      <c r="E803" s="183"/>
      <c r="F803" s="183"/>
      <c r="G803" s="186"/>
      <c r="H803" s="186"/>
      <c r="I803" s="186"/>
      <c r="J803" s="189"/>
      <c r="K803" s="192"/>
      <c r="L803" s="69" t="s">
        <v>578</v>
      </c>
      <c r="M803" s="70">
        <v>3</v>
      </c>
      <c r="N803" s="70">
        <f>IFERROR(VLOOKUP(L803,Data!K:M,3,0),"0")</f>
        <v>10</v>
      </c>
      <c r="O803" s="70">
        <f t="shared" si="23"/>
        <v>30</v>
      </c>
      <c r="P803" s="178"/>
      <c r="Q803" s="160"/>
      <c r="R803" s="171"/>
      <c r="S803" s="76"/>
      <c r="T803" s="70"/>
      <c r="U803" s="87"/>
      <c r="V803" s="87"/>
      <c r="W803" s="87"/>
      <c r="X803" s="87"/>
      <c r="Y803" s="87"/>
      <c r="Z803" s="87"/>
      <c r="AA803" s="87"/>
    </row>
    <row r="804" spans="1:27" s="25" customFormat="1" ht="15.5" x14ac:dyDescent="0.35">
      <c r="A804" s="183"/>
      <c r="B804" s="162"/>
      <c r="C804" s="162"/>
      <c r="D804" s="162"/>
      <c r="E804" s="183"/>
      <c r="F804" s="183"/>
      <c r="G804" s="186"/>
      <c r="H804" s="186"/>
      <c r="I804" s="186"/>
      <c r="J804" s="189"/>
      <c r="K804" s="192"/>
      <c r="L804" s="69" t="s">
        <v>88</v>
      </c>
      <c r="M804" s="70">
        <v>8</v>
      </c>
      <c r="N804" s="70">
        <f>IFERROR(VLOOKUP(L804,Data!K:M,3,0),"0")</f>
        <v>35</v>
      </c>
      <c r="O804" s="70">
        <f t="shared" si="23"/>
        <v>280</v>
      </c>
      <c r="P804" s="178"/>
      <c r="Q804" s="160"/>
      <c r="R804" s="75"/>
      <c r="S804" s="76"/>
      <c r="T804" s="70"/>
      <c r="U804" s="87"/>
      <c r="V804" s="87"/>
      <c r="W804" s="87"/>
      <c r="X804" s="87"/>
      <c r="Y804" s="87"/>
      <c r="Z804" s="87"/>
      <c r="AA804" s="87"/>
    </row>
    <row r="805" spans="1:27" s="25" customFormat="1" ht="15.5" x14ac:dyDescent="0.35">
      <c r="A805" s="183"/>
      <c r="B805" s="162"/>
      <c r="C805" s="162"/>
      <c r="D805" s="162"/>
      <c r="E805" s="183"/>
      <c r="F805" s="183"/>
      <c r="G805" s="186"/>
      <c r="H805" s="186"/>
      <c r="I805" s="186"/>
      <c r="J805" s="189"/>
      <c r="K805" s="192"/>
      <c r="L805" s="69" t="s">
        <v>144</v>
      </c>
      <c r="M805" s="70">
        <v>1</v>
      </c>
      <c r="N805" s="70">
        <v>880</v>
      </c>
      <c r="O805" s="70">
        <f t="shared" si="23"/>
        <v>880</v>
      </c>
      <c r="P805" s="178"/>
      <c r="Q805" s="160"/>
      <c r="R805" s="75"/>
      <c r="S805" s="76"/>
      <c r="T805" s="70"/>
      <c r="U805" s="87"/>
      <c r="V805" s="87"/>
      <c r="W805" s="87"/>
      <c r="X805" s="87"/>
      <c r="Y805" s="87"/>
      <c r="Z805" s="87"/>
      <c r="AA805" s="87"/>
    </row>
    <row r="806" spans="1:27" s="25" customFormat="1" ht="15.5" x14ac:dyDescent="0.35">
      <c r="A806" s="183"/>
      <c r="B806" s="162"/>
      <c r="C806" s="162"/>
      <c r="D806" s="162"/>
      <c r="E806" s="183"/>
      <c r="F806" s="183"/>
      <c r="G806" s="186"/>
      <c r="H806" s="186"/>
      <c r="I806" s="186"/>
      <c r="J806" s="189"/>
      <c r="K806" s="192"/>
      <c r="L806" s="69" t="s">
        <v>61</v>
      </c>
      <c r="M806" s="70">
        <v>1</v>
      </c>
      <c r="N806" s="70">
        <f>IFERROR(VLOOKUP(L806,Data!K:M,3,0),"0")</f>
        <v>500</v>
      </c>
      <c r="O806" s="70">
        <f t="shared" si="23"/>
        <v>500</v>
      </c>
      <c r="P806" s="178"/>
      <c r="Q806" s="160"/>
      <c r="R806" s="75"/>
      <c r="S806" s="76"/>
      <c r="T806" s="70"/>
      <c r="U806" s="87"/>
      <c r="V806" s="87"/>
      <c r="W806" s="87"/>
      <c r="X806" s="87"/>
      <c r="Y806" s="87"/>
      <c r="Z806" s="87"/>
      <c r="AA806" s="87"/>
    </row>
    <row r="807" spans="1:27" s="25" customFormat="1" ht="15.5" x14ac:dyDescent="0.35">
      <c r="A807" s="182">
        <f>IF(G807="","",COUNTA($G$3:G808))</f>
        <v>201</v>
      </c>
      <c r="B807" s="161">
        <v>45115</v>
      </c>
      <c r="C807" s="161" t="s">
        <v>739</v>
      </c>
      <c r="D807" s="161" t="s">
        <v>76</v>
      </c>
      <c r="E807" s="182">
        <v>48106</v>
      </c>
      <c r="F807" s="182">
        <v>166675</v>
      </c>
      <c r="G807" s="185" t="s">
        <v>396</v>
      </c>
      <c r="H807" s="185" t="s">
        <v>396</v>
      </c>
      <c r="I807" s="185" t="s">
        <v>369</v>
      </c>
      <c r="J807" s="188" t="s">
        <v>931</v>
      </c>
      <c r="K807" s="191" t="s">
        <v>184</v>
      </c>
      <c r="L807" s="69" t="s">
        <v>61</v>
      </c>
      <c r="M807" s="70">
        <v>1</v>
      </c>
      <c r="N807" s="70">
        <f>IFERROR(VLOOKUP(L807,Data!K:M,3,0),"0")</f>
        <v>500</v>
      </c>
      <c r="O807" s="70">
        <f t="shared" si="23"/>
        <v>500</v>
      </c>
      <c r="P807" s="178">
        <f>SUM(O807:O810)</f>
        <v>500</v>
      </c>
      <c r="Q807" s="159"/>
      <c r="R807" s="72" t="s">
        <v>711</v>
      </c>
      <c r="S807" s="73" t="s">
        <v>722</v>
      </c>
      <c r="T807" s="70" t="s">
        <v>395</v>
      </c>
      <c r="U807" s="87"/>
      <c r="V807" s="87"/>
      <c r="W807" s="87"/>
      <c r="X807" s="87"/>
      <c r="Y807" s="87"/>
      <c r="Z807" s="87"/>
      <c r="AA807" s="87"/>
    </row>
    <row r="808" spans="1:27" s="25" customFormat="1" ht="15.5" x14ac:dyDescent="0.35">
      <c r="A808" s="183"/>
      <c r="B808" s="162"/>
      <c r="C808" s="162"/>
      <c r="D808" s="162"/>
      <c r="E808" s="183"/>
      <c r="F808" s="183"/>
      <c r="G808" s="186"/>
      <c r="H808" s="186"/>
      <c r="I808" s="186"/>
      <c r="J808" s="189"/>
      <c r="K808" s="192"/>
      <c r="L808" s="69"/>
      <c r="M808" s="70"/>
      <c r="N808" s="70" t="str">
        <f>IFERROR(VLOOKUP(L808,Data!K:M,3,0),"0")</f>
        <v>0</v>
      </c>
      <c r="O808" s="70">
        <f t="shared" si="23"/>
        <v>0</v>
      </c>
      <c r="P808" s="178"/>
      <c r="Q808" s="160"/>
      <c r="R808" s="75"/>
      <c r="S808" s="76"/>
      <c r="T808" s="70"/>
      <c r="U808" s="87"/>
      <c r="V808" s="87"/>
      <c r="W808" s="87"/>
      <c r="X808" s="87"/>
      <c r="Y808" s="87"/>
      <c r="Z808" s="87"/>
      <c r="AA808" s="87"/>
    </row>
    <row r="809" spans="1:27" s="25" customFormat="1" ht="15.5" x14ac:dyDescent="0.35">
      <c r="A809" s="183"/>
      <c r="B809" s="162"/>
      <c r="C809" s="162"/>
      <c r="D809" s="162"/>
      <c r="E809" s="183"/>
      <c r="F809" s="183"/>
      <c r="G809" s="186"/>
      <c r="H809" s="186"/>
      <c r="I809" s="186"/>
      <c r="J809" s="189"/>
      <c r="K809" s="192"/>
      <c r="L809" s="69"/>
      <c r="M809" s="70"/>
      <c r="N809" s="70" t="str">
        <f>IFERROR(VLOOKUP(L809,Data!K:M,3,0),"0")</f>
        <v>0</v>
      </c>
      <c r="O809" s="70">
        <f t="shared" si="23"/>
        <v>0</v>
      </c>
      <c r="P809" s="178"/>
      <c r="Q809" s="160"/>
      <c r="R809" s="75"/>
      <c r="S809" s="76"/>
      <c r="T809" s="70"/>
      <c r="U809" s="87"/>
      <c r="V809" s="87"/>
      <c r="W809" s="87"/>
      <c r="X809" s="87"/>
      <c r="Y809" s="87"/>
      <c r="Z809" s="87"/>
      <c r="AA809" s="87"/>
    </row>
    <row r="810" spans="1:27" s="25" customFormat="1" ht="15.5" x14ac:dyDescent="0.35">
      <c r="A810" s="184"/>
      <c r="B810" s="163"/>
      <c r="C810" s="163"/>
      <c r="D810" s="163"/>
      <c r="E810" s="184"/>
      <c r="F810" s="184"/>
      <c r="G810" s="187"/>
      <c r="H810" s="187"/>
      <c r="I810" s="187"/>
      <c r="J810" s="190"/>
      <c r="K810" s="193"/>
      <c r="L810" s="69"/>
      <c r="M810" s="70"/>
      <c r="N810" s="70" t="str">
        <f>IFERROR(VLOOKUP(L810,Data!K:M,3,0),"0")</f>
        <v>0</v>
      </c>
      <c r="O810" s="70">
        <f t="shared" si="23"/>
        <v>0</v>
      </c>
      <c r="P810" s="178"/>
      <c r="Q810" s="179"/>
      <c r="R810" s="77"/>
      <c r="S810" s="78"/>
      <c r="T810" s="70"/>
      <c r="U810" s="87"/>
      <c r="V810" s="87"/>
      <c r="W810" s="87"/>
      <c r="X810" s="87"/>
      <c r="Y810" s="87"/>
      <c r="Z810" s="87"/>
      <c r="AA810" s="87"/>
    </row>
    <row r="811" spans="1:27" s="25" customFormat="1" ht="15.5" x14ac:dyDescent="0.35">
      <c r="A811" s="182">
        <f>IF(G811="","",COUNTA($G$3:G812))</f>
        <v>202</v>
      </c>
      <c r="B811" s="161">
        <v>45115</v>
      </c>
      <c r="C811" s="161" t="s">
        <v>703</v>
      </c>
      <c r="D811" s="161" t="s">
        <v>60</v>
      </c>
      <c r="E811" s="182">
        <v>36540</v>
      </c>
      <c r="F811" s="182">
        <v>587044</v>
      </c>
      <c r="G811" s="185" t="s">
        <v>394</v>
      </c>
      <c r="H811" s="185" t="s">
        <v>394</v>
      </c>
      <c r="I811" s="185" t="s">
        <v>369</v>
      </c>
      <c r="J811" s="188" t="s">
        <v>932</v>
      </c>
      <c r="K811" s="191" t="s">
        <v>184</v>
      </c>
      <c r="L811" s="69" t="s">
        <v>61</v>
      </c>
      <c r="M811" s="70">
        <v>1</v>
      </c>
      <c r="N811" s="70">
        <f>IFERROR(VLOOKUP(L811,Data!K:M,3,0),"0")</f>
        <v>500</v>
      </c>
      <c r="O811" s="70">
        <f t="shared" si="23"/>
        <v>500</v>
      </c>
      <c r="P811" s="178">
        <f>SUM(O811:O814)</f>
        <v>500</v>
      </c>
      <c r="Q811" s="159"/>
      <c r="R811" s="72" t="s">
        <v>933</v>
      </c>
      <c r="S811" s="73" t="s">
        <v>722</v>
      </c>
      <c r="T811" s="70" t="s">
        <v>393</v>
      </c>
      <c r="U811" s="87"/>
      <c r="V811" s="87"/>
      <c r="W811" s="87"/>
      <c r="X811" s="87"/>
      <c r="Y811" s="87"/>
      <c r="Z811" s="87"/>
      <c r="AA811" s="87"/>
    </row>
    <row r="812" spans="1:27" s="25" customFormat="1" ht="15.5" x14ac:dyDescent="0.35">
      <c r="A812" s="183"/>
      <c r="B812" s="162"/>
      <c r="C812" s="162"/>
      <c r="D812" s="162"/>
      <c r="E812" s="183"/>
      <c r="F812" s="183"/>
      <c r="G812" s="186"/>
      <c r="H812" s="186"/>
      <c r="I812" s="186"/>
      <c r="J812" s="189"/>
      <c r="K812" s="192"/>
      <c r="L812" s="69"/>
      <c r="M812" s="70"/>
      <c r="N812" s="70" t="str">
        <f>IFERROR(VLOOKUP(L812,Data!K:M,3,0),"0")</f>
        <v>0</v>
      </c>
      <c r="O812" s="70">
        <f t="shared" si="23"/>
        <v>0</v>
      </c>
      <c r="P812" s="178"/>
      <c r="Q812" s="160"/>
      <c r="R812" s="75" t="s">
        <v>934</v>
      </c>
      <c r="S812" s="76"/>
      <c r="T812" s="70"/>
      <c r="U812" s="87"/>
      <c r="V812" s="87"/>
      <c r="W812" s="87"/>
      <c r="X812" s="87"/>
      <c r="Y812" s="87"/>
      <c r="Z812" s="87"/>
      <c r="AA812" s="87"/>
    </row>
    <row r="813" spans="1:27" s="25" customFormat="1" ht="15.5" x14ac:dyDescent="0.35">
      <c r="A813" s="183"/>
      <c r="B813" s="162"/>
      <c r="C813" s="162"/>
      <c r="D813" s="162"/>
      <c r="E813" s="183"/>
      <c r="F813" s="183"/>
      <c r="G813" s="186"/>
      <c r="H813" s="186"/>
      <c r="I813" s="186"/>
      <c r="J813" s="189"/>
      <c r="K813" s="192"/>
      <c r="L813" s="69"/>
      <c r="M813" s="70"/>
      <c r="N813" s="70" t="str">
        <f>IFERROR(VLOOKUP(L813,Data!K:M,3,0),"0")</f>
        <v>0</v>
      </c>
      <c r="O813" s="70">
        <f t="shared" si="23"/>
        <v>0</v>
      </c>
      <c r="P813" s="178"/>
      <c r="Q813" s="160"/>
      <c r="R813" s="75"/>
      <c r="S813" s="76"/>
      <c r="T813" s="70"/>
      <c r="U813" s="87"/>
      <c r="V813" s="87"/>
      <c r="W813" s="87"/>
      <c r="X813" s="87"/>
      <c r="Y813" s="87"/>
      <c r="Z813" s="87"/>
      <c r="AA813" s="87"/>
    </row>
    <row r="814" spans="1:27" s="25" customFormat="1" ht="15.5" x14ac:dyDescent="0.35">
      <c r="A814" s="184"/>
      <c r="B814" s="163"/>
      <c r="C814" s="163"/>
      <c r="D814" s="163"/>
      <c r="E814" s="184"/>
      <c r="F814" s="184"/>
      <c r="G814" s="187"/>
      <c r="H814" s="187"/>
      <c r="I814" s="187"/>
      <c r="J814" s="190"/>
      <c r="K814" s="193"/>
      <c r="L814" s="69"/>
      <c r="M814" s="70"/>
      <c r="N814" s="70" t="str">
        <f>IFERROR(VLOOKUP(L814,Data!K:M,3,0),"0")</f>
        <v>0</v>
      </c>
      <c r="O814" s="70">
        <f t="shared" si="23"/>
        <v>0</v>
      </c>
      <c r="P814" s="178"/>
      <c r="Q814" s="179"/>
      <c r="R814" s="77"/>
      <c r="S814" s="78"/>
      <c r="T814" s="70"/>
      <c r="U814" s="87"/>
      <c r="V814" s="87"/>
      <c r="W814" s="87"/>
      <c r="X814" s="87"/>
      <c r="Y814" s="87"/>
      <c r="Z814" s="87"/>
      <c r="AA814" s="87"/>
    </row>
    <row r="815" spans="1:27" s="25" customFormat="1" ht="15.5" x14ac:dyDescent="0.35">
      <c r="A815" s="182">
        <f>IF(G815="","",COUNTA($G$3:G816))</f>
        <v>203</v>
      </c>
      <c r="B815" s="161">
        <v>45115</v>
      </c>
      <c r="C815" s="161" t="s">
        <v>50</v>
      </c>
      <c r="D815" s="161" t="s">
        <v>76</v>
      </c>
      <c r="E815" s="182">
        <v>33604</v>
      </c>
      <c r="F815" s="182">
        <v>410311</v>
      </c>
      <c r="G815" s="185" t="s">
        <v>1057</v>
      </c>
      <c r="H815" s="185" t="s">
        <v>1057</v>
      </c>
      <c r="I815" s="185" t="s">
        <v>1058</v>
      </c>
      <c r="J815" s="188" t="s">
        <v>1062</v>
      </c>
      <c r="K815" s="191" t="s">
        <v>1060</v>
      </c>
      <c r="L815" s="69" t="s">
        <v>7</v>
      </c>
      <c r="M815" s="70">
        <v>1</v>
      </c>
      <c r="N815" s="70">
        <v>500</v>
      </c>
      <c r="O815" s="70">
        <f t="shared" si="23"/>
        <v>500</v>
      </c>
      <c r="P815" s="178">
        <f>SUM(O815:O817)</f>
        <v>1000</v>
      </c>
      <c r="Q815" s="159"/>
      <c r="R815" s="72" t="s">
        <v>790</v>
      </c>
      <c r="S815" s="73" t="s">
        <v>830</v>
      </c>
      <c r="T815" s="70"/>
      <c r="U815" s="87"/>
      <c r="V815" s="87"/>
      <c r="W815" s="87"/>
      <c r="X815" s="87"/>
      <c r="Y815" s="87"/>
      <c r="Z815" s="87"/>
      <c r="AA815" s="87"/>
    </row>
    <row r="816" spans="1:27" s="25" customFormat="1" ht="15.5" x14ac:dyDescent="0.35">
      <c r="A816" s="183"/>
      <c r="B816" s="162"/>
      <c r="C816" s="162"/>
      <c r="D816" s="162"/>
      <c r="E816" s="183"/>
      <c r="F816" s="183"/>
      <c r="G816" s="186"/>
      <c r="H816" s="186"/>
      <c r="I816" s="186"/>
      <c r="J816" s="189"/>
      <c r="K816" s="192"/>
      <c r="L816" s="69" t="s">
        <v>61</v>
      </c>
      <c r="M816" s="70">
        <v>1</v>
      </c>
      <c r="N816" s="70">
        <f>IFERROR(VLOOKUP(L816,Data!K:M,3,0),"0")</f>
        <v>500</v>
      </c>
      <c r="O816" s="70">
        <f t="shared" si="23"/>
        <v>500</v>
      </c>
      <c r="P816" s="178"/>
      <c r="Q816" s="160"/>
      <c r="R816" s="75"/>
      <c r="S816" s="76"/>
      <c r="T816" s="70"/>
      <c r="U816" s="87"/>
      <c r="V816" s="87"/>
      <c r="W816" s="87"/>
      <c r="X816" s="87"/>
      <c r="Y816" s="87"/>
      <c r="Z816" s="87"/>
      <c r="AA816" s="87"/>
    </row>
    <row r="817" spans="1:27" s="25" customFormat="1" ht="15.5" x14ac:dyDescent="0.35">
      <c r="A817" s="183"/>
      <c r="B817" s="162"/>
      <c r="C817" s="162"/>
      <c r="D817" s="162"/>
      <c r="E817" s="183"/>
      <c r="F817" s="183"/>
      <c r="G817" s="186"/>
      <c r="H817" s="186"/>
      <c r="I817" s="186"/>
      <c r="J817" s="189"/>
      <c r="K817" s="192"/>
      <c r="L817" s="69"/>
      <c r="M817" s="70"/>
      <c r="N817" s="70" t="str">
        <f>IFERROR(VLOOKUP(L817,Data!K:M,3,0),"0")</f>
        <v>0</v>
      </c>
      <c r="O817" s="70">
        <f t="shared" si="23"/>
        <v>0</v>
      </c>
      <c r="P817" s="178"/>
      <c r="Q817" s="160"/>
      <c r="R817" s="75"/>
      <c r="S817" s="76"/>
      <c r="T817" s="70"/>
      <c r="U817" s="87"/>
      <c r="V817" s="87"/>
      <c r="W817" s="87"/>
      <c r="X817" s="87"/>
      <c r="Y817" s="87"/>
      <c r="Z817" s="87"/>
      <c r="AA817" s="87"/>
    </row>
    <row r="818" spans="1:27" ht="15.5" x14ac:dyDescent="0.35">
      <c r="A818" s="210">
        <f>IF(G818="","",COUNTA($G$3:G819))</f>
        <v>204</v>
      </c>
      <c r="B818" s="195" t="s">
        <v>1642</v>
      </c>
      <c r="C818" s="198" t="s">
        <v>703</v>
      </c>
      <c r="D818" s="198" t="s">
        <v>55</v>
      </c>
      <c r="E818" s="224" t="s">
        <v>1408</v>
      </c>
      <c r="F818" s="210">
        <v>269570</v>
      </c>
      <c r="G818" s="210" t="s">
        <v>1409</v>
      </c>
      <c r="H818" s="210" t="s">
        <v>1409</v>
      </c>
      <c r="I818" s="210" t="s">
        <v>1410</v>
      </c>
      <c r="J818" s="227" t="s">
        <v>1411</v>
      </c>
      <c r="K818" s="212" t="s">
        <v>229</v>
      </c>
      <c r="L818" s="38" t="s">
        <v>61</v>
      </c>
      <c r="M818" s="31">
        <v>1</v>
      </c>
      <c r="N818" s="31">
        <f>IFERROR(VLOOKUP(L818,[7]Data!K:M,3,0),"0")</f>
        <v>500</v>
      </c>
      <c r="O818" s="31">
        <f t="shared" ref="O818:O827" si="24">PRODUCT(M818:N818)</f>
        <v>500</v>
      </c>
      <c r="P818" s="224">
        <f>SUM(O818:O819)</f>
        <v>500</v>
      </c>
      <c r="Q818" s="196"/>
      <c r="R818" s="30" t="s">
        <v>201</v>
      </c>
      <c r="S818" s="42" t="s">
        <v>734</v>
      </c>
    </row>
    <row r="819" spans="1:27" ht="15.5" x14ac:dyDescent="0.35">
      <c r="A819" s="210"/>
      <c r="B819" s="195"/>
      <c r="C819" s="198"/>
      <c r="D819" s="198"/>
      <c r="E819" s="224"/>
      <c r="F819" s="210"/>
      <c r="G819" s="210"/>
      <c r="H819" s="210"/>
      <c r="I819" s="210"/>
      <c r="J819" s="227"/>
      <c r="K819" s="212"/>
      <c r="L819" s="38"/>
      <c r="M819" s="31"/>
      <c r="N819" s="31" t="str">
        <f>IFERROR(VLOOKUP(L819,[7]Data!K:M,3,0),"0")</f>
        <v>0</v>
      </c>
      <c r="O819" s="31">
        <f t="shared" si="24"/>
        <v>0</v>
      </c>
      <c r="P819" s="224"/>
      <c r="Q819" s="219"/>
      <c r="R819" s="30"/>
      <c r="S819" s="42"/>
    </row>
    <row r="820" spans="1:27" ht="15.5" x14ac:dyDescent="0.35">
      <c r="A820" s="210">
        <f>IF(G820="","",COUNTA($G$3:G821))</f>
        <v>205</v>
      </c>
      <c r="B820" s="195" t="s">
        <v>1642</v>
      </c>
      <c r="C820" s="198" t="s">
        <v>739</v>
      </c>
      <c r="D820" s="198" t="s">
        <v>59</v>
      </c>
      <c r="E820" s="224">
        <v>49693</v>
      </c>
      <c r="F820" s="210">
        <v>403266</v>
      </c>
      <c r="G820" s="210" t="s">
        <v>1412</v>
      </c>
      <c r="H820" s="210" t="s">
        <v>1412</v>
      </c>
      <c r="I820" s="210" t="s">
        <v>1413</v>
      </c>
      <c r="J820" s="227" t="s">
        <v>1414</v>
      </c>
      <c r="K820" s="212" t="s">
        <v>216</v>
      </c>
      <c r="L820" s="38" t="s">
        <v>61</v>
      </c>
      <c r="M820" s="31">
        <v>1</v>
      </c>
      <c r="N820" s="31">
        <f>IFERROR(VLOOKUP(L820,[7]Data!K:M,3,0),"0")</f>
        <v>500</v>
      </c>
      <c r="O820" s="31">
        <f t="shared" si="24"/>
        <v>500</v>
      </c>
      <c r="P820" s="224">
        <f>SUM(O820:O821)</f>
        <v>500</v>
      </c>
      <c r="Q820" s="196"/>
      <c r="R820" s="29" t="s">
        <v>752</v>
      </c>
      <c r="S820" s="42" t="s">
        <v>848</v>
      </c>
    </row>
    <row r="821" spans="1:27" ht="15.5" x14ac:dyDescent="0.35">
      <c r="A821" s="210"/>
      <c r="B821" s="195"/>
      <c r="C821" s="198"/>
      <c r="D821" s="198"/>
      <c r="E821" s="224"/>
      <c r="F821" s="210"/>
      <c r="G821" s="210"/>
      <c r="H821" s="210"/>
      <c r="I821" s="210"/>
      <c r="J821" s="227"/>
      <c r="K821" s="212"/>
      <c r="L821" s="38"/>
      <c r="M821" s="31"/>
      <c r="N821" s="31" t="str">
        <f>IFERROR(VLOOKUP(L821,[7]Data!K:M,3,0),"0")</f>
        <v>0</v>
      </c>
      <c r="O821" s="31">
        <f t="shared" si="24"/>
        <v>0</v>
      </c>
      <c r="P821" s="224"/>
      <c r="Q821" s="219"/>
      <c r="R821" s="36"/>
      <c r="S821" s="42"/>
    </row>
    <row r="822" spans="1:27" ht="15.5" x14ac:dyDescent="0.35">
      <c r="A822" s="210">
        <f>IF(G822="","",COUNTA($G$3:G823))</f>
        <v>206</v>
      </c>
      <c r="B822" s="195" t="s">
        <v>1642</v>
      </c>
      <c r="C822" s="198" t="s">
        <v>707</v>
      </c>
      <c r="D822" s="198" t="s">
        <v>55</v>
      </c>
      <c r="E822" s="224" t="s">
        <v>1415</v>
      </c>
      <c r="F822" s="210">
        <v>166891</v>
      </c>
      <c r="G822" s="210" t="s">
        <v>1416</v>
      </c>
      <c r="H822" s="210" t="s">
        <v>1416</v>
      </c>
      <c r="I822" s="210" t="s">
        <v>1417</v>
      </c>
      <c r="J822" s="227" t="s">
        <v>1418</v>
      </c>
      <c r="K822" s="212" t="s">
        <v>163</v>
      </c>
      <c r="L822" s="38" t="s">
        <v>578</v>
      </c>
      <c r="M822" s="45">
        <v>3</v>
      </c>
      <c r="N822" s="31">
        <f>IFERROR(VLOOKUP(L822,[7]Data!K:M,3,0),"0")</f>
        <v>10</v>
      </c>
      <c r="O822" s="31">
        <f t="shared" si="24"/>
        <v>30</v>
      </c>
      <c r="P822" s="224">
        <f>SUM(O822:O823)</f>
        <v>530</v>
      </c>
      <c r="Q822" s="196"/>
      <c r="R822" s="30"/>
      <c r="S822" s="42" t="s">
        <v>750</v>
      </c>
    </row>
    <row r="823" spans="1:27" ht="15.5" x14ac:dyDescent="0.35">
      <c r="A823" s="210"/>
      <c r="B823" s="195"/>
      <c r="C823" s="198"/>
      <c r="D823" s="198"/>
      <c r="E823" s="224"/>
      <c r="F823" s="210"/>
      <c r="G823" s="210"/>
      <c r="H823" s="210"/>
      <c r="I823" s="210"/>
      <c r="J823" s="227"/>
      <c r="K823" s="212"/>
      <c r="L823" s="38" t="s">
        <v>61</v>
      </c>
      <c r="M823" s="31">
        <v>1</v>
      </c>
      <c r="N823" s="31">
        <f>IFERROR(VLOOKUP(L823,[7]Data!K:M,3,0),"0")</f>
        <v>500</v>
      </c>
      <c r="O823" s="31">
        <f t="shared" si="24"/>
        <v>500</v>
      </c>
      <c r="P823" s="224"/>
      <c r="Q823" s="219"/>
      <c r="R823" s="30"/>
      <c r="S823" s="42"/>
    </row>
    <row r="824" spans="1:27" ht="15.5" x14ac:dyDescent="0.35">
      <c r="A824" s="210">
        <f>IF(G824="","",COUNTA($G$3:G825))</f>
        <v>207</v>
      </c>
      <c r="B824" s="195" t="s">
        <v>1642</v>
      </c>
      <c r="C824" s="198" t="s">
        <v>707</v>
      </c>
      <c r="D824" s="198" t="s">
        <v>76</v>
      </c>
      <c r="E824" s="224" t="s">
        <v>1419</v>
      </c>
      <c r="F824" s="210">
        <v>416730</v>
      </c>
      <c r="G824" s="210" t="s">
        <v>1420</v>
      </c>
      <c r="H824" s="210" t="s">
        <v>1420</v>
      </c>
      <c r="I824" s="210" t="s">
        <v>1421</v>
      </c>
      <c r="J824" s="227" t="s">
        <v>1422</v>
      </c>
      <c r="K824" s="212" t="s">
        <v>161</v>
      </c>
      <c r="L824" s="38" t="s">
        <v>61</v>
      </c>
      <c r="M824" s="31">
        <v>1</v>
      </c>
      <c r="N824" s="31">
        <f>IFERROR(VLOOKUP(L824,[7]Data!K:M,3,0),"0")</f>
        <v>500</v>
      </c>
      <c r="O824" s="31">
        <f t="shared" si="24"/>
        <v>500</v>
      </c>
      <c r="P824" s="224">
        <f>SUM(O824:O825)</f>
        <v>500</v>
      </c>
      <c r="Q824" s="196"/>
      <c r="R824" s="29" t="s">
        <v>711</v>
      </c>
      <c r="S824" s="42" t="s">
        <v>721</v>
      </c>
    </row>
    <row r="825" spans="1:27" ht="15.5" x14ac:dyDescent="0.35">
      <c r="A825" s="210"/>
      <c r="B825" s="195"/>
      <c r="C825" s="198"/>
      <c r="D825" s="198"/>
      <c r="E825" s="224"/>
      <c r="F825" s="210"/>
      <c r="G825" s="210"/>
      <c r="H825" s="210"/>
      <c r="I825" s="210"/>
      <c r="J825" s="227"/>
      <c r="K825" s="212"/>
      <c r="L825" s="38"/>
      <c r="M825" s="31"/>
      <c r="N825" s="31" t="str">
        <f>IFERROR(VLOOKUP(L825,[7]Data!K:M,3,0),"0")</f>
        <v>0</v>
      </c>
      <c r="O825" s="31">
        <f t="shared" si="24"/>
        <v>0</v>
      </c>
      <c r="P825" s="224"/>
      <c r="Q825" s="219"/>
      <c r="R825" s="36"/>
      <c r="S825" s="42"/>
    </row>
    <row r="826" spans="1:27" s="25" customFormat="1" ht="15.5" x14ac:dyDescent="0.35">
      <c r="A826" s="182">
        <f>IF(G826="","",COUNTA($G$3:G837))</f>
        <v>208</v>
      </c>
      <c r="B826" s="161">
        <v>45115</v>
      </c>
      <c r="C826" s="161" t="s">
        <v>53</v>
      </c>
      <c r="D826" s="161" t="s">
        <v>76</v>
      </c>
      <c r="E826" s="182">
        <v>27092</v>
      </c>
      <c r="F826" s="182">
        <v>560895</v>
      </c>
      <c r="G826" s="185" t="s">
        <v>303</v>
      </c>
      <c r="H826" s="185" t="s">
        <v>303</v>
      </c>
      <c r="I826" s="185" t="s">
        <v>1061</v>
      </c>
      <c r="J826" s="188" t="s">
        <v>1059</v>
      </c>
      <c r="K826" s="191" t="s">
        <v>1060</v>
      </c>
      <c r="L826" s="69" t="s">
        <v>7</v>
      </c>
      <c r="M826" s="70">
        <v>1</v>
      </c>
      <c r="N826" s="70">
        <v>500</v>
      </c>
      <c r="O826" s="70">
        <f t="shared" si="24"/>
        <v>500</v>
      </c>
      <c r="P826" s="178">
        <f>SUM(O826:O827)</f>
        <v>1000</v>
      </c>
      <c r="Q826" s="159"/>
      <c r="R826" s="72" t="s">
        <v>790</v>
      </c>
      <c r="S826" s="73" t="s">
        <v>830</v>
      </c>
      <c r="T826" s="70"/>
      <c r="U826" s="87"/>
      <c r="V826" s="87"/>
      <c r="W826" s="87"/>
      <c r="X826" s="87"/>
      <c r="Y826" s="87"/>
      <c r="Z826" s="87"/>
      <c r="AA826" s="87"/>
    </row>
    <row r="827" spans="1:27" s="25" customFormat="1" ht="15.5" x14ac:dyDescent="0.35">
      <c r="A827" s="183"/>
      <c r="B827" s="162"/>
      <c r="C827" s="162"/>
      <c r="D827" s="162"/>
      <c r="E827" s="183"/>
      <c r="F827" s="183"/>
      <c r="G827" s="186"/>
      <c r="H827" s="186"/>
      <c r="I827" s="186"/>
      <c r="J827" s="189"/>
      <c r="K827" s="192"/>
      <c r="L827" s="69" t="s">
        <v>61</v>
      </c>
      <c r="M827" s="70">
        <v>1</v>
      </c>
      <c r="N827" s="70">
        <f>IFERROR(VLOOKUP(L827,Data!K:M,3,0),"0")</f>
        <v>500</v>
      </c>
      <c r="O827" s="70">
        <f t="shared" si="24"/>
        <v>500</v>
      </c>
      <c r="P827" s="178"/>
      <c r="Q827" s="160"/>
      <c r="R827" s="75"/>
      <c r="S827" s="76"/>
      <c r="T827" s="70"/>
      <c r="U827" s="87"/>
      <c r="V827" s="87"/>
      <c r="W827" s="87"/>
      <c r="X827" s="87"/>
      <c r="Y827" s="87"/>
      <c r="Z827" s="87"/>
      <c r="AA827" s="87"/>
    </row>
    <row r="828" spans="1:27" s="88" customFormat="1" ht="18" customHeight="1" x14ac:dyDescent="0.35">
      <c r="A828" s="236" t="s">
        <v>1626</v>
      </c>
      <c r="B828" s="237"/>
      <c r="C828" s="237"/>
      <c r="D828" s="237"/>
      <c r="E828" s="237"/>
      <c r="F828" s="237"/>
      <c r="G828" s="237"/>
      <c r="H828" s="237"/>
      <c r="I828" s="237"/>
      <c r="J828" s="237"/>
      <c r="K828" s="237"/>
      <c r="L828" s="237"/>
      <c r="M828" s="237"/>
      <c r="N828" s="237"/>
      <c r="O828" s="238"/>
      <c r="P828" s="220">
        <f>SUM(P762:P827)</f>
        <v>18060</v>
      </c>
      <c r="Q828" s="221"/>
      <c r="R828" s="222"/>
    </row>
    <row r="829" spans="1:27" s="92" customFormat="1" ht="18" customHeight="1" x14ac:dyDescent="0.35">
      <c r="A829" s="239" t="s">
        <v>1627</v>
      </c>
      <c r="B829" s="239"/>
      <c r="C829" s="89" t="e">
        <f ca="1">[4]!NumberToWordEN(P828)</f>
        <v>#NAME?</v>
      </c>
      <c r="D829" s="89"/>
      <c r="E829" s="89"/>
      <c r="F829" s="90"/>
      <c r="G829" s="89"/>
      <c r="H829" s="89"/>
      <c r="I829" s="89"/>
      <c r="J829" s="90"/>
      <c r="K829" s="89"/>
      <c r="L829" s="89"/>
      <c r="M829" s="89"/>
      <c r="N829" s="89"/>
      <c r="O829" s="89"/>
      <c r="P829" s="89"/>
      <c r="Q829" s="91"/>
    </row>
    <row r="830" spans="1:27" s="92" customFormat="1" ht="18" customHeight="1" x14ac:dyDescent="0.35">
      <c r="A830" s="93"/>
      <c r="B830" s="94"/>
      <c r="C830" s="95"/>
      <c r="D830" s="93"/>
      <c r="E830" s="93"/>
      <c r="F830" s="93"/>
      <c r="G830" s="93"/>
      <c r="H830" s="93"/>
      <c r="I830" s="93"/>
      <c r="J830" s="95"/>
      <c r="K830" s="93"/>
      <c r="M830" s="96"/>
      <c r="P830" s="93"/>
      <c r="Q830" s="97"/>
    </row>
    <row r="831" spans="1:27" s="92" customFormat="1" ht="18" customHeight="1" x14ac:dyDescent="0.35">
      <c r="A831" s="93"/>
      <c r="B831" s="94"/>
      <c r="C831" s="95"/>
      <c r="D831" s="93"/>
      <c r="E831" s="93"/>
      <c r="F831" s="93"/>
      <c r="G831" s="93"/>
      <c r="H831" s="93"/>
      <c r="I831" s="93"/>
      <c r="J831" s="95"/>
      <c r="K831" s="93"/>
      <c r="M831" s="96"/>
      <c r="P831" s="93"/>
      <c r="Q831" s="97"/>
    </row>
    <row r="832" spans="1:27" s="92" customFormat="1" ht="18" customHeight="1" x14ac:dyDescent="0.35">
      <c r="A832" s="93"/>
      <c r="B832" s="94"/>
      <c r="C832" s="95"/>
      <c r="D832" s="93"/>
      <c r="E832" s="93"/>
      <c r="F832" s="93"/>
      <c r="G832" s="93"/>
      <c r="H832" s="93"/>
      <c r="I832" s="93"/>
      <c r="J832" s="95"/>
      <c r="K832" s="93"/>
      <c r="M832" s="96"/>
      <c r="P832" s="93"/>
      <c r="Q832" s="97"/>
    </row>
    <row r="833" spans="1:27" s="102" customFormat="1" ht="18" customHeight="1" x14ac:dyDescent="0.35">
      <c r="A833" s="98"/>
      <c r="B833" s="98"/>
      <c r="C833" s="99"/>
      <c r="D833" s="99"/>
      <c r="E833" s="98"/>
      <c r="F833" s="98"/>
      <c r="G833" s="98"/>
      <c r="H833" s="98"/>
      <c r="I833" s="98"/>
      <c r="J833" s="99"/>
      <c r="K833" s="99"/>
      <c r="L833" s="99"/>
      <c r="M833" s="100"/>
      <c r="N833" s="100"/>
      <c r="O833" s="100"/>
      <c r="P833" s="100"/>
      <c r="Q833" s="101"/>
    </row>
    <row r="834" spans="1:27" s="102" customFormat="1" ht="18" customHeight="1" x14ac:dyDescent="0.35">
      <c r="A834" s="98"/>
      <c r="B834" s="98"/>
      <c r="C834" s="99"/>
      <c r="D834" s="99"/>
      <c r="E834" s="98"/>
      <c r="F834" s="98"/>
      <c r="G834" s="98"/>
      <c r="H834" s="98"/>
      <c r="I834" s="98"/>
      <c r="J834" s="99"/>
      <c r="K834" s="99"/>
      <c r="L834" s="99"/>
      <c r="M834" s="100"/>
      <c r="N834" s="100"/>
      <c r="O834" s="100"/>
      <c r="P834" s="218" t="s">
        <v>1628</v>
      </c>
      <c r="Q834" s="218"/>
    </row>
    <row r="835" spans="1:27" s="102" customFormat="1" ht="18" customHeight="1" x14ac:dyDescent="0.35">
      <c r="A835" s="98"/>
      <c r="B835" s="98"/>
      <c r="C835" s="99"/>
      <c r="D835" s="99"/>
      <c r="E835" s="98"/>
      <c r="F835" s="98"/>
      <c r="G835" s="98"/>
      <c r="H835" s="98"/>
      <c r="I835" s="98"/>
      <c r="J835" s="99"/>
      <c r="K835" s="99"/>
      <c r="L835" s="99"/>
      <c r="M835" s="100"/>
      <c r="N835" s="100"/>
      <c r="O835" s="100"/>
      <c r="P835" s="98"/>
      <c r="Q835" s="103"/>
    </row>
    <row r="836" spans="1:27" s="56" customFormat="1" ht="24" customHeight="1" x14ac:dyDescent="0.4">
      <c r="A836" s="205" t="s">
        <v>1641</v>
      </c>
      <c r="B836" s="207"/>
      <c r="C836" s="205" t="s">
        <v>20</v>
      </c>
      <c r="D836" s="206"/>
      <c r="E836" s="207"/>
      <c r="F836" s="205" t="s">
        <v>1623</v>
      </c>
      <c r="G836" s="206"/>
      <c r="H836" s="206"/>
      <c r="I836" s="206"/>
      <c r="J836" s="206"/>
      <c r="K836" s="206"/>
      <c r="L836" s="206"/>
      <c r="M836" s="206"/>
      <c r="N836" s="206"/>
      <c r="O836" s="206"/>
      <c r="P836" s="206"/>
      <c r="Q836" s="206"/>
      <c r="R836" s="207"/>
    </row>
    <row r="837" spans="1:27" s="57" customFormat="1" ht="41.25" customHeight="1" x14ac:dyDescent="0.4">
      <c r="A837" s="104" t="s">
        <v>1624</v>
      </c>
      <c r="B837" s="105" t="s">
        <v>80</v>
      </c>
      <c r="C837" s="105" t="s">
        <v>9</v>
      </c>
      <c r="D837" s="106" t="s">
        <v>10</v>
      </c>
      <c r="E837" s="104" t="s">
        <v>11</v>
      </c>
      <c r="F837" s="104" t="s">
        <v>0</v>
      </c>
      <c r="G837" s="104"/>
      <c r="H837" s="104" t="s">
        <v>1</v>
      </c>
      <c r="I837" s="107"/>
      <c r="J837" s="105" t="s">
        <v>12</v>
      </c>
      <c r="K837" s="108" t="s">
        <v>147</v>
      </c>
      <c r="L837" s="107" t="s">
        <v>81</v>
      </c>
      <c r="M837" s="104" t="s">
        <v>13</v>
      </c>
      <c r="N837" s="104" t="s">
        <v>2</v>
      </c>
      <c r="O837" s="104" t="s">
        <v>82</v>
      </c>
      <c r="P837" s="104" t="s">
        <v>1625</v>
      </c>
      <c r="Q837" s="109" t="s">
        <v>83</v>
      </c>
      <c r="R837" s="109" t="s">
        <v>4</v>
      </c>
    </row>
    <row r="838" spans="1:27" s="25" customFormat="1" ht="15.5" x14ac:dyDescent="0.35">
      <c r="A838" s="182">
        <f>IF(G838="","",COUNTA($G$3:G839))</f>
        <v>209</v>
      </c>
      <c r="B838" s="161">
        <v>45115</v>
      </c>
      <c r="C838" s="161" t="s">
        <v>53</v>
      </c>
      <c r="D838" s="161" t="s">
        <v>76</v>
      </c>
      <c r="E838" s="182">
        <v>35808</v>
      </c>
      <c r="F838" s="182">
        <v>357793</v>
      </c>
      <c r="G838" s="185" t="s">
        <v>1063</v>
      </c>
      <c r="H838" s="185" t="s">
        <v>1063</v>
      </c>
      <c r="I838" s="185" t="s">
        <v>1064</v>
      </c>
      <c r="J838" s="188" t="s">
        <v>935</v>
      </c>
      <c r="K838" s="191" t="s">
        <v>1065</v>
      </c>
      <c r="L838" s="69" t="s">
        <v>61</v>
      </c>
      <c r="M838" s="70">
        <v>1</v>
      </c>
      <c r="N838" s="70">
        <f>IFERROR(VLOOKUP(L838,Data!K:M,3,0),"0")</f>
        <v>500</v>
      </c>
      <c r="O838" s="70">
        <f t="shared" si="23"/>
        <v>500</v>
      </c>
      <c r="P838" s="178">
        <f>SUM(O838:O841)</f>
        <v>500</v>
      </c>
      <c r="Q838" s="159"/>
      <c r="R838" s="72" t="s">
        <v>1066</v>
      </c>
      <c r="S838" s="73" t="s">
        <v>826</v>
      </c>
      <c r="T838" s="70" t="s">
        <v>392</v>
      </c>
      <c r="U838" s="87"/>
      <c r="V838" s="87"/>
      <c r="W838" s="87"/>
      <c r="X838" s="87"/>
      <c r="Y838" s="87"/>
      <c r="Z838" s="87"/>
      <c r="AA838" s="87"/>
    </row>
    <row r="839" spans="1:27" s="25" customFormat="1" ht="15.5" x14ac:dyDescent="0.35">
      <c r="A839" s="183"/>
      <c r="B839" s="162"/>
      <c r="C839" s="162"/>
      <c r="D839" s="162"/>
      <c r="E839" s="183"/>
      <c r="F839" s="183"/>
      <c r="G839" s="186"/>
      <c r="H839" s="186"/>
      <c r="I839" s="186"/>
      <c r="J839" s="189"/>
      <c r="K839" s="192"/>
      <c r="L839" s="69"/>
      <c r="M839" s="70"/>
      <c r="N839" s="70" t="str">
        <f>IFERROR(VLOOKUP(L839,Data!K:M,3,0),"0")</f>
        <v>0</v>
      </c>
      <c r="O839" s="70">
        <f t="shared" si="23"/>
        <v>0</v>
      </c>
      <c r="P839" s="178"/>
      <c r="Q839" s="160"/>
      <c r="R839" s="75"/>
      <c r="S839" s="76"/>
      <c r="T839" s="70"/>
      <c r="U839" s="87"/>
      <c r="V839" s="87"/>
      <c r="W839" s="87"/>
      <c r="X839" s="87"/>
      <c r="Y839" s="87"/>
      <c r="Z839" s="87"/>
      <c r="AA839" s="87"/>
    </row>
    <row r="840" spans="1:27" s="25" customFormat="1" ht="15.5" x14ac:dyDescent="0.35">
      <c r="A840" s="183"/>
      <c r="B840" s="162"/>
      <c r="C840" s="162"/>
      <c r="D840" s="162"/>
      <c r="E840" s="183"/>
      <c r="F840" s="183"/>
      <c r="G840" s="186"/>
      <c r="H840" s="186"/>
      <c r="I840" s="186"/>
      <c r="J840" s="189"/>
      <c r="K840" s="192"/>
      <c r="L840" s="69"/>
      <c r="M840" s="70"/>
      <c r="N840" s="70" t="str">
        <f>IFERROR(VLOOKUP(L840,Data!K:M,3,0),"0")</f>
        <v>0</v>
      </c>
      <c r="O840" s="70">
        <f t="shared" si="23"/>
        <v>0</v>
      </c>
      <c r="P840" s="178"/>
      <c r="Q840" s="160"/>
      <c r="R840" s="75"/>
      <c r="S840" s="76"/>
      <c r="T840" s="70"/>
      <c r="U840" s="87"/>
      <c r="V840" s="87"/>
      <c r="W840" s="87"/>
      <c r="X840" s="87"/>
      <c r="Y840" s="87"/>
      <c r="Z840" s="87"/>
      <c r="AA840" s="87"/>
    </row>
    <row r="841" spans="1:27" s="25" customFormat="1" ht="15.5" x14ac:dyDescent="0.35">
      <c r="A841" s="184"/>
      <c r="B841" s="163"/>
      <c r="C841" s="163"/>
      <c r="D841" s="163"/>
      <c r="E841" s="184"/>
      <c r="F841" s="184"/>
      <c r="G841" s="187"/>
      <c r="H841" s="187"/>
      <c r="I841" s="187"/>
      <c r="J841" s="190"/>
      <c r="K841" s="193"/>
      <c r="L841" s="69"/>
      <c r="M841" s="70"/>
      <c r="N841" s="70" t="str">
        <f>IFERROR(VLOOKUP(L841,Data!K:M,3,0),"0")</f>
        <v>0</v>
      </c>
      <c r="O841" s="70">
        <f t="shared" si="23"/>
        <v>0</v>
      </c>
      <c r="P841" s="178"/>
      <c r="Q841" s="179"/>
      <c r="R841" s="77"/>
      <c r="S841" s="78"/>
      <c r="T841" s="70"/>
      <c r="U841" s="87"/>
      <c r="V841" s="87"/>
      <c r="W841" s="87"/>
      <c r="X841" s="87"/>
      <c r="Y841" s="87"/>
      <c r="Z841" s="87"/>
      <c r="AA841" s="87"/>
    </row>
    <row r="842" spans="1:27" s="25" customFormat="1" ht="15.5" x14ac:dyDescent="0.35">
      <c r="A842" s="182">
        <f>IF(G842="","",COUNTA($G$3:G843))</f>
        <v>210</v>
      </c>
      <c r="B842" s="161">
        <v>45115</v>
      </c>
      <c r="C842" s="161" t="s">
        <v>703</v>
      </c>
      <c r="D842" s="161" t="s">
        <v>54</v>
      </c>
      <c r="E842" s="182">
        <v>13752</v>
      </c>
      <c r="F842" s="182">
        <v>280922</v>
      </c>
      <c r="G842" s="185" t="s">
        <v>391</v>
      </c>
      <c r="H842" s="185" t="s">
        <v>391</v>
      </c>
      <c r="I842" s="185" t="s">
        <v>390</v>
      </c>
      <c r="J842" s="188" t="s">
        <v>936</v>
      </c>
      <c r="K842" s="191" t="s">
        <v>161</v>
      </c>
      <c r="L842" s="69" t="s">
        <v>61</v>
      </c>
      <c r="M842" s="70">
        <v>1</v>
      </c>
      <c r="N842" s="70">
        <f>IFERROR(VLOOKUP(L842,Data!K:M,3,0),"0")</f>
        <v>500</v>
      </c>
      <c r="O842" s="70">
        <f t="shared" si="23"/>
        <v>500</v>
      </c>
      <c r="P842" s="178">
        <f>SUM(O842:O844)</f>
        <v>500</v>
      </c>
      <c r="Q842" s="159"/>
      <c r="R842" s="72" t="s">
        <v>736</v>
      </c>
      <c r="S842" s="73" t="s">
        <v>750</v>
      </c>
      <c r="T842" s="70" t="s">
        <v>389</v>
      </c>
      <c r="U842" s="87"/>
      <c r="V842" s="87"/>
      <c r="W842" s="87"/>
      <c r="X842" s="87"/>
      <c r="Y842" s="87"/>
      <c r="Z842" s="87"/>
      <c r="AA842" s="87"/>
    </row>
    <row r="843" spans="1:27" s="25" customFormat="1" ht="15.5" x14ac:dyDescent="0.35">
      <c r="A843" s="183"/>
      <c r="B843" s="162"/>
      <c r="C843" s="162"/>
      <c r="D843" s="162"/>
      <c r="E843" s="183"/>
      <c r="F843" s="183"/>
      <c r="G843" s="186"/>
      <c r="H843" s="186"/>
      <c r="I843" s="186"/>
      <c r="J843" s="189"/>
      <c r="K843" s="192"/>
      <c r="L843" s="69"/>
      <c r="M843" s="70"/>
      <c r="N843" s="70" t="str">
        <f>IFERROR(VLOOKUP(L843,Data!K:M,3,0),"0")</f>
        <v>0</v>
      </c>
      <c r="O843" s="70">
        <f t="shared" si="23"/>
        <v>0</v>
      </c>
      <c r="P843" s="178"/>
      <c r="Q843" s="160"/>
      <c r="R843" s="75" t="s">
        <v>834</v>
      </c>
      <c r="S843" s="76"/>
      <c r="T843" s="70"/>
      <c r="U843" s="87"/>
      <c r="V843" s="87"/>
      <c r="W843" s="87"/>
      <c r="X843" s="87"/>
      <c r="Y843" s="87"/>
      <c r="Z843" s="87"/>
      <c r="AA843" s="87"/>
    </row>
    <row r="844" spans="1:27" s="25" customFormat="1" ht="15.5" x14ac:dyDescent="0.35">
      <c r="A844" s="183"/>
      <c r="B844" s="162"/>
      <c r="C844" s="162"/>
      <c r="D844" s="162"/>
      <c r="E844" s="183"/>
      <c r="F844" s="183"/>
      <c r="G844" s="186"/>
      <c r="H844" s="186"/>
      <c r="I844" s="186"/>
      <c r="J844" s="189"/>
      <c r="K844" s="192"/>
      <c r="L844" s="69"/>
      <c r="M844" s="70"/>
      <c r="N844" s="70" t="str">
        <f>IFERROR(VLOOKUP(L844,Data!K:M,3,0),"0")</f>
        <v>0</v>
      </c>
      <c r="O844" s="70">
        <f t="shared" ref="O844:O928" si="25">PRODUCT(M844:N844)</f>
        <v>0</v>
      </c>
      <c r="P844" s="178"/>
      <c r="Q844" s="160"/>
      <c r="R844" s="75" t="s">
        <v>862</v>
      </c>
      <c r="S844" s="76"/>
      <c r="T844" s="70"/>
      <c r="U844" s="87"/>
      <c r="V844" s="87"/>
      <c r="W844" s="87"/>
      <c r="X844" s="87"/>
      <c r="Y844" s="87"/>
      <c r="Z844" s="87"/>
      <c r="AA844" s="87"/>
    </row>
    <row r="845" spans="1:27" s="25" customFormat="1" ht="15.5" x14ac:dyDescent="0.35">
      <c r="A845" s="182">
        <f>IF(G845="","",COUNTA($G$3:G846))</f>
        <v>211</v>
      </c>
      <c r="B845" s="161">
        <v>45115</v>
      </c>
      <c r="C845" s="161" t="s">
        <v>52</v>
      </c>
      <c r="D845" s="161" t="s">
        <v>76</v>
      </c>
      <c r="E845" s="182">
        <v>45497</v>
      </c>
      <c r="F845" s="182">
        <v>27376</v>
      </c>
      <c r="G845" s="185" t="s">
        <v>1067</v>
      </c>
      <c r="H845" s="185" t="s">
        <v>1067</v>
      </c>
      <c r="I845" s="185" t="s">
        <v>1068</v>
      </c>
      <c r="J845" s="188" t="s">
        <v>1069</v>
      </c>
      <c r="K845" s="191" t="s">
        <v>1070</v>
      </c>
      <c r="L845" s="69" t="s">
        <v>578</v>
      </c>
      <c r="M845" s="70">
        <v>3</v>
      </c>
      <c r="N845" s="70">
        <f>IFERROR(VLOOKUP(L845,Data!K:M,3,0),"0")</f>
        <v>10</v>
      </c>
      <c r="O845" s="70">
        <f t="shared" si="25"/>
        <v>30</v>
      </c>
      <c r="P845" s="178">
        <f>SUM(O845:O847)</f>
        <v>1030</v>
      </c>
      <c r="Q845" s="159"/>
      <c r="R845" s="72"/>
      <c r="S845" s="73" t="s">
        <v>787</v>
      </c>
      <c r="T845" s="70"/>
      <c r="U845" s="87"/>
      <c r="V845" s="87"/>
      <c r="W845" s="87"/>
      <c r="X845" s="87"/>
      <c r="Y845" s="87"/>
      <c r="Z845" s="87"/>
      <c r="AA845" s="87"/>
    </row>
    <row r="846" spans="1:27" s="25" customFormat="1" ht="15.5" x14ac:dyDescent="0.35">
      <c r="A846" s="183"/>
      <c r="B846" s="162"/>
      <c r="C846" s="162"/>
      <c r="D846" s="162"/>
      <c r="E846" s="183"/>
      <c r="F846" s="183"/>
      <c r="G846" s="186"/>
      <c r="H846" s="186"/>
      <c r="I846" s="186"/>
      <c r="J846" s="189"/>
      <c r="K846" s="192"/>
      <c r="L846" s="69" t="s">
        <v>7</v>
      </c>
      <c r="M846" s="70">
        <v>1</v>
      </c>
      <c r="N846" s="70">
        <v>500</v>
      </c>
      <c r="O846" s="70">
        <f t="shared" si="25"/>
        <v>500</v>
      </c>
      <c r="P846" s="178"/>
      <c r="Q846" s="160"/>
      <c r="R846" s="75" t="s">
        <v>1019</v>
      </c>
      <c r="S846" s="76"/>
      <c r="T846" s="70"/>
      <c r="U846" s="87"/>
      <c r="V846" s="87"/>
      <c r="W846" s="87"/>
      <c r="X846" s="87"/>
      <c r="Y846" s="87"/>
      <c r="Z846" s="87"/>
      <c r="AA846" s="87"/>
    </row>
    <row r="847" spans="1:27" s="25" customFormat="1" ht="15.5" x14ac:dyDescent="0.35">
      <c r="A847" s="183"/>
      <c r="B847" s="162"/>
      <c r="C847" s="162"/>
      <c r="D847" s="162"/>
      <c r="E847" s="183"/>
      <c r="F847" s="183"/>
      <c r="G847" s="186"/>
      <c r="H847" s="186"/>
      <c r="I847" s="186"/>
      <c r="J847" s="189"/>
      <c r="K847" s="192"/>
      <c r="L847" s="69" t="s">
        <v>61</v>
      </c>
      <c r="M847" s="70">
        <v>1</v>
      </c>
      <c r="N847" s="70">
        <f>IFERROR(VLOOKUP(L847,Data!K:M,3,0),"0")</f>
        <v>500</v>
      </c>
      <c r="O847" s="70">
        <f t="shared" si="25"/>
        <v>500</v>
      </c>
      <c r="P847" s="178"/>
      <c r="Q847" s="160"/>
      <c r="R847" s="75"/>
      <c r="S847" s="76"/>
      <c r="T847" s="70"/>
      <c r="U847" s="87"/>
      <c r="V847" s="87"/>
      <c r="W847" s="87"/>
      <c r="X847" s="87"/>
      <c r="Y847" s="87"/>
      <c r="Z847" s="87"/>
      <c r="AA847" s="87"/>
    </row>
    <row r="848" spans="1:27" s="25" customFormat="1" ht="15.5" x14ac:dyDescent="0.35">
      <c r="A848" s="182">
        <f>IF(G848="","",COUNTA($G$3:G849))</f>
        <v>212</v>
      </c>
      <c r="B848" s="161">
        <v>45115</v>
      </c>
      <c r="C848" s="161" t="s">
        <v>703</v>
      </c>
      <c r="D848" s="161" t="s">
        <v>55</v>
      </c>
      <c r="E848" s="182">
        <v>14828</v>
      </c>
      <c r="F848" s="182">
        <v>539877</v>
      </c>
      <c r="G848" s="185" t="s">
        <v>388</v>
      </c>
      <c r="H848" s="185" t="s">
        <v>388</v>
      </c>
      <c r="I848" s="185" t="s">
        <v>387</v>
      </c>
      <c r="J848" s="188" t="s">
        <v>937</v>
      </c>
      <c r="K848" s="191" t="s">
        <v>187</v>
      </c>
      <c r="L848" s="69" t="s">
        <v>7</v>
      </c>
      <c r="M848" s="70">
        <v>1</v>
      </c>
      <c r="N848" s="70">
        <v>350</v>
      </c>
      <c r="O848" s="70">
        <f t="shared" si="25"/>
        <v>350</v>
      </c>
      <c r="P848" s="178">
        <f>SUM(O848:O850)</f>
        <v>850</v>
      </c>
      <c r="Q848" s="159"/>
      <c r="R848" s="72" t="s">
        <v>1615</v>
      </c>
      <c r="S848" s="73"/>
      <c r="T848" s="70" t="s">
        <v>168</v>
      </c>
      <c r="U848" s="87"/>
      <c r="V848" s="87"/>
      <c r="W848" s="87"/>
      <c r="X848" s="87"/>
      <c r="Y848" s="87"/>
      <c r="Z848" s="87"/>
      <c r="AA848" s="87"/>
    </row>
    <row r="849" spans="1:27" s="25" customFormat="1" ht="15.5" x14ac:dyDescent="0.35">
      <c r="A849" s="183"/>
      <c r="B849" s="162"/>
      <c r="C849" s="162"/>
      <c r="D849" s="162"/>
      <c r="E849" s="183"/>
      <c r="F849" s="183"/>
      <c r="G849" s="186"/>
      <c r="H849" s="186"/>
      <c r="I849" s="186"/>
      <c r="J849" s="189"/>
      <c r="K849" s="192"/>
      <c r="L849" s="69" t="s">
        <v>61</v>
      </c>
      <c r="M849" s="70">
        <v>1</v>
      </c>
      <c r="N849" s="70">
        <f>IFERROR(VLOOKUP(L849,Data!K:M,3,0),"0")</f>
        <v>500</v>
      </c>
      <c r="O849" s="70">
        <f t="shared" si="25"/>
        <v>500</v>
      </c>
      <c r="P849" s="178"/>
      <c r="Q849" s="160"/>
      <c r="R849" s="75"/>
      <c r="S849" s="76"/>
      <c r="T849" s="70"/>
      <c r="U849" s="87"/>
      <c r="V849" s="87"/>
      <c r="W849" s="87"/>
      <c r="X849" s="87"/>
      <c r="Y849" s="87"/>
      <c r="Z849" s="87"/>
      <c r="AA849" s="87"/>
    </row>
    <row r="850" spans="1:27" s="25" customFormat="1" ht="15.5" x14ac:dyDescent="0.35">
      <c r="A850" s="183"/>
      <c r="B850" s="162"/>
      <c r="C850" s="162"/>
      <c r="D850" s="162"/>
      <c r="E850" s="183"/>
      <c r="F850" s="183"/>
      <c r="G850" s="186"/>
      <c r="H850" s="186"/>
      <c r="I850" s="186"/>
      <c r="J850" s="189"/>
      <c r="K850" s="192"/>
      <c r="L850" s="69"/>
      <c r="M850" s="70"/>
      <c r="N850" s="70" t="str">
        <f>IFERROR(VLOOKUP(L850,Data!K:M,3,0),"0")</f>
        <v>0</v>
      </c>
      <c r="O850" s="70">
        <f t="shared" si="25"/>
        <v>0</v>
      </c>
      <c r="P850" s="178"/>
      <c r="Q850" s="160"/>
      <c r="R850" s="75"/>
      <c r="S850" s="76"/>
      <c r="T850" s="70"/>
      <c r="U850" s="87"/>
      <c r="V850" s="87"/>
      <c r="W850" s="87"/>
      <c r="X850" s="87"/>
      <c r="Y850" s="87"/>
      <c r="Z850" s="87"/>
      <c r="AA850" s="87"/>
    </row>
    <row r="851" spans="1:27" s="25" customFormat="1" ht="15.5" x14ac:dyDescent="0.35">
      <c r="A851" s="182">
        <f>IF(G851="","",COUNTA($G$3:G852))</f>
        <v>213</v>
      </c>
      <c r="B851" s="161">
        <v>45115</v>
      </c>
      <c r="C851" s="161" t="s">
        <v>703</v>
      </c>
      <c r="D851" s="161" t="s">
        <v>54</v>
      </c>
      <c r="E851" s="182">
        <v>12155</v>
      </c>
      <c r="F851" s="182">
        <v>392983</v>
      </c>
      <c r="G851" s="185" t="s">
        <v>1071</v>
      </c>
      <c r="H851" s="185" t="s">
        <v>1071</v>
      </c>
      <c r="I851" s="185" t="s">
        <v>1072</v>
      </c>
      <c r="J851" s="188" t="s">
        <v>1073</v>
      </c>
      <c r="K851" s="191" t="s">
        <v>169</v>
      </c>
      <c r="L851" s="69" t="s">
        <v>61</v>
      </c>
      <c r="M851" s="70">
        <v>1</v>
      </c>
      <c r="N851" s="70">
        <f>IFERROR(VLOOKUP(L851,Data!K:M,3,0),"0")</f>
        <v>500</v>
      </c>
      <c r="O851" s="70">
        <f t="shared" si="25"/>
        <v>500</v>
      </c>
      <c r="P851" s="178">
        <f>SUM(O851:O852)</f>
        <v>500</v>
      </c>
      <c r="Q851" s="159"/>
      <c r="R851" s="72" t="s">
        <v>180</v>
      </c>
      <c r="S851" s="73" t="s">
        <v>787</v>
      </c>
      <c r="T851" s="70"/>
      <c r="U851" s="87"/>
      <c r="V851" s="87"/>
      <c r="W851" s="87"/>
      <c r="X851" s="87"/>
      <c r="Y851" s="87"/>
      <c r="Z851" s="87"/>
      <c r="AA851" s="87"/>
    </row>
    <row r="852" spans="1:27" s="25" customFormat="1" ht="15.5" x14ac:dyDescent="0.35">
      <c r="A852" s="183"/>
      <c r="B852" s="162"/>
      <c r="C852" s="162"/>
      <c r="D852" s="162"/>
      <c r="E852" s="183"/>
      <c r="F852" s="183"/>
      <c r="G852" s="186"/>
      <c r="H852" s="186"/>
      <c r="I852" s="186"/>
      <c r="J852" s="189"/>
      <c r="K852" s="192"/>
      <c r="L852" s="69"/>
      <c r="M852" s="70"/>
      <c r="N852" s="70" t="str">
        <f>IFERROR(VLOOKUP(L852,Data!K:M,3,0),"0")</f>
        <v>0</v>
      </c>
      <c r="O852" s="70">
        <f t="shared" si="25"/>
        <v>0</v>
      </c>
      <c r="P852" s="178"/>
      <c r="Q852" s="160"/>
      <c r="R852" s="75"/>
      <c r="S852" s="76"/>
      <c r="T852" s="70"/>
      <c r="U852" s="87"/>
      <c r="V852" s="87"/>
      <c r="W852" s="87"/>
      <c r="X852" s="87"/>
      <c r="Y852" s="87"/>
      <c r="Z852" s="87"/>
      <c r="AA852" s="87"/>
    </row>
    <row r="853" spans="1:27" s="25" customFormat="1" ht="15.5" x14ac:dyDescent="0.35">
      <c r="A853" s="182">
        <f>IF(G853="","",COUNTA($G$3:G854))</f>
        <v>214</v>
      </c>
      <c r="B853" s="161">
        <v>45115</v>
      </c>
      <c r="C853" s="161" t="s">
        <v>703</v>
      </c>
      <c r="D853" s="161" t="s">
        <v>76</v>
      </c>
      <c r="E853" s="182">
        <v>32726</v>
      </c>
      <c r="F853" s="182">
        <v>128455</v>
      </c>
      <c r="G853" s="185" t="s">
        <v>1074</v>
      </c>
      <c r="H853" s="185" t="s">
        <v>1074</v>
      </c>
      <c r="I853" s="185" t="s">
        <v>1075</v>
      </c>
      <c r="J853" s="188" t="s">
        <v>1076</v>
      </c>
      <c r="K853" s="191" t="s">
        <v>181</v>
      </c>
      <c r="L853" s="69" t="s">
        <v>7</v>
      </c>
      <c r="M853" s="70">
        <v>1</v>
      </c>
      <c r="N853" s="70">
        <v>500</v>
      </c>
      <c r="O853" s="70">
        <f t="shared" si="25"/>
        <v>500</v>
      </c>
      <c r="P853" s="178">
        <f>SUM(O853:O855)</f>
        <v>1000</v>
      </c>
      <c r="Q853" s="159"/>
      <c r="R853" s="72" t="s">
        <v>1019</v>
      </c>
      <c r="S853" s="73" t="s">
        <v>827</v>
      </c>
      <c r="T853" s="70"/>
      <c r="U853" s="87"/>
      <c r="V853" s="87"/>
      <c r="W853" s="87"/>
      <c r="X853" s="87"/>
      <c r="Y853" s="87"/>
      <c r="Z853" s="87"/>
      <c r="AA853" s="87"/>
    </row>
    <row r="854" spans="1:27" s="25" customFormat="1" ht="15.5" x14ac:dyDescent="0.35">
      <c r="A854" s="183"/>
      <c r="B854" s="162"/>
      <c r="C854" s="162"/>
      <c r="D854" s="162"/>
      <c r="E854" s="183"/>
      <c r="F854" s="183"/>
      <c r="G854" s="186"/>
      <c r="H854" s="186"/>
      <c r="I854" s="186"/>
      <c r="J854" s="189"/>
      <c r="K854" s="192"/>
      <c r="L854" s="69" t="s">
        <v>61</v>
      </c>
      <c r="M854" s="70">
        <v>1</v>
      </c>
      <c r="N854" s="70">
        <f>IFERROR(VLOOKUP(L854,Data!K:M,3,0),"0")</f>
        <v>500</v>
      </c>
      <c r="O854" s="70">
        <f t="shared" si="25"/>
        <v>500</v>
      </c>
      <c r="P854" s="178"/>
      <c r="Q854" s="160"/>
      <c r="R854" s="75"/>
      <c r="S854" s="76"/>
      <c r="T854" s="70"/>
      <c r="U854" s="87"/>
      <c r="V854" s="87"/>
      <c r="W854" s="87"/>
      <c r="X854" s="87"/>
      <c r="Y854" s="87"/>
      <c r="Z854" s="87"/>
      <c r="AA854" s="87"/>
    </row>
    <row r="855" spans="1:27" s="25" customFormat="1" ht="15.5" x14ac:dyDescent="0.35">
      <c r="A855" s="183"/>
      <c r="B855" s="162"/>
      <c r="C855" s="162"/>
      <c r="D855" s="162"/>
      <c r="E855" s="183"/>
      <c r="F855" s="183"/>
      <c r="G855" s="186"/>
      <c r="H855" s="186"/>
      <c r="I855" s="186"/>
      <c r="J855" s="189"/>
      <c r="K855" s="192"/>
      <c r="L855" s="69"/>
      <c r="M855" s="70"/>
      <c r="N855" s="70" t="str">
        <f>IFERROR(VLOOKUP(L855,Data!K:M,3,0),"0")</f>
        <v>0</v>
      </c>
      <c r="O855" s="70">
        <f t="shared" si="25"/>
        <v>0</v>
      </c>
      <c r="P855" s="178"/>
      <c r="Q855" s="160"/>
      <c r="R855" s="75"/>
      <c r="S855" s="76"/>
      <c r="T855" s="70"/>
      <c r="U855" s="87"/>
      <c r="V855" s="87"/>
      <c r="W855" s="87"/>
      <c r="X855" s="87"/>
      <c r="Y855" s="87"/>
      <c r="Z855" s="87"/>
      <c r="AA855" s="87"/>
    </row>
    <row r="856" spans="1:27" s="25" customFormat="1" ht="15.5" x14ac:dyDescent="0.35">
      <c r="A856" s="182">
        <f>IF(G856="","",COUNTA($G$3:G857))</f>
        <v>215</v>
      </c>
      <c r="B856" s="161">
        <v>45115</v>
      </c>
      <c r="C856" s="161" t="s">
        <v>703</v>
      </c>
      <c r="D856" s="161" t="s">
        <v>54</v>
      </c>
      <c r="E856" s="182">
        <v>4113</v>
      </c>
      <c r="F856" s="182">
        <v>166804</v>
      </c>
      <c r="G856" s="185" t="s">
        <v>1077</v>
      </c>
      <c r="H856" s="185" t="s">
        <v>1077</v>
      </c>
      <c r="I856" s="185" t="s">
        <v>1078</v>
      </c>
      <c r="J856" s="188" t="s">
        <v>1079</v>
      </c>
      <c r="K856" s="191" t="s">
        <v>1051</v>
      </c>
      <c r="L856" s="69" t="s">
        <v>92</v>
      </c>
      <c r="M856" s="70">
        <v>1</v>
      </c>
      <c r="N856" s="70">
        <f>IFERROR(VLOOKUP(L856,Data!K:M,3,0),"0")</f>
        <v>850</v>
      </c>
      <c r="O856" s="70">
        <f t="shared" si="25"/>
        <v>850</v>
      </c>
      <c r="P856" s="178">
        <f>SUM(O856:O857)</f>
        <v>1350</v>
      </c>
      <c r="Q856" s="159"/>
      <c r="R856" s="72"/>
      <c r="S856" s="73" t="s">
        <v>1080</v>
      </c>
      <c r="T856" s="70"/>
      <c r="U856" s="87"/>
      <c r="V856" s="87"/>
      <c r="W856" s="87"/>
      <c r="X856" s="87"/>
      <c r="Y856" s="87"/>
      <c r="Z856" s="87"/>
      <c r="AA856" s="87"/>
    </row>
    <row r="857" spans="1:27" s="25" customFormat="1" ht="15.5" x14ac:dyDescent="0.35">
      <c r="A857" s="183"/>
      <c r="B857" s="162"/>
      <c r="C857" s="162"/>
      <c r="D857" s="162"/>
      <c r="E857" s="183"/>
      <c r="F857" s="183"/>
      <c r="G857" s="186"/>
      <c r="H857" s="186"/>
      <c r="I857" s="186"/>
      <c r="J857" s="189"/>
      <c r="K857" s="192"/>
      <c r="L857" s="69" t="s">
        <v>61</v>
      </c>
      <c r="M857" s="70">
        <v>1</v>
      </c>
      <c r="N857" s="70">
        <f>IFERROR(VLOOKUP(L857,Data!K:M,3,0),"0")</f>
        <v>500</v>
      </c>
      <c r="O857" s="70">
        <f t="shared" si="25"/>
        <v>500</v>
      </c>
      <c r="P857" s="178"/>
      <c r="Q857" s="160"/>
      <c r="R857" s="75"/>
      <c r="S857" s="76"/>
      <c r="T857" s="70"/>
      <c r="U857" s="87"/>
      <c r="V857" s="87"/>
      <c r="W857" s="87"/>
      <c r="X857" s="87"/>
      <c r="Y857" s="87"/>
      <c r="Z857" s="87"/>
      <c r="AA857" s="87"/>
    </row>
    <row r="858" spans="1:27" s="25" customFormat="1" ht="15.5" x14ac:dyDescent="0.35">
      <c r="A858" s="182">
        <f>IF(G858="","",COUNTA($G$3:G859))</f>
        <v>216</v>
      </c>
      <c r="B858" s="161">
        <v>45115</v>
      </c>
      <c r="C858" s="161" t="s">
        <v>703</v>
      </c>
      <c r="D858" s="161" t="s">
        <v>76</v>
      </c>
      <c r="E858" s="182">
        <v>209758</v>
      </c>
      <c r="F858" s="182">
        <v>529149</v>
      </c>
      <c r="G858" s="185" t="s">
        <v>1081</v>
      </c>
      <c r="H858" s="185" t="s">
        <v>1081</v>
      </c>
      <c r="I858" s="185" t="s">
        <v>1082</v>
      </c>
      <c r="J858" s="188" t="s">
        <v>1083</v>
      </c>
      <c r="K858" s="191" t="s">
        <v>205</v>
      </c>
      <c r="L858" s="69" t="s">
        <v>61</v>
      </c>
      <c r="M858" s="70">
        <v>1</v>
      </c>
      <c r="N858" s="70">
        <f>IFERROR(VLOOKUP(L858,Data!K:M,3,0),"0")</f>
        <v>500</v>
      </c>
      <c r="O858" s="70">
        <f t="shared" si="25"/>
        <v>500</v>
      </c>
      <c r="P858" s="178">
        <f>SUM(O858:O859)</f>
        <v>500</v>
      </c>
      <c r="Q858" s="159"/>
      <c r="R858" s="72" t="s">
        <v>1011</v>
      </c>
      <c r="S858" s="73" t="s">
        <v>723</v>
      </c>
      <c r="T858" s="70" t="s">
        <v>192</v>
      </c>
      <c r="U858" s="87"/>
      <c r="V858" s="87"/>
      <c r="W858" s="87"/>
      <c r="X858" s="87"/>
      <c r="Y858" s="87"/>
      <c r="Z858" s="87"/>
      <c r="AA858" s="87"/>
    </row>
    <row r="859" spans="1:27" s="25" customFormat="1" ht="15.5" x14ac:dyDescent="0.35">
      <c r="A859" s="183"/>
      <c r="B859" s="162"/>
      <c r="C859" s="162"/>
      <c r="D859" s="162"/>
      <c r="E859" s="183"/>
      <c r="F859" s="183"/>
      <c r="G859" s="186"/>
      <c r="H859" s="186"/>
      <c r="I859" s="186"/>
      <c r="J859" s="189"/>
      <c r="K859" s="192"/>
      <c r="L859" s="69"/>
      <c r="M859" s="70"/>
      <c r="N859" s="70" t="str">
        <f>IFERROR(VLOOKUP(L859,Data!K:M,3,0),"0")</f>
        <v>0</v>
      </c>
      <c r="O859" s="70">
        <f t="shared" si="25"/>
        <v>0</v>
      </c>
      <c r="P859" s="178"/>
      <c r="Q859" s="160"/>
      <c r="R859" s="75"/>
      <c r="S859" s="76"/>
      <c r="T859" s="70"/>
      <c r="U859" s="87"/>
      <c r="V859" s="87"/>
      <c r="W859" s="87"/>
      <c r="X859" s="87"/>
      <c r="Y859" s="87"/>
      <c r="Z859" s="87"/>
      <c r="AA859" s="87"/>
    </row>
    <row r="860" spans="1:27" s="25" customFormat="1" ht="15.5" x14ac:dyDescent="0.35">
      <c r="A860" s="182">
        <f>IF(G860="","",COUNTA($G$3:G861))</f>
        <v>217</v>
      </c>
      <c r="B860" s="161">
        <v>45115</v>
      </c>
      <c r="C860" s="161" t="s">
        <v>703</v>
      </c>
      <c r="D860" s="161" t="s">
        <v>76</v>
      </c>
      <c r="E860" s="182">
        <v>62325</v>
      </c>
      <c r="F860" s="182">
        <v>433450</v>
      </c>
      <c r="G860" s="185" t="s">
        <v>385</v>
      </c>
      <c r="H860" s="185" t="s">
        <v>385</v>
      </c>
      <c r="I860" s="185" t="s">
        <v>384</v>
      </c>
      <c r="J860" s="188" t="s">
        <v>938</v>
      </c>
      <c r="K860" s="191" t="s">
        <v>220</v>
      </c>
      <c r="L860" s="69" t="s">
        <v>65</v>
      </c>
      <c r="M860" s="70">
        <v>1</v>
      </c>
      <c r="N860" s="70">
        <f>IFERROR(VLOOKUP(L860,Data!K:M,3,0),"0")</f>
        <v>1000</v>
      </c>
      <c r="O860" s="70">
        <f t="shared" si="25"/>
        <v>1000</v>
      </c>
      <c r="P860" s="178">
        <f>SUM(O860:O865)</f>
        <v>2820</v>
      </c>
      <c r="Q860" s="159">
        <v>45267</v>
      </c>
      <c r="R860" s="72"/>
      <c r="S860" s="73" t="s">
        <v>723</v>
      </c>
      <c r="T860" s="70" t="s">
        <v>192</v>
      </c>
      <c r="U860" s="87"/>
      <c r="V860" s="87"/>
      <c r="W860" s="87"/>
      <c r="X860" s="87"/>
      <c r="Y860" s="87"/>
      <c r="Z860" s="87"/>
      <c r="AA860" s="87"/>
    </row>
    <row r="861" spans="1:27" s="25" customFormat="1" ht="15.5" x14ac:dyDescent="0.35">
      <c r="A861" s="183"/>
      <c r="B861" s="162"/>
      <c r="C861" s="162"/>
      <c r="D861" s="162"/>
      <c r="E861" s="183"/>
      <c r="F861" s="183"/>
      <c r="G861" s="186"/>
      <c r="H861" s="186"/>
      <c r="I861" s="186"/>
      <c r="J861" s="189"/>
      <c r="K861" s="192"/>
      <c r="L861" s="69" t="s">
        <v>137</v>
      </c>
      <c r="M861" s="70">
        <v>1</v>
      </c>
      <c r="N861" s="70">
        <f>IFERROR(VLOOKUP(L861,Data!K:M,3,0),"0")</f>
        <v>70</v>
      </c>
      <c r="O861" s="70">
        <f t="shared" si="25"/>
        <v>70</v>
      </c>
      <c r="P861" s="178"/>
      <c r="Q861" s="160"/>
      <c r="R861" s="75"/>
      <c r="S861" s="76"/>
      <c r="T861" s="70"/>
      <c r="U861" s="87"/>
      <c r="V861" s="87"/>
      <c r="W861" s="87"/>
      <c r="X861" s="87"/>
      <c r="Y861" s="87"/>
      <c r="Z861" s="87"/>
      <c r="AA861" s="87"/>
    </row>
    <row r="862" spans="1:27" s="25" customFormat="1" ht="15.5" x14ac:dyDescent="0.35">
      <c r="A862" s="183"/>
      <c r="B862" s="162"/>
      <c r="C862" s="162"/>
      <c r="D862" s="162"/>
      <c r="E862" s="183"/>
      <c r="F862" s="183"/>
      <c r="G862" s="186"/>
      <c r="H862" s="186"/>
      <c r="I862" s="186"/>
      <c r="J862" s="189"/>
      <c r="K862" s="192"/>
      <c r="L862" s="69" t="s">
        <v>716</v>
      </c>
      <c r="M862" s="70">
        <v>1</v>
      </c>
      <c r="N862" s="70">
        <f>IFERROR(VLOOKUP(L862,Data!K:M,3,0),"0")</f>
        <v>200</v>
      </c>
      <c r="O862" s="70">
        <f t="shared" si="25"/>
        <v>200</v>
      </c>
      <c r="P862" s="178"/>
      <c r="Q862" s="160"/>
      <c r="R862" s="75"/>
      <c r="S862" s="76"/>
      <c r="T862" s="70"/>
      <c r="U862" s="87"/>
      <c r="V862" s="87"/>
      <c r="W862" s="87"/>
      <c r="X862" s="87"/>
      <c r="Y862" s="87"/>
      <c r="Z862" s="87"/>
      <c r="AA862" s="87"/>
    </row>
    <row r="863" spans="1:27" s="25" customFormat="1" ht="15.5" x14ac:dyDescent="0.35">
      <c r="A863" s="183"/>
      <c r="B863" s="162"/>
      <c r="C863" s="162"/>
      <c r="D863" s="162"/>
      <c r="E863" s="183"/>
      <c r="F863" s="183"/>
      <c r="G863" s="186"/>
      <c r="H863" s="186"/>
      <c r="I863" s="186"/>
      <c r="J863" s="189"/>
      <c r="K863" s="192"/>
      <c r="L863" s="69" t="s">
        <v>578</v>
      </c>
      <c r="M863" s="70">
        <v>3</v>
      </c>
      <c r="N863" s="70">
        <f>IFERROR(VLOOKUP(L863,Data!K:M,3,0),"0")</f>
        <v>10</v>
      </c>
      <c r="O863" s="70">
        <f t="shared" si="25"/>
        <v>30</v>
      </c>
      <c r="P863" s="178"/>
      <c r="Q863" s="160"/>
      <c r="R863" s="75"/>
      <c r="S863" s="76"/>
      <c r="T863" s="70"/>
      <c r="U863" s="87"/>
      <c r="V863" s="87"/>
      <c r="W863" s="87"/>
      <c r="X863" s="87"/>
      <c r="Y863" s="87"/>
      <c r="Z863" s="87"/>
      <c r="AA863" s="87"/>
    </row>
    <row r="864" spans="1:27" s="25" customFormat="1" ht="15.5" x14ac:dyDescent="0.35">
      <c r="A864" s="183"/>
      <c r="B864" s="162"/>
      <c r="C864" s="162"/>
      <c r="D864" s="162"/>
      <c r="E864" s="183"/>
      <c r="F864" s="183"/>
      <c r="G864" s="186"/>
      <c r="H864" s="186"/>
      <c r="I864" s="186"/>
      <c r="J864" s="189"/>
      <c r="K864" s="192"/>
      <c r="L864" s="69" t="s">
        <v>144</v>
      </c>
      <c r="M864" s="70">
        <v>1</v>
      </c>
      <c r="N864" s="70">
        <v>1020</v>
      </c>
      <c r="O864" s="70">
        <f t="shared" si="25"/>
        <v>1020</v>
      </c>
      <c r="P864" s="178"/>
      <c r="Q864" s="160"/>
      <c r="R864" s="75"/>
      <c r="S864" s="76"/>
      <c r="T864" s="70"/>
      <c r="U864" s="87"/>
      <c r="V864" s="87"/>
      <c r="W864" s="87"/>
      <c r="X864" s="87"/>
      <c r="Y864" s="87"/>
      <c r="Z864" s="87"/>
      <c r="AA864" s="87"/>
    </row>
    <row r="865" spans="1:27" s="25" customFormat="1" ht="15.5" x14ac:dyDescent="0.35">
      <c r="A865" s="183"/>
      <c r="B865" s="162"/>
      <c r="C865" s="162"/>
      <c r="D865" s="162"/>
      <c r="E865" s="183"/>
      <c r="F865" s="183"/>
      <c r="G865" s="186"/>
      <c r="H865" s="186"/>
      <c r="I865" s="186"/>
      <c r="J865" s="189"/>
      <c r="K865" s="192"/>
      <c r="L865" s="69" t="s">
        <v>61</v>
      </c>
      <c r="M865" s="70">
        <v>1</v>
      </c>
      <c r="N865" s="70">
        <f>IFERROR(VLOOKUP(L865,Data!K:M,3,0),"0")</f>
        <v>500</v>
      </c>
      <c r="O865" s="70">
        <f t="shared" si="25"/>
        <v>500</v>
      </c>
      <c r="P865" s="178"/>
      <c r="Q865" s="160"/>
      <c r="R865" s="75"/>
      <c r="S865" s="76"/>
      <c r="T865" s="70"/>
      <c r="U865" s="87"/>
      <c r="V865" s="87"/>
      <c r="W865" s="87"/>
      <c r="X865" s="87"/>
      <c r="Y865" s="87"/>
      <c r="Z865" s="87"/>
      <c r="AA865" s="87"/>
    </row>
    <row r="866" spans="1:27" s="25" customFormat="1" ht="15.5" x14ac:dyDescent="0.35">
      <c r="A866" s="182">
        <f>IF(G866="","",COUNTA($G$3:G867))</f>
        <v>218</v>
      </c>
      <c r="B866" s="161">
        <v>45115</v>
      </c>
      <c r="C866" s="161" t="s">
        <v>703</v>
      </c>
      <c r="D866" s="161" t="s">
        <v>76</v>
      </c>
      <c r="E866" s="182">
        <v>26863</v>
      </c>
      <c r="F866" s="182">
        <v>521421</v>
      </c>
      <c r="G866" s="185" t="s">
        <v>1272</v>
      </c>
      <c r="H866" s="185" t="s">
        <v>1272</v>
      </c>
      <c r="I866" s="185" t="s">
        <v>383</v>
      </c>
      <c r="J866" s="188" t="s">
        <v>939</v>
      </c>
      <c r="K866" s="191" t="s">
        <v>215</v>
      </c>
      <c r="L866" s="69" t="s">
        <v>65</v>
      </c>
      <c r="M866" s="70">
        <v>1</v>
      </c>
      <c r="N866" s="70">
        <f>IFERROR(VLOOKUP(L866,Data!K:M,3,0),"0")</f>
        <v>1000</v>
      </c>
      <c r="O866" s="70">
        <f t="shared" si="25"/>
        <v>1000</v>
      </c>
      <c r="P866" s="178">
        <f>SUM(O866:O871)</f>
        <v>2880</v>
      </c>
      <c r="Q866" s="159"/>
      <c r="R866" s="72" t="s">
        <v>940</v>
      </c>
      <c r="S866" s="73" t="s">
        <v>723</v>
      </c>
      <c r="T866" s="70" t="s">
        <v>192</v>
      </c>
      <c r="U866" s="87"/>
      <c r="V866" s="87"/>
      <c r="W866" s="87"/>
      <c r="X866" s="87"/>
      <c r="Y866" s="87"/>
      <c r="Z866" s="87"/>
      <c r="AA866" s="87"/>
    </row>
    <row r="867" spans="1:27" s="25" customFormat="1" ht="15.5" x14ac:dyDescent="0.35">
      <c r="A867" s="183"/>
      <c r="B867" s="162"/>
      <c r="C867" s="162"/>
      <c r="D867" s="162"/>
      <c r="E867" s="183"/>
      <c r="F867" s="183"/>
      <c r="G867" s="186"/>
      <c r="H867" s="186"/>
      <c r="I867" s="186"/>
      <c r="J867" s="189"/>
      <c r="K867" s="192"/>
      <c r="L867" s="69" t="s">
        <v>137</v>
      </c>
      <c r="M867" s="70">
        <v>1</v>
      </c>
      <c r="N867" s="70">
        <f>IFERROR(VLOOKUP(L867,Data!K:M,3,0),"0")</f>
        <v>70</v>
      </c>
      <c r="O867" s="70">
        <f t="shared" si="25"/>
        <v>70</v>
      </c>
      <c r="P867" s="178"/>
      <c r="Q867" s="160"/>
      <c r="R867" s="75"/>
      <c r="S867" s="76"/>
      <c r="T867" s="70"/>
      <c r="U867" s="87"/>
      <c r="V867" s="87"/>
      <c r="W867" s="87"/>
      <c r="X867" s="87"/>
      <c r="Y867" s="87"/>
      <c r="Z867" s="87"/>
      <c r="AA867" s="87"/>
    </row>
    <row r="868" spans="1:27" s="25" customFormat="1" ht="15.5" x14ac:dyDescent="0.35">
      <c r="A868" s="183"/>
      <c r="B868" s="162"/>
      <c r="C868" s="162"/>
      <c r="D868" s="162"/>
      <c r="E868" s="183"/>
      <c r="F868" s="183"/>
      <c r="G868" s="186"/>
      <c r="H868" s="186"/>
      <c r="I868" s="186"/>
      <c r="J868" s="189"/>
      <c r="K868" s="192"/>
      <c r="L868" s="69" t="s">
        <v>716</v>
      </c>
      <c r="M868" s="70">
        <v>1</v>
      </c>
      <c r="N868" s="70">
        <f>IFERROR(VLOOKUP(L868,Data!K:M,3,0),"0")</f>
        <v>200</v>
      </c>
      <c r="O868" s="70">
        <f t="shared" si="25"/>
        <v>200</v>
      </c>
      <c r="P868" s="178"/>
      <c r="Q868" s="160"/>
      <c r="R868" s="75"/>
      <c r="S868" s="76"/>
      <c r="T868" s="70"/>
      <c r="U868" s="87"/>
      <c r="V868" s="87"/>
      <c r="W868" s="87"/>
      <c r="X868" s="87"/>
      <c r="Y868" s="87"/>
      <c r="Z868" s="87"/>
      <c r="AA868" s="87"/>
    </row>
    <row r="869" spans="1:27" s="25" customFormat="1" ht="15.5" x14ac:dyDescent="0.35">
      <c r="A869" s="183"/>
      <c r="B869" s="162"/>
      <c r="C869" s="162"/>
      <c r="D869" s="162"/>
      <c r="E869" s="183"/>
      <c r="F869" s="183"/>
      <c r="G869" s="186"/>
      <c r="H869" s="186"/>
      <c r="I869" s="186"/>
      <c r="J869" s="189"/>
      <c r="K869" s="192"/>
      <c r="L869" s="69" t="s">
        <v>578</v>
      </c>
      <c r="M869" s="70">
        <v>3</v>
      </c>
      <c r="N869" s="70">
        <f>IFERROR(VLOOKUP(L869,Data!K:M,3,0),"0")</f>
        <v>10</v>
      </c>
      <c r="O869" s="70">
        <f t="shared" si="25"/>
        <v>30</v>
      </c>
      <c r="P869" s="178"/>
      <c r="Q869" s="160"/>
      <c r="R869" s="75"/>
      <c r="S869" s="76"/>
      <c r="T869" s="70"/>
      <c r="U869" s="87"/>
      <c r="V869" s="87"/>
      <c r="W869" s="87"/>
      <c r="X869" s="87"/>
      <c r="Y869" s="87"/>
      <c r="Z869" s="87"/>
      <c r="AA869" s="87"/>
    </row>
    <row r="870" spans="1:27" s="25" customFormat="1" ht="15.5" x14ac:dyDescent="0.35">
      <c r="A870" s="183"/>
      <c r="B870" s="162"/>
      <c r="C870" s="162"/>
      <c r="D870" s="162"/>
      <c r="E870" s="183"/>
      <c r="F870" s="183"/>
      <c r="G870" s="186"/>
      <c r="H870" s="186"/>
      <c r="I870" s="186"/>
      <c r="J870" s="189"/>
      <c r="K870" s="192"/>
      <c r="L870" s="69" t="s">
        <v>144</v>
      </c>
      <c r="M870" s="70">
        <v>1</v>
      </c>
      <c r="N870" s="70">
        <v>1080</v>
      </c>
      <c r="O870" s="70">
        <f t="shared" si="25"/>
        <v>1080</v>
      </c>
      <c r="P870" s="178"/>
      <c r="Q870" s="160"/>
      <c r="R870" s="75"/>
      <c r="S870" s="76"/>
      <c r="T870" s="70"/>
      <c r="U870" s="87"/>
      <c r="V870" s="87"/>
      <c r="W870" s="87"/>
      <c r="X870" s="87"/>
      <c r="Y870" s="87"/>
      <c r="Z870" s="87"/>
      <c r="AA870" s="87"/>
    </row>
    <row r="871" spans="1:27" s="25" customFormat="1" ht="15.5" x14ac:dyDescent="0.35">
      <c r="A871" s="183"/>
      <c r="B871" s="162"/>
      <c r="C871" s="162"/>
      <c r="D871" s="162"/>
      <c r="E871" s="183"/>
      <c r="F871" s="183"/>
      <c r="G871" s="186"/>
      <c r="H871" s="186"/>
      <c r="I871" s="186"/>
      <c r="J871" s="189"/>
      <c r="K871" s="192"/>
      <c r="L871" s="69" t="s">
        <v>61</v>
      </c>
      <c r="M871" s="70">
        <v>1</v>
      </c>
      <c r="N871" s="70">
        <f>IFERROR(VLOOKUP(L871,Data!K:M,3,0),"0")</f>
        <v>500</v>
      </c>
      <c r="O871" s="70">
        <f t="shared" si="25"/>
        <v>500</v>
      </c>
      <c r="P871" s="178"/>
      <c r="Q871" s="160"/>
      <c r="R871" s="75"/>
      <c r="S871" s="76"/>
      <c r="T871" s="70"/>
      <c r="U871" s="87"/>
      <c r="V871" s="87"/>
      <c r="W871" s="87"/>
      <c r="X871" s="87"/>
      <c r="Y871" s="87"/>
      <c r="Z871" s="87"/>
      <c r="AA871" s="87"/>
    </row>
    <row r="872" spans="1:27" s="25" customFormat="1" ht="15.5" x14ac:dyDescent="0.35">
      <c r="A872" s="182">
        <f>IF(G872="","",COUNTA($G$3:G873))</f>
        <v>219</v>
      </c>
      <c r="B872" s="161">
        <v>45115</v>
      </c>
      <c r="C872" s="161" t="s">
        <v>53</v>
      </c>
      <c r="D872" s="161" t="s">
        <v>55</v>
      </c>
      <c r="E872" s="182">
        <v>14749</v>
      </c>
      <c r="F872" s="182">
        <v>26365</v>
      </c>
      <c r="G872" s="185" t="s">
        <v>1084</v>
      </c>
      <c r="H872" s="185" t="s">
        <v>1084</v>
      </c>
      <c r="I872" s="185" t="s">
        <v>1085</v>
      </c>
      <c r="J872" s="188" t="s">
        <v>1086</v>
      </c>
      <c r="K872" s="191" t="s">
        <v>360</v>
      </c>
      <c r="L872" s="69" t="s">
        <v>92</v>
      </c>
      <c r="M872" s="70">
        <v>1</v>
      </c>
      <c r="N872" s="70">
        <f>IFERROR(VLOOKUP(L872,Data!K:M,3,0),"0")</f>
        <v>850</v>
      </c>
      <c r="O872" s="70">
        <f t="shared" si="25"/>
        <v>850</v>
      </c>
      <c r="P872" s="178">
        <f>SUM(O872:O875)</f>
        <v>1350</v>
      </c>
      <c r="Q872" s="159"/>
      <c r="R872" s="72"/>
      <c r="S872" s="73" t="s">
        <v>787</v>
      </c>
      <c r="T872" s="70"/>
      <c r="U872" s="87"/>
      <c r="V872" s="87"/>
      <c r="W872" s="87"/>
      <c r="X872" s="87"/>
      <c r="Y872" s="87"/>
      <c r="Z872" s="87"/>
      <c r="AA872" s="87"/>
    </row>
    <row r="873" spans="1:27" s="25" customFormat="1" ht="15.5" x14ac:dyDescent="0.35">
      <c r="A873" s="183"/>
      <c r="B873" s="162"/>
      <c r="C873" s="162"/>
      <c r="D873" s="162"/>
      <c r="E873" s="183"/>
      <c r="F873" s="183"/>
      <c r="G873" s="186"/>
      <c r="H873" s="186"/>
      <c r="I873" s="186"/>
      <c r="J873" s="189"/>
      <c r="K873" s="192"/>
      <c r="L873" s="69" t="s">
        <v>61</v>
      </c>
      <c r="M873" s="70">
        <v>1</v>
      </c>
      <c r="N873" s="70">
        <f>IFERROR(VLOOKUP(L873,Data!K:M,3,0),"0")</f>
        <v>500</v>
      </c>
      <c r="O873" s="70">
        <f t="shared" si="25"/>
        <v>500</v>
      </c>
      <c r="P873" s="178"/>
      <c r="Q873" s="160"/>
      <c r="R873" s="75"/>
      <c r="S873" s="76"/>
      <c r="T873" s="70"/>
      <c r="U873" s="87"/>
      <c r="V873" s="87"/>
      <c r="W873" s="87"/>
      <c r="X873" s="87"/>
      <c r="Y873" s="87"/>
      <c r="Z873" s="87"/>
      <c r="AA873" s="87"/>
    </row>
    <row r="874" spans="1:27" s="25" customFormat="1" ht="15.5" x14ac:dyDescent="0.35">
      <c r="A874" s="183"/>
      <c r="B874" s="162"/>
      <c r="C874" s="162"/>
      <c r="D874" s="162"/>
      <c r="E874" s="183"/>
      <c r="F874" s="183"/>
      <c r="G874" s="186"/>
      <c r="H874" s="186"/>
      <c r="I874" s="186"/>
      <c r="J874" s="189"/>
      <c r="K874" s="192"/>
      <c r="L874" s="69"/>
      <c r="M874" s="70"/>
      <c r="N874" s="70" t="str">
        <f>IFERROR(VLOOKUP(L874,Data!K:M,3,0),"0")</f>
        <v>0</v>
      </c>
      <c r="O874" s="70">
        <f t="shared" si="25"/>
        <v>0</v>
      </c>
      <c r="P874" s="178"/>
      <c r="Q874" s="160"/>
      <c r="R874" s="75"/>
      <c r="S874" s="76"/>
      <c r="T874" s="70"/>
      <c r="U874" s="87"/>
      <c r="V874" s="87"/>
      <c r="W874" s="87"/>
      <c r="X874" s="87"/>
      <c r="Y874" s="87"/>
      <c r="Z874" s="87"/>
      <c r="AA874" s="87"/>
    </row>
    <row r="875" spans="1:27" s="25" customFormat="1" ht="15.5" x14ac:dyDescent="0.35">
      <c r="A875" s="183"/>
      <c r="B875" s="162"/>
      <c r="C875" s="162"/>
      <c r="D875" s="162"/>
      <c r="E875" s="183"/>
      <c r="F875" s="183"/>
      <c r="G875" s="186"/>
      <c r="H875" s="186"/>
      <c r="I875" s="186"/>
      <c r="J875" s="189"/>
      <c r="K875" s="192"/>
      <c r="L875" s="69"/>
      <c r="M875" s="70"/>
      <c r="N875" s="70" t="str">
        <f>IFERROR(VLOOKUP(L875,Data!K:M,3,0),"0")</f>
        <v>0</v>
      </c>
      <c r="O875" s="70">
        <f t="shared" si="25"/>
        <v>0</v>
      </c>
      <c r="P875" s="178"/>
      <c r="Q875" s="160"/>
      <c r="R875" s="75"/>
      <c r="S875" s="76"/>
      <c r="T875" s="70"/>
      <c r="U875" s="87"/>
      <c r="V875" s="87"/>
      <c r="W875" s="87"/>
      <c r="X875" s="87"/>
      <c r="Y875" s="87"/>
      <c r="Z875" s="87"/>
      <c r="AA875" s="87"/>
    </row>
    <row r="876" spans="1:27" s="25" customFormat="1" ht="15.5" x14ac:dyDescent="0.35">
      <c r="A876" s="182">
        <f>IF(G876="","",COUNTA($G$3:G877))</f>
        <v>220</v>
      </c>
      <c r="B876" s="161">
        <v>45115</v>
      </c>
      <c r="C876" s="161" t="s">
        <v>703</v>
      </c>
      <c r="D876" s="161" t="s">
        <v>55</v>
      </c>
      <c r="E876" s="182">
        <v>18700</v>
      </c>
      <c r="F876" s="182">
        <v>513703</v>
      </c>
      <c r="G876" s="185" t="s">
        <v>1273</v>
      </c>
      <c r="H876" s="185" t="s">
        <v>1273</v>
      </c>
      <c r="I876" s="185" t="s">
        <v>382</v>
      </c>
      <c r="J876" s="188" t="s">
        <v>941</v>
      </c>
      <c r="K876" s="191" t="s">
        <v>360</v>
      </c>
      <c r="L876" s="69" t="s">
        <v>65</v>
      </c>
      <c r="M876" s="70">
        <v>1</v>
      </c>
      <c r="N876" s="70">
        <f>IFERROR(VLOOKUP(L876,Data!K:M,3,0),"0")</f>
        <v>1000</v>
      </c>
      <c r="O876" s="70">
        <f t="shared" si="25"/>
        <v>1000</v>
      </c>
      <c r="P876" s="178">
        <f>SUM(O876:O882)</f>
        <v>3570</v>
      </c>
      <c r="Q876" s="159" t="s">
        <v>1023</v>
      </c>
      <c r="R876" s="72"/>
      <c r="S876" s="73" t="s">
        <v>787</v>
      </c>
      <c r="T876" s="70" t="s">
        <v>192</v>
      </c>
      <c r="U876" s="87"/>
      <c r="V876" s="87"/>
      <c r="W876" s="87"/>
      <c r="X876" s="87"/>
      <c r="Y876" s="87"/>
      <c r="Z876" s="87"/>
      <c r="AA876" s="87"/>
    </row>
    <row r="877" spans="1:27" s="25" customFormat="1" ht="15.5" x14ac:dyDescent="0.35">
      <c r="A877" s="183"/>
      <c r="B877" s="162"/>
      <c r="C877" s="162"/>
      <c r="D877" s="162"/>
      <c r="E877" s="183"/>
      <c r="F877" s="183"/>
      <c r="G877" s="186"/>
      <c r="H877" s="186"/>
      <c r="I877" s="186"/>
      <c r="J877" s="189"/>
      <c r="K877" s="192"/>
      <c r="L877" s="69" t="s">
        <v>137</v>
      </c>
      <c r="M877" s="70">
        <v>1</v>
      </c>
      <c r="N877" s="70">
        <f>IFERROR(VLOOKUP(L877,Data!K:M,3,0),"0")</f>
        <v>70</v>
      </c>
      <c r="O877" s="70">
        <f t="shared" si="25"/>
        <v>70</v>
      </c>
      <c r="P877" s="178"/>
      <c r="Q877" s="160"/>
      <c r="R877" s="75"/>
      <c r="S877" s="76"/>
      <c r="T877" s="70"/>
      <c r="U877" s="87"/>
      <c r="V877" s="87"/>
      <c r="W877" s="87"/>
      <c r="X877" s="87"/>
      <c r="Y877" s="87"/>
      <c r="Z877" s="87"/>
      <c r="AA877" s="87"/>
    </row>
    <row r="878" spans="1:27" s="25" customFormat="1" ht="15.5" x14ac:dyDescent="0.35">
      <c r="A878" s="183"/>
      <c r="B878" s="162"/>
      <c r="C878" s="162"/>
      <c r="D878" s="162"/>
      <c r="E878" s="183"/>
      <c r="F878" s="183"/>
      <c r="G878" s="186"/>
      <c r="H878" s="186"/>
      <c r="I878" s="186"/>
      <c r="J878" s="189"/>
      <c r="K878" s="192"/>
      <c r="L878" s="69" t="s">
        <v>88</v>
      </c>
      <c r="M878" s="70">
        <v>9</v>
      </c>
      <c r="N878" s="70">
        <f>IFERROR(VLOOKUP(L878,Data!K:M,3,0),"0")</f>
        <v>35</v>
      </c>
      <c r="O878" s="70">
        <f t="shared" si="25"/>
        <v>315</v>
      </c>
      <c r="P878" s="178"/>
      <c r="Q878" s="160"/>
      <c r="R878" s="75"/>
      <c r="S878" s="76"/>
      <c r="T878" s="70"/>
      <c r="U878" s="87"/>
      <c r="V878" s="87"/>
      <c r="W878" s="87"/>
      <c r="X878" s="87"/>
      <c r="Y878" s="87"/>
      <c r="Z878" s="87"/>
      <c r="AA878" s="87"/>
    </row>
    <row r="879" spans="1:27" s="25" customFormat="1" ht="15.5" x14ac:dyDescent="0.35">
      <c r="A879" s="183"/>
      <c r="B879" s="162"/>
      <c r="C879" s="162"/>
      <c r="D879" s="162"/>
      <c r="E879" s="183"/>
      <c r="F879" s="183"/>
      <c r="G879" s="186"/>
      <c r="H879" s="186"/>
      <c r="I879" s="186"/>
      <c r="J879" s="189"/>
      <c r="K879" s="192"/>
      <c r="L879" s="69" t="s">
        <v>134</v>
      </c>
      <c r="M879" s="70">
        <v>2</v>
      </c>
      <c r="N879" s="70">
        <f>IFERROR(VLOOKUP(L879,Data!K:M,3,0),"0")</f>
        <v>140</v>
      </c>
      <c r="O879" s="70">
        <f t="shared" si="25"/>
        <v>280</v>
      </c>
      <c r="P879" s="178"/>
      <c r="Q879" s="160"/>
      <c r="R879" s="75" t="s">
        <v>783</v>
      </c>
      <c r="S879" s="76"/>
      <c r="T879" s="70"/>
      <c r="U879" s="87"/>
      <c r="V879" s="87"/>
      <c r="W879" s="87"/>
      <c r="X879" s="87"/>
      <c r="Y879" s="87"/>
      <c r="Z879" s="87"/>
      <c r="AA879" s="87"/>
    </row>
    <row r="880" spans="1:27" s="25" customFormat="1" ht="15.5" x14ac:dyDescent="0.35">
      <c r="A880" s="183"/>
      <c r="B880" s="162"/>
      <c r="C880" s="162"/>
      <c r="D880" s="162"/>
      <c r="E880" s="183"/>
      <c r="F880" s="183"/>
      <c r="G880" s="186"/>
      <c r="H880" s="186"/>
      <c r="I880" s="186"/>
      <c r="J880" s="189"/>
      <c r="K880" s="192"/>
      <c r="L880" s="69" t="s">
        <v>7</v>
      </c>
      <c r="M880" s="70">
        <v>1</v>
      </c>
      <c r="N880" s="70">
        <v>125</v>
      </c>
      <c r="O880" s="70">
        <f t="shared" si="25"/>
        <v>125</v>
      </c>
      <c r="P880" s="178"/>
      <c r="Q880" s="160"/>
      <c r="R880" s="72" t="s">
        <v>771</v>
      </c>
      <c r="S880" s="76"/>
      <c r="T880" s="70"/>
      <c r="U880" s="87"/>
      <c r="V880" s="87"/>
      <c r="W880" s="87"/>
      <c r="X880" s="87"/>
      <c r="Y880" s="87"/>
      <c r="Z880" s="87"/>
      <c r="AA880" s="87"/>
    </row>
    <row r="881" spans="1:27" s="25" customFormat="1" ht="15.5" x14ac:dyDescent="0.35">
      <c r="A881" s="183"/>
      <c r="B881" s="162"/>
      <c r="C881" s="162"/>
      <c r="D881" s="162"/>
      <c r="E881" s="183"/>
      <c r="F881" s="183"/>
      <c r="G881" s="186"/>
      <c r="H881" s="186"/>
      <c r="I881" s="186"/>
      <c r="J881" s="189"/>
      <c r="K881" s="192"/>
      <c r="L881" s="69" t="s">
        <v>144</v>
      </c>
      <c r="M881" s="70">
        <v>1</v>
      </c>
      <c r="N881" s="70">
        <v>1280</v>
      </c>
      <c r="O881" s="70">
        <f t="shared" si="25"/>
        <v>1280</v>
      </c>
      <c r="P881" s="178"/>
      <c r="Q881" s="160"/>
      <c r="R881" s="75"/>
      <c r="S881" s="76"/>
      <c r="T881" s="70"/>
      <c r="U881" s="87"/>
      <c r="V881" s="87"/>
      <c r="W881" s="87"/>
      <c r="X881" s="87"/>
      <c r="Y881" s="87"/>
      <c r="Z881" s="87"/>
      <c r="AA881" s="87"/>
    </row>
    <row r="882" spans="1:27" s="25" customFormat="1" ht="15.5" x14ac:dyDescent="0.35">
      <c r="A882" s="183"/>
      <c r="B882" s="162"/>
      <c r="C882" s="162"/>
      <c r="D882" s="162"/>
      <c r="E882" s="183"/>
      <c r="F882" s="183"/>
      <c r="G882" s="186"/>
      <c r="H882" s="186"/>
      <c r="I882" s="186"/>
      <c r="J882" s="189"/>
      <c r="K882" s="192"/>
      <c r="L882" s="69" t="s">
        <v>61</v>
      </c>
      <c r="M882" s="70">
        <v>1</v>
      </c>
      <c r="N882" s="70">
        <f>IFERROR(VLOOKUP(L882,Data!K:M,3,0),"0")</f>
        <v>500</v>
      </c>
      <c r="O882" s="70">
        <f t="shared" si="25"/>
        <v>500</v>
      </c>
      <c r="P882" s="178"/>
      <c r="Q882" s="160"/>
      <c r="R882" s="75"/>
      <c r="S882" s="76"/>
      <c r="T882" s="70"/>
      <c r="U882" s="87"/>
      <c r="V882" s="87"/>
      <c r="W882" s="87"/>
      <c r="X882" s="87"/>
      <c r="Y882" s="87"/>
      <c r="Z882" s="87"/>
      <c r="AA882" s="87"/>
    </row>
    <row r="883" spans="1:27" s="25" customFormat="1" ht="15.5" x14ac:dyDescent="0.35">
      <c r="A883" s="182">
        <f>IF(G883="","",COUNTA($G$3:G884))</f>
        <v>221</v>
      </c>
      <c r="B883" s="161">
        <v>45115</v>
      </c>
      <c r="C883" s="161" t="s">
        <v>707</v>
      </c>
      <c r="D883" s="161" t="s">
        <v>55</v>
      </c>
      <c r="E883" s="182">
        <v>15428</v>
      </c>
      <c r="F883" s="182">
        <v>270375</v>
      </c>
      <c r="G883" s="185" t="s">
        <v>1087</v>
      </c>
      <c r="H883" s="185" t="s">
        <v>1087</v>
      </c>
      <c r="I883" s="185" t="s">
        <v>381</v>
      </c>
      <c r="J883" s="188" t="s">
        <v>942</v>
      </c>
      <c r="K883" s="191" t="s">
        <v>193</v>
      </c>
      <c r="L883" s="69" t="s">
        <v>65</v>
      </c>
      <c r="M883" s="70">
        <v>1</v>
      </c>
      <c r="N883" s="70">
        <f>IFERROR(VLOOKUP(L883,Data!K:M,3,0),"0")</f>
        <v>1000</v>
      </c>
      <c r="O883" s="70">
        <f t="shared" si="25"/>
        <v>1000</v>
      </c>
      <c r="P883" s="178">
        <f>SUM(O883:O887)</f>
        <v>2650</v>
      </c>
      <c r="Q883" s="159">
        <v>45267</v>
      </c>
      <c r="R883" s="72"/>
      <c r="S883" s="73" t="s">
        <v>750</v>
      </c>
      <c r="T883" s="70" t="s">
        <v>192</v>
      </c>
      <c r="U883" s="87"/>
      <c r="V883" s="87"/>
      <c r="W883" s="87"/>
      <c r="X883" s="87"/>
      <c r="Y883" s="87"/>
      <c r="Z883" s="87"/>
      <c r="AA883" s="87"/>
    </row>
    <row r="884" spans="1:27" s="25" customFormat="1" ht="15.5" x14ac:dyDescent="0.35">
      <c r="A884" s="183"/>
      <c r="B884" s="162"/>
      <c r="C884" s="162"/>
      <c r="D884" s="162"/>
      <c r="E884" s="183"/>
      <c r="F884" s="183"/>
      <c r="G884" s="186"/>
      <c r="H884" s="186"/>
      <c r="I884" s="186"/>
      <c r="J884" s="189"/>
      <c r="K884" s="192"/>
      <c r="L884" s="69" t="s">
        <v>137</v>
      </c>
      <c r="M884" s="70">
        <v>1</v>
      </c>
      <c r="N884" s="70">
        <f>IFERROR(VLOOKUP(L884,Data!K:M,3,0),"0")</f>
        <v>70</v>
      </c>
      <c r="O884" s="70">
        <f t="shared" si="25"/>
        <v>70</v>
      </c>
      <c r="P884" s="178"/>
      <c r="Q884" s="160"/>
      <c r="R884" s="75"/>
      <c r="S884" s="76"/>
      <c r="T884" s="70"/>
      <c r="U884" s="87"/>
      <c r="V884" s="87"/>
      <c r="W884" s="87"/>
      <c r="X884" s="87"/>
      <c r="Y884" s="87"/>
      <c r="Z884" s="87"/>
      <c r="AA884" s="87"/>
    </row>
    <row r="885" spans="1:27" s="25" customFormat="1" ht="15.5" x14ac:dyDescent="0.35">
      <c r="A885" s="183"/>
      <c r="B885" s="162"/>
      <c r="C885" s="162"/>
      <c r="D885" s="162"/>
      <c r="E885" s="183"/>
      <c r="F885" s="183"/>
      <c r="G885" s="186"/>
      <c r="H885" s="186"/>
      <c r="I885" s="186"/>
      <c r="J885" s="189"/>
      <c r="K885" s="192"/>
      <c r="L885" s="69" t="s">
        <v>106</v>
      </c>
      <c r="M885" s="70">
        <v>1</v>
      </c>
      <c r="N885" s="70">
        <f>IFERROR(VLOOKUP(L885,Data!K:M,3,0),"0")</f>
        <v>300</v>
      </c>
      <c r="O885" s="70">
        <f t="shared" si="25"/>
        <v>300</v>
      </c>
      <c r="P885" s="178"/>
      <c r="Q885" s="160"/>
      <c r="R885" s="75"/>
      <c r="S885" s="76"/>
      <c r="T885" s="70"/>
      <c r="U885" s="87"/>
      <c r="V885" s="87"/>
      <c r="W885" s="87"/>
      <c r="X885" s="87"/>
      <c r="Y885" s="87"/>
      <c r="Z885" s="87"/>
      <c r="AA885" s="87"/>
    </row>
    <row r="886" spans="1:27" s="25" customFormat="1" ht="15.5" x14ac:dyDescent="0.35">
      <c r="A886" s="183"/>
      <c r="B886" s="162"/>
      <c r="C886" s="162"/>
      <c r="D886" s="162"/>
      <c r="E886" s="183"/>
      <c r="F886" s="183"/>
      <c r="G886" s="186"/>
      <c r="H886" s="186"/>
      <c r="I886" s="186"/>
      <c r="J886" s="189"/>
      <c r="K886" s="192"/>
      <c r="L886" s="69" t="s">
        <v>144</v>
      </c>
      <c r="M886" s="70">
        <v>1</v>
      </c>
      <c r="N886" s="70">
        <v>780</v>
      </c>
      <c r="O886" s="70">
        <f t="shared" si="25"/>
        <v>780</v>
      </c>
      <c r="P886" s="178"/>
      <c r="Q886" s="160"/>
      <c r="R886" s="75"/>
      <c r="S886" s="76"/>
      <c r="T886" s="70"/>
      <c r="U886" s="87"/>
      <c r="V886" s="87"/>
      <c r="W886" s="87"/>
      <c r="X886" s="87"/>
      <c r="Y886" s="87"/>
      <c r="Z886" s="87"/>
      <c r="AA886" s="87"/>
    </row>
    <row r="887" spans="1:27" s="25" customFormat="1" ht="15.5" x14ac:dyDescent="0.35">
      <c r="A887" s="183"/>
      <c r="B887" s="162"/>
      <c r="C887" s="162"/>
      <c r="D887" s="162"/>
      <c r="E887" s="183"/>
      <c r="F887" s="183"/>
      <c r="G887" s="186"/>
      <c r="H887" s="186"/>
      <c r="I887" s="186"/>
      <c r="J887" s="189"/>
      <c r="K887" s="192"/>
      <c r="L887" s="69" t="s">
        <v>61</v>
      </c>
      <c r="M887" s="70">
        <v>1</v>
      </c>
      <c r="N887" s="70">
        <f>IFERROR(VLOOKUP(L887,Data!K:M,3,0),"0")</f>
        <v>500</v>
      </c>
      <c r="O887" s="70">
        <f t="shared" si="25"/>
        <v>500</v>
      </c>
      <c r="P887" s="178"/>
      <c r="Q887" s="160"/>
      <c r="R887" s="75"/>
      <c r="S887" s="76"/>
      <c r="T887" s="70"/>
      <c r="U887" s="87"/>
      <c r="V887" s="87"/>
      <c r="W887" s="87"/>
      <c r="X887" s="87"/>
      <c r="Y887" s="87"/>
      <c r="Z887" s="87"/>
      <c r="AA887" s="87"/>
    </row>
    <row r="888" spans="1:27" s="25" customFormat="1" ht="15.5" x14ac:dyDescent="0.35">
      <c r="A888" s="182">
        <f>IF(G888="","",COUNTA($G$3:G889))</f>
        <v>222</v>
      </c>
      <c r="B888" s="161">
        <v>45115</v>
      </c>
      <c r="C888" s="161" t="s">
        <v>53</v>
      </c>
      <c r="D888" s="161" t="s">
        <v>76</v>
      </c>
      <c r="E888" s="182">
        <v>12309</v>
      </c>
      <c r="F888" s="182">
        <v>270375</v>
      </c>
      <c r="G888" s="185" t="s">
        <v>1087</v>
      </c>
      <c r="H888" s="185" t="s">
        <v>1087</v>
      </c>
      <c r="I888" s="185" t="s">
        <v>381</v>
      </c>
      <c r="J888" s="188" t="s">
        <v>942</v>
      </c>
      <c r="K888" s="191" t="s">
        <v>193</v>
      </c>
      <c r="L888" s="69" t="s">
        <v>130</v>
      </c>
      <c r="M888" s="70">
        <v>1</v>
      </c>
      <c r="N888" s="70">
        <f>IFERROR(VLOOKUP(L888,Data!K:M,3,0),"0")</f>
        <v>400</v>
      </c>
      <c r="O888" s="70">
        <f t="shared" si="25"/>
        <v>400</v>
      </c>
      <c r="P888" s="178">
        <f>SUM(O888:O891)</f>
        <v>900</v>
      </c>
      <c r="Q888" s="159"/>
      <c r="R888" s="72"/>
      <c r="S888" s="73" t="s">
        <v>750</v>
      </c>
      <c r="T888" s="70" t="s">
        <v>192</v>
      </c>
      <c r="U888" s="87"/>
      <c r="V888" s="87"/>
      <c r="W888" s="87"/>
      <c r="X888" s="87"/>
      <c r="Y888" s="87"/>
      <c r="Z888" s="87"/>
      <c r="AA888" s="87"/>
    </row>
    <row r="889" spans="1:27" s="25" customFormat="1" ht="15.5" x14ac:dyDescent="0.35">
      <c r="A889" s="183"/>
      <c r="B889" s="162"/>
      <c r="C889" s="162"/>
      <c r="D889" s="162"/>
      <c r="E889" s="183"/>
      <c r="F889" s="183"/>
      <c r="G889" s="186"/>
      <c r="H889" s="186"/>
      <c r="I889" s="186"/>
      <c r="J889" s="189"/>
      <c r="K889" s="192"/>
      <c r="L889" s="69" t="s">
        <v>61</v>
      </c>
      <c r="M889" s="70">
        <v>1</v>
      </c>
      <c r="N889" s="70">
        <f>IFERROR(VLOOKUP(L889,Data!K:M,3,0),"0")</f>
        <v>500</v>
      </c>
      <c r="O889" s="70">
        <f t="shared" si="25"/>
        <v>500</v>
      </c>
      <c r="P889" s="178"/>
      <c r="Q889" s="160"/>
      <c r="R889" s="75"/>
      <c r="S889" s="76"/>
      <c r="T889" s="70"/>
      <c r="U889" s="87"/>
      <c r="V889" s="87"/>
      <c r="W889" s="87"/>
      <c r="X889" s="87"/>
      <c r="Y889" s="87"/>
      <c r="Z889" s="87"/>
      <c r="AA889" s="87"/>
    </row>
    <row r="890" spans="1:27" s="25" customFormat="1" ht="15.5" x14ac:dyDescent="0.35">
      <c r="A890" s="183"/>
      <c r="B890" s="162"/>
      <c r="C890" s="162"/>
      <c r="D890" s="162"/>
      <c r="E890" s="183"/>
      <c r="F890" s="183"/>
      <c r="G890" s="186"/>
      <c r="H890" s="186"/>
      <c r="I890" s="186"/>
      <c r="J890" s="189"/>
      <c r="K890" s="192"/>
      <c r="L890" s="69"/>
      <c r="M890" s="70"/>
      <c r="N890" s="70" t="str">
        <f>IFERROR(VLOOKUP(L890,Data!K:M,3,0),"0")</f>
        <v>0</v>
      </c>
      <c r="O890" s="70">
        <f t="shared" si="25"/>
        <v>0</v>
      </c>
      <c r="P890" s="178"/>
      <c r="Q890" s="160"/>
      <c r="R890" s="75"/>
      <c r="S890" s="76"/>
      <c r="T890" s="70"/>
      <c r="U890" s="87"/>
      <c r="V890" s="87"/>
      <c r="W890" s="87"/>
      <c r="X890" s="87"/>
      <c r="Y890" s="87"/>
      <c r="Z890" s="87"/>
      <c r="AA890" s="87"/>
    </row>
    <row r="891" spans="1:27" s="25" customFormat="1" ht="15.5" x14ac:dyDescent="0.35">
      <c r="A891" s="183"/>
      <c r="B891" s="162"/>
      <c r="C891" s="162"/>
      <c r="D891" s="162"/>
      <c r="E891" s="183"/>
      <c r="F891" s="183"/>
      <c r="G891" s="186"/>
      <c r="H891" s="186"/>
      <c r="I891" s="186"/>
      <c r="J891" s="189"/>
      <c r="K891" s="192"/>
      <c r="L891" s="69"/>
      <c r="M891" s="70"/>
      <c r="N891" s="70" t="str">
        <f>IFERROR(VLOOKUP(L891,Data!K:M,3,0),"0")</f>
        <v>0</v>
      </c>
      <c r="O891" s="70">
        <f t="shared" si="25"/>
        <v>0</v>
      </c>
      <c r="P891" s="178"/>
      <c r="Q891" s="160"/>
      <c r="R891" s="75"/>
      <c r="S891" s="76"/>
      <c r="T891" s="70"/>
      <c r="U891" s="87"/>
      <c r="V891" s="87"/>
      <c r="W891" s="87"/>
      <c r="X891" s="87"/>
      <c r="Y891" s="87"/>
      <c r="Z891" s="87"/>
      <c r="AA891" s="87"/>
    </row>
    <row r="892" spans="1:27" s="25" customFormat="1" ht="15.5" x14ac:dyDescent="0.35">
      <c r="A892" s="182">
        <f>IF(G892="","",COUNTA($G$3:G893))</f>
        <v>223</v>
      </c>
      <c r="B892" s="161">
        <v>45115</v>
      </c>
      <c r="C892" s="161" t="s">
        <v>707</v>
      </c>
      <c r="D892" s="161" t="s">
        <v>55</v>
      </c>
      <c r="E892" s="182">
        <v>3392</v>
      </c>
      <c r="F892" s="182">
        <v>453563</v>
      </c>
      <c r="G892" s="185" t="s">
        <v>380</v>
      </c>
      <c r="H892" s="185" t="s">
        <v>380</v>
      </c>
      <c r="I892" s="185" t="s">
        <v>379</v>
      </c>
      <c r="J892" s="188" t="s">
        <v>943</v>
      </c>
      <c r="K892" s="191" t="s">
        <v>184</v>
      </c>
      <c r="L892" s="69" t="s">
        <v>710</v>
      </c>
      <c r="M892" s="70">
        <v>1</v>
      </c>
      <c r="N892" s="70">
        <f>IFERROR(VLOOKUP(L892,Data!K:M,3,0),"0")</f>
        <v>400</v>
      </c>
      <c r="O892" s="70">
        <f t="shared" si="25"/>
        <v>400</v>
      </c>
      <c r="P892" s="178">
        <f>SUM(O892:O894)</f>
        <v>900</v>
      </c>
      <c r="Q892" s="159"/>
      <c r="R892" s="72"/>
      <c r="S892" s="73" t="s">
        <v>722</v>
      </c>
      <c r="T892" s="70" t="s">
        <v>167</v>
      </c>
      <c r="U892" s="87"/>
      <c r="V892" s="87"/>
      <c r="W892" s="87"/>
      <c r="X892" s="87"/>
      <c r="Y892" s="87"/>
      <c r="Z892" s="87"/>
      <c r="AA892" s="87"/>
    </row>
    <row r="893" spans="1:27" s="25" customFormat="1" ht="15.5" x14ac:dyDescent="0.35">
      <c r="A893" s="183"/>
      <c r="B893" s="162"/>
      <c r="C893" s="162"/>
      <c r="D893" s="162"/>
      <c r="E893" s="183"/>
      <c r="F893" s="183"/>
      <c r="G893" s="186"/>
      <c r="H893" s="186"/>
      <c r="I893" s="186"/>
      <c r="J893" s="189"/>
      <c r="K893" s="192"/>
      <c r="L893" s="69" t="s">
        <v>61</v>
      </c>
      <c r="M893" s="70">
        <v>1</v>
      </c>
      <c r="N893" s="70">
        <f>IFERROR(VLOOKUP(L893,Data!K:M,3,0),"0")</f>
        <v>500</v>
      </c>
      <c r="O893" s="70">
        <f t="shared" si="25"/>
        <v>500</v>
      </c>
      <c r="P893" s="178"/>
      <c r="Q893" s="160"/>
      <c r="R893" s="75"/>
      <c r="S893" s="76"/>
      <c r="T893" s="70"/>
      <c r="U893" s="87"/>
      <c r="V893" s="87"/>
      <c r="W893" s="87"/>
      <c r="X893" s="87"/>
      <c r="Y893" s="87"/>
      <c r="Z893" s="87"/>
      <c r="AA893" s="87"/>
    </row>
    <row r="894" spans="1:27" s="25" customFormat="1" ht="15.5" x14ac:dyDescent="0.35">
      <c r="A894" s="183"/>
      <c r="B894" s="162"/>
      <c r="C894" s="162"/>
      <c r="D894" s="162"/>
      <c r="E894" s="183"/>
      <c r="F894" s="183"/>
      <c r="G894" s="186"/>
      <c r="H894" s="186"/>
      <c r="I894" s="186"/>
      <c r="J894" s="189"/>
      <c r="K894" s="192"/>
      <c r="L894" s="69"/>
      <c r="M894" s="70"/>
      <c r="N894" s="70" t="str">
        <f>IFERROR(VLOOKUP(L894,Data!K:M,3,0),"0")</f>
        <v>0</v>
      </c>
      <c r="O894" s="70">
        <f t="shared" si="25"/>
        <v>0</v>
      </c>
      <c r="P894" s="178"/>
      <c r="Q894" s="160"/>
      <c r="R894" s="75"/>
      <c r="S894" s="76"/>
      <c r="T894" s="70"/>
      <c r="U894" s="87"/>
      <c r="V894" s="87"/>
      <c r="W894" s="87"/>
      <c r="X894" s="87"/>
      <c r="Y894" s="87"/>
      <c r="Z894" s="87"/>
      <c r="AA894" s="87"/>
    </row>
    <row r="895" spans="1:27" ht="15.5" x14ac:dyDescent="0.35">
      <c r="A895" s="210">
        <f>IF(G895="","",COUNTA($G$3:G896))</f>
        <v>224</v>
      </c>
      <c r="B895" s="198">
        <v>45084</v>
      </c>
      <c r="C895" s="198" t="s">
        <v>739</v>
      </c>
      <c r="D895" s="198" t="s">
        <v>76</v>
      </c>
      <c r="E895" s="224" t="s">
        <v>1397</v>
      </c>
      <c r="F895" s="210">
        <v>453684</v>
      </c>
      <c r="G895" s="210" t="s">
        <v>535</v>
      </c>
      <c r="H895" s="210" t="s">
        <v>535</v>
      </c>
      <c r="I895" s="210" t="s">
        <v>1398</v>
      </c>
      <c r="J895" s="227" t="s">
        <v>1399</v>
      </c>
      <c r="K895" s="212" t="s">
        <v>208</v>
      </c>
      <c r="L895" s="38" t="s">
        <v>61</v>
      </c>
      <c r="M895" s="31">
        <v>1</v>
      </c>
      <c r="N895" s="31">
        <f>IFERROR(VLOOKUP(L895,[7]Data!K:M,3,0),"0")</f>
        <v>500</v>
      </c>
      <c r="O895" s="31">
        <f t="shared" ref="O895:O903" si="26">PRODUCT(M895:N895)</f>
        <v>500</v>
      </c>
      <c r="P895" s="224">
        <f>SUM(O895:O896)</f>
        <v>500</v>
      </c>
      <c r="Q895" s="196"/>
      <c r="R895" s="29" t="s">
        <v>711</v>
      </c>
      <c r="S895" s="42"/>
    </row>
    <row r="896" spans="1:27" ht="15.5" x14ac:dyDescent="0.35">
      <c r="A896" s="210"/>
      <c r="B896" s="198"/>
      <c r="C896" s="198"/>
      <c r="D896" s="198"/>
      <c r="E896" s="224"/>
      <c r="F896" s="210"/>
      <c r="G896" s="210"/>
      <c r="H896" s="210"/>
      <c r="I896" s="210"/>
      <c r="J896" s="227"/>
      <c r="K896" s="212"/>
      <c r="L896" s="38"/>
      <c r="M896" s="31"/>
      <c r="N896" s="31" t="str">
        <f>IFERROR(VLOOKUP(L896,[7]Data!K:M,3,0),"0")</f>
        <v>0</v>
      </c>
      <c r="O896" s="31">
        <f t="shared" si="26"/>
        <v>0</v>
      </c>
      <c r="P896" s="224"/>
      <c r="Q896" s="219"/>
      <c r="R896" s="36"/>
      <c r="S896" s="42"/>
    </row>
    <row r="897" spans="1:19" ht="15.5" x14ac:dyDescent="0.35">
      <c r="A897" s="210">
        <f>IF(G897="","",COUNTA($G$3:G898))</f>
        <v>225</v>
      </c>
      <c r="B897" s="198">
        <v>45084</v>
      </c>
      <c r="C897" s="198" t="s">
        <v>53</v>
      </c>
      <c r="D897" s="198" t="s">
        <v>76</v>
      </c>
      <c r="E897" s="224">
        <v>209595</v>
      </c>
      <c r="F897" s="210">
        <v>378633</v>
      </c>
      <c r="G897" s="210" t="s">
        <v>1400</v>
      </c>
      <c r="H897" s="210" t="s">
        <v>1400</v>
      </c>
      <c r="I897" s="210" t="s">
        <v>1401</v>
      </c>
      <c r="J897" s="227" t="s">
        <v>1402</v>
      </c>
      <c r="K897" s="212" t="s">
        <v>237</v>
      </c>
      <c r="L897" s="38" t="s">
        <v>61</v>
      </c>
      <c r="M897" s="31">
        <v>1</v>
      </c>
      <c r="N897" s="31">
        <f>IFERROR(VLOOKUP(L897,[7]Data!K:M,3,0),"0")</f>
        <v>500</v>
      </c>
      <c r="O897" s="31">
        <f t="shared" si="26"/>
        <v>500</v>
      </c>
      <c r="P897" s="224">
        <f>SUM(O897:O898)</f>
        <v>500</v>
      </c>
      <c r="Q897" s="196"/>
      <c r="R897" s="30" t="s">
        <v>1403</v>
      </c>
      <c r="S897" s="42"/>
    </row>
    <row r="898" spans="1:19" ht="15.5" x14ac:dyDescent="0.35">
      <c r="A898" s="210"/>
      <c r="B898" s="198"/>
      <c r="C898" s="198"/>
      <c r="D898" s="198"/>
      <c r="E898" s="224"/>
      <c r="F898" s="210"/>
      <c r="G898" s="210"/>
      <c r="H898" s="210"/>
      <c r="I898" s="210"/>
      <c r="J898" s="227"/>
      <c r="K898" s="212"/>
      <c r="L898" s="38"/>
      <c r="M898" s="31"/>
      <c r="N898" s="31" t="str">
        <f>IFERROR(VLOOKUP(L898,[7]Data!K:M,3,0),"0")</f>
        <v>0</v>
      </c>
      <c r="O898" s="31">
        <f t="shared" si="26"/>
        <v>0</v>
      </c>
      <c r="P898" s="224"/>
      <c r="Q898" s="219"/>
      <c r="R898" s="30"/>
      <c r="S898" s="42"/>
    </row>
    <row r="899" spans="1:19" ht="15.5" x14ac:dyDescent="0.35">
      <c r="A899" s="210">
        <f>IF(G899="","",COUNTA($G$3:G900))</f>
        <v>226</v>
      </c>
      <c r="B899" s="198">
        <v>45084</v>
      </c>
      <c r="C899" s="198" t="s">
        <v>707</v>
      </c>
      <c r="D899" s="198" t="s">
        <v>60</v>
      </c>
      <c r="E899" s="224" t="s">
        <v>1404</v>
      </c>
      <c r="F899" s="210">
        <v>381611</v>
      </c>
      <c r="G899" s="210" t="s">
        <v>1405</v>
      </c>
      <c r="H899" s="210" t="s">
        <v>1405</v>
      </c>
      <c r="I899" s="210" t="s">
        <v>1406</v>
      </c>
      <c r="J899" s="227" t="s">
        <v>1407</v>
      </c>
      <c r="K899" s="212" t="s">
        <v>159</v>
      </c>
      <c r="L899" s="38" t="s">
        <v>128</v>
      </c>
      <c r="M899" s="31">
        <v>1</v>
      </c>
      <c r="N899" s="31">
        <f>IFERROR(VLOOKUP(L899,[7]Data!K:M,3,0),"0")</f>
        <v>250</v>
      </c>
      <c r="O899" s="31">
        <f t="shared" si="26"/>
        <v>250</v>
      </c>
      <c r="P899" s="224">
        <f>SUM(O899:O901)</f>
        <v>1100</v>
      </c>
      <c r="Q899" s="196"/>
      <c r="R899" s="29"/>
      <c r="S899" s="42" t="s">
        <v>742</v>
      </c>
    </row>
    <row r="900" spans="1:19" ht="15.5" x14ac:dyDescent="0.35">
      <c r="A900" s="210"/>
      <c r="B900" s="198"/>
      <c r="C900" s="198"/>
      <c r="D900" s="198"/>
      <c r="E900" s="224"/>
      <c r="F900" s="210"/>
      <c r="G900" s="210"/>
      <c r="H900" s="210"/>
      <c r="I900" s="210"/>
      <c r="J900" s="227"/>
      <c r="K900" s="212"/>
      <c r="L900" s="38" t="s">
        <v>148</v>
      </c>
      <c r="M900" s="31">
        <v>1</v>
      </c>
      <c r="N900" s="31">
        <f>IFERROR(VLOOKUP(L900,[7]Data!K:M,3,0),"0")</f>
        <v>350</v>
      </c>
      <c r="O900" s="31">
        <f t="shared" si="26"/>
        <v>350</v>
      </c>
      <c r="P900" s="224"/>
      <c r="Q900" s="197"/>
      <c r="R900" s="30"/>
      <c r="S900" s="42"/>
    </row>
    <row r="901" spans="1:19" ht="15.5" x14ac:dyDescent="0.35">
      <c r="A901" s="210"/>
      <c r="B901" s="198"/>
      <c r="C901" s="198"/>
      <c r="D901" s="198"/>
      <c r="E901" s="224"/>
      <c r="F901" s="210"/>
      <c r="G901" s="210"/>
      <c r="H901" s="210"/>
      <c r="I901" s="210"/>
      <c r="J901" s="227"/>
      <c r="K901" s="212"/>
      <c r="L901" s="38" t="s">
        <v>61</v>
      </c>
      <c r="M901" s="31">
        <v>1</v>
      </c>
      <c r="N901" s="31">
        <f>IFERROR(VLOOKUP(L901,[7]Data!K:M,3,0),"0")</f>
        <v>500</v>
      </c>
      <c r="O901" s="31">
        <f t="shared" si="26"/>
        <v>500</v>
      </c>
      <c r="P901" s="224"/>
      <c r="Q901" s="219"/>
      <c r="R901" s="36"/>
      <c r="S901" s="42"/>
    </row>
    <row r="902" spans="1:19" ht="15.5" x14ac:dyDescent="0.35">
      <c r="A902" s="210">
        <f>IF(G902="","",COUNTA($G$3:G913))</f>
        <v>227</v>
      </c>
      <c r="B902" s="198">
        <v>45085</v>
      </c>
      <c r="C902" s="198" t="s">
        <v>703</v>
      </c>
      <c r="D902" s="198" t="s">
        <v>76</v>
      </c>
      <c r="E902" s="224" t="s">
        <v>1423</v>
      </c>
      <c r="F902" s="210">
        <v>352448</v>
      </c>
      <c r="G902" s="210" t="s">
        <v>1424</v>
      </c>
      <c r="H902" s="210" t="s">
        <v>1424</v>
      </c>
      <c r="I902" s="210" t="s">
        <v>1425</v>
      </c>
      <c r="J902" s="227" t="s">
        <v>1426</v>
      </c>
      <c r="K902" s="212" t="s">
        <v>191</v>
      </c>
      <c r="L902" s="38" t="s">
        <v>61</v>
      </c>
      <c r="M902" s="31">
        <v>1</v>
      </c>
      <c r="N902" s="31">
        <f>IFERROR(VLOOKUP(L902,[7]Data!K:M,3,0),"0")</f>
        <v>500</v>
      </c>
      <c r="O902" s="31">
        <f t="shared" si="26"/>
        <v>500</v>
      </c>
      <c r="P902" s="224">
        <f>SUM(O902:O903)</f>
        <v>500</v>
      </c>
      <c r="Q902" s="196"/>
      <c r="R902" s="30" t="s">
        <v>752</v>
      </c>
      <c r="S902" s="42" t="s">
        <v>737</v>
      </c>
    </row>
    <row r="903" spans="1:19" ht="15.5" x14ac:dyDescent="0.35">
      <c r="A903" s="210"/>
      <c r="B903" s="198"/>
      <c r="C903" s="198"/>
      <c r="D903" s="198"/>
      <c r="E903" s="224"/>
      <c r="F903" s="210"/>
      <c r="G903" s="210"/>
      <c r="H903" s="210"/>
      <c r="I903" s="210"/>
      <c r="J903" s="227"/>
      <c r="K903" s="212"/>
      <c r="L903" s="38"/>
      <c r="M903" s="31"/>
      <c r="N903" s="31" t="str">
        <f>IFERROR(VLOOKUP(L903,[7]Data!K:M,3,0),"0")</f>
        <v>0</v>
      </c>
      <c r="O903" s="31">
        <f t="shared" si="26"/>
        <v>0</v>
      </c>
      <c r="P903" s="224"/>
      <c r="Q903" s="219"/>
      <c r="R903" s="30"/>
      <c r="S903" s="42"/>
    </row>
    <row r="904" spans="1:19" s="88" customFormat="1" ht="18" customHeight="1" x14ac:dyDescent="0.35">
      <c r="A904" s="236" t="s">
        <v>1626</v>
      </c>
      <c r="B904" s="237"/>
      <c r="C904" s="237"/>
      <c r="D904" s="237"/>
      <c r="E904" s="237"/>
      <c r="F904" s="237"/>
      <c r="G904" s="237"/>
      <c r="H904" s="237"/>
      <c r="I904" s="237"/>
      <c r="J904" s="237"/>
      <c r="K904" s="237"/>
      <c r="L904" s="237"/>
      <c r="M904" s="237"/>
      <c r="N904" s="237"/>
      <c r="O904" s="238"/>
      <c r="P904" s="220">
        <f>SUM(P838:P903)</f>
        <v>23900</v>
      </c>
      <c r="Q904" s="221"/>
      <c r="R904" s="222"/>
    </row>
    <row r="905" spans="1:19" s="92" customFormat="1" ht="18" customHeight="1" x14ac:dyDescent="0.35">
      <c r="A905" s="239" t="s">
        <v>1627</v>
      </c>
      <c r="B905" s="239"/>
      <c r="C905" s="89" t="e">
        <f ca="1">[4]!NumberToWordEN(P904)</f>
        <v>#NAME?</v>
      </c>
      <c r="D905" s="89"/>
      <c r="E905" s="89"/>
      <c r="F905" s="90"/>
      <c r="G905" s="89"/>
      <c r="H905" s="89"/>
      <c r="I905" s="89"/>
      <c r="J905" s="90"/>
      <c r="K905" s="89"/>
      <c r="L905" s="89"/>
      <c r="M905" s="89"/>
      <c r="N905" s="89"/>
      <c r="O905" s="89"/>
      <c r="P905" s="89"/>
      <c r="Q905" s="91"/>
    </row>
    <row r="906" spans="1:19" s="92" customFormat="1" ht="18" customHeight="1" x14ac:dyDescent="0.35">
      <c r="A906" s="93"/>
      <c r="B906" s="94"/>
      <c r="C906" s="95"/>
      <c r="D906" s="93"/>
      <c r="E906" s="93"/>
      <c r="F906" s="93"/>
      <c r="G906" s="93"/>
      <c r="H906" s="93"/>
      <c r="I906" s="93"/>
      <c r="J906" s="95"/>
      <c r="K906" s="93"/>
      <c r="M906" s="96"/>
      <c r="P906" s="93"/>
      <c r="Q906" s="97"/>
    </row>
    <row r="907" spans="1:19" s="92" customFormat="1" ht="18" customHeight="1" x14ac:dyDescent="0.35">
      <c r="A907" s="93"/>
      <c r="B907" s="94"/>
      <c r="C907" s="95"/>
      <c r="D907" s="93"/>
      <c r="E907" s="93"/>
      <c r="F907" s="93"/>
      <c r="G907" s="93"/>
      <c r="H907" s="93"/>
      <c r="I907" s="93"/>
      <c r="J907" s="95"/>
      <c r="K907" s="93"/>
      <c r="M907" s="96"/>
      <c r="P907" s="93"/>
      <c r="Q907" s="97"/>
    </row>
    <row r="908" spans="1:19" s="92" customFormat="1" ht="18" customHeight="1" x14ac:dyDescent="0.35">
      <c r="A908" s="93"/>
      <c r="B908" s="94"/>
      <c r="C908" s="95"/>
      <c r="D908" s="93"/>
      <c r="E908" s="93"/>
      <c r="F908" s="93"/>
      <c r="G908" s="93"/>
      <c r="H908" s="93"/>
      <c r="I908" s="93"/>
      <c r="J908" s="95"/>
      <c r="K908" s="93"/>
      <c r="M908" s="96"/>
      <c r="P908" s="93"/>
      <c r="Q908" s="97"/>
    </row>
    <row r="909" spans="1:19" s="102" customFormat="1" ht="18" customHeight="1" x14ac:dyDescent="0.35">
      <c r="A909" s="98"/>
      <c r="B909" s="98"/>
      <c r="C909" s="99"/>
      <c r="D909" s="99"/>
      <c r="E909" s="98"/>
      <c r="F909" s="98"/>
      <c r="G909" s="98"/>
      <c r="H909" s="98"/>
      <c r="I909" s="98"/>
      <c r="J909" s="99"/>
      <c r="K909" s="99"/>
      <c r="L909" s="99"/>
      <c r="M909" s="100"/>
      <c r="N909" s="100"/>
      <c r="O909" s="100"/>
      <c r="P909" s="100"/>
      <c r="Q909" s="101"/>
    </row>
    <row r="910" spans="1:19" s="102" customFormat="1" ht="18" customHeight="1" x14ac:dyDescent="0.35">
      <c r="A910" s="98"/>
      <c r="B910" s="98"/>
      <c r="C910" s="99"/>
      <c r="D910" s="99"/>
      <c r="E910" s="98"/>
      <c r="F910" s="98"/>
      <c r="G910" s="98"/>
      <c r="H910" s="98"/>
      <c r="I910" s="98"/>
      <c r="J910" s="99"/>
      <c r="K910" s="99"/>
      <c r="L910" s="99"/>
      <c r="M910" s="100"/>
      <c r="N910" s="100"/>
      <c r="O910" s="100"/>
      <c r="P910" s="218" t="s">
        <v>1628</v>
      </c>
      <c r="Q910" s="218"/>
    </row>
    <row r="911" spans="1:19" s="102" customFormat="1" ht="18" customHeight="1" x14ac:dyDescent="0.35">
      <c r="A911" s="98"/>
      <c r="B911" s="98"/>
      <c r="C911" s="99"/>
      <c r="D911" s="99"/>
      <c r="E911" s="98"/>
      <c r="F911" s="98"/>
      <c r="G911" s="98"/>
      <c r="H911" s="98"/>
      <c r="I911" s="98"/>
      <c r="J911" s="99"/>
      <c r="K911" s="99"/>
      <c r="L911" s="99"/>
      <c r="M911" s="100"/>
      <c r="N911" s="100"/>
      <c r="O911" s="100"/>
      <c r="P911" s="98"/>
      <c r="Q911" s="103"/>
    </row>
    <row r="912" spans="1:19" s="56" customFormat="1" ht="24" customHeight="1" x14ac:dyDescent="0.4">
      <c r="A912" s="205" t="s">
        <v>1643</v>
      </c>
      <c r="B912" s="207"/>
      <c r="C912" s="205" t="s">
        <v>20</v>
      </c>
      <c r="D912" s="206"/>
      <c r="E912" s="207"/>
      <c r="F912" s="205" t="s">
        <v>1623</v>
      </c>
      <c r="G912" s="206"/>
      <c r="H912" s="206"/>
      <c r="I912" s="206"/>
      <c r="J912" s="206"/>
      <c r="K912" s="206"/>
      <c r="L912" s="206"/>
      <c r="M912" s="206"/>
      <c r="N912" s="206"/>
      <c r="O912" s="206"/>
      <c r="P912" s="206"/>
      <c r="Q912" s="206"/>
      <c r="R912" s="207"/>
    </row>
    <row r="913" spans="1:27" s="57" customFormat="1" ht="41.25" customHeight="1" x14ac:dyDescent="0.4">
      <c r="A913" s="104" t="s">
        <v>1624</v>
      </c>
      <c r="B913" s="105" t="s">
        <v>80</v>
      </c>
      <c r="C913" s="105" t="s">
        <v>9</v>
      </c>
      <c r="D913" s="106" t="s">
        <v>10</v>
      </c>
      <c r="E913" s="104" t="s">
        <v>11</v>
      </c>
      <c r="F913" s="104" t="s">
        <v>0</v>
      </c>
      <c r="G913" s="104"/>
      <c r="H913" s="104" t="s">
        <v>1</v>
      </c>
      <c r="I913" s="107"/>
      <c r="J913" s="105" t="s">
        <v>12</v>
      </c>
      <c r="K913" s="108" t="s">
        <v>147</v>
      </c>
      <c r="L913" s="107" t="s">
        <v>81</v>
      </c>
      <c r="M913" s="104" t="s">
        <v>13</v>
      </c>
      <c r="N913" s="104" t="s">
        <v>2</v>
      </c>
      <c r="O913" s="104" t="s">
        <v>82</v>
      </c>
      <c r="P913" s="104" t="s">
        <v>1625</v>
      </c>
      <c r="Q913" s="109" t="s">
        <v>83</v>
      </c>
      <c r="R913" s="109" t="s">
        <v>4</v>
      </c>
    </row>
    <row r="914" spans="1:27" ht="15.5" x14ac:dyDescent="0.35">
      <c r="A914" s="210">
        <f>IF(G914="","",COUNTA($G$3:G915))</f>
        <v>228</v>
      </c>
      <c r="B914" s="198">
        <v>45085</v>
      </c>
      <c r="C914" s="198" t="s">
        <v>53</v>
      </c>
      <c r="D914" s="198" t="s">
        <v>76</v>
      </c>
      <c r="E914" s="224" t="s">
        <v>1427</v>
      </c>
      <c r="F914" s="210">
        <v>377095</v>
      </c>
      <c r="G914" s="210" t="s">
        <v>1428</v>
      </c>
      <c r="H914" s="210" t="s">
        <v>1428</v>
      </c>
      <c r="I914" s="210" t="s">
        <v>1429</v>
      </c>
      <c r="J914" s="227" t="s">
        <v>1430</v>
      </c>
      <c r="K914" s="212" t="s">
        <v>1431</v>
      </c>
      <c r="L914" s="38" t="s">
        <v>61</v>
      </c>
      <c r="M914" s="31">
        <v>1</v>
      </c>
      <c r="N914" s="31">
        <f>IFERROR(VLOOKUP(L914,[7]Data!K:M,3,0),"0")</f>
        <v>500</v>
      </c>
      <c r="O914" s="31">
        <f>PRODUCT(M914:N914)</f>
        <v>500</v>
      </c>
      <c r="P914" s="224">
        <f>SUM(O914:O915)</f>
        <v>500</v>
      </c>
      <c r="Q914" s="196"/>
      <c r="R914" s="29" t="s">
        <v>1432</v>
      </c>
      <c r="S914" s="42"/>
    </row>
    <row r="915" spans="1:27" ht="15.5" x14ac:dyDescent="0.35">
      <c r="A915" s="210"/>
      <c r="B915" s="198"/>
      <c r="C915" s="198"/>
      <c r="D915" s="198"/>
      <c r="E915" s="224"/>
      <c r="F915" s="210"/>
      <c r="G915" s="210"/>
      <c r="H915" s="210"/>
      <c r="I915" s="210"/>
      <c r="J915" s="227"/>
      <c r="K915" s="212"/>
      <c r="L915" s="38"/>
      <c r="M915" s="31"/>
      <c r="N915" s="31" t="str">
        <f>IFERROR(VLOOKUP(L915,[7]Data!K:M,3,0),"0")</f>
        <v>0</v>
      </c>
      <c r="O915" s="31">
        <f>PRODUCT(M915:N915)</f>
        <v>0</v>
      </c>
      <c r="P915" s="224"/>
      <c r="Q915" s="219"/>
      <c r="R915" s="36" t="s">
        <v>1433</v>
      </c>
      <c r="S915" s="42"/>
    </row>
    <row r="916" spans="1:27" s="25" customFormat="1" ht="15.5" x14ac:dyDescent="0.35">
      <c r="A916" s="182">
        <f>IF(G916="","",COUNTA($G$3:G917))</f>
        <v>229</v>
      </c>
      <c r="B916" s="161">
        <v>45115</v>
      </c>
      <c r="C916" s="161" t="s">
        <v>703</v>
      </c>
      <c r="D916" s="161" t="s">
        <v>76</v>
      </c>
      <c r="E916" s="182">
        <v>12989</v>
      </c>
      <c r="F916" s="182">
        <v>140684</v>
      </c>
      <c r="G916" s="185" t="s">
        <v>378</v>
      </c>
      <c r="H916" s="185" t="s">
        <v>378</v>
      </c>
      <c r="I916" s="185" t="s">
        <v>377</v>
      </c>
      <c r="J916" s="188" t="s">
        <v>944</v>
      </c>
      <c r="K916" s="191" t="s">
        <v>171</v>
      </c>
      <c r="L916" s="69" t="s">
        <v>7</v>
      </c>
      <c r="M916" s="70">
        <v>1</v>
      </c>
      <c r="N916" s="70">
        <v>150</v>
      </c>
      <c r="O916" s="70">
        <f t="shared" si="25"/>
        <v>150</v>
      </c>
      <c r="P916" s="178">
        <f>SUM(O916:O919)</f>
        <v>775</v>
      </c>
      <c r="Q916" s="159"/>
      <c r="R916" s="75" t="s">
        <v>772</v>
      </c>
      <c r="S916" s="73" t="s">
        <v>744</v>
      </c>
      <c r="T916" s="70" t="s">
        <v>376</v>
      </c>
      <c r="U916" s="87"/>
      <c r="V916" s="87"/>
      <c r="W916" s="87"/>
      <c r="X916" s="87"/>
      <c r="Y916" s="87"/>
      <c r="Z916" s="87"/>
      <c r="AA916" s="87"/>
    </row>
    <row r="917" spans="1:27" s="25" customFormat="1" ht="15.5" x14ac:dyDescent="0.35">
      <c r="A917" s="183"/>
      <c r="B917" s="162"/>
      <c r="C917" s="162"/>
      <c r="D917" s="162"/>
      <c r="E917" s="183"/>
      <c r="F917" s="183"/>
      <c r="G917" s="186"/>
      <c r="H917" s="186"/>
      <c r="I917" s="186"/>
      <c r="J917" s="189"/>
      <c r="K917" s="192"/>
      <c r="L917" s="69" t="s">
        <v>7</v>
      </c>
      <c r="M917" s="70">
        <v>1</v>
      </c>
      <c r="N917" s="70">
        <v>125</v>
      </c>
      <c r="O917" s="70">
        <f t="shared" si="25"/>
        <v>125</v>
      </c>
      <c r="P917" s="178"/>
      <c r="Q917" s="160"/>
      <c r="R917" s="72" t="s">
        <v>771</v>
      </c>
      <c r="S917" s="76"/>
      <c r="T917" s="70"/>
      <c r="U917" s="87"/>
      <c r="V917" s="87"/>
      <c r="W917" s="87"/>
      <c r="X917" s="87"/>
      <c r="Y917" s="87"/>
      <c r="Z917" s="87"/>
      <c r="AA917" s="87"/>
    </row>
    <row r="918" spans="1:27" s="25" customFormat="1" ht="15.5" x14ac:dyDescent="0.35">
      <c r="A918" s="183"/>
      <c r="B918" s="162"/>
      <c r="C918" s="162"/>
      <c r="D918" s="162"/>
      <c r="E918" s="183"/>
      <c r="F918" s="183"/>
      <c r="G918" s="186"/>
      <c r="H918" s="186"/>
      <c r="I918" s="186"/>
      <c r="J918" s="189"/>
      <c r="K918" s="192"/>
      <c r="L918" s="69" t="s">
        <v>61</v>
      </c>
      <c r="M918" s="70">
        <v>1</v>
      </c>
      <c r="N918" s="70">
        <f>IFERROR(VLOOKUP(L918,Data!K:M,3,0),"0")</f>
        <v>500</v>
      </c>
      <c r="O918" s="70">
        <f t="shared" si="25"/>
        <v>500</v>
      </c>
      <c r="P918" s="178"/>
      <c r="Q918" s="160"/>
      <c r="R918" s="75"/>
      <c r="S918" s="76"/>
      <c r="T918" s="70"/>
      <c r="U918" s="87"/>
      <c r="V918" s="87"/>
      <c r="W918" s="87"/>
      <c r="X918" s="87"/>
      <c r="Y918" s="87"/>
      <c r="Z918" s="87"/>
      <c r="AA918" s="87"/>
    </row>
    <row r="919" spans="1:27" s="25" customFormat="1" ht="15.5" x14ac:dyDescent="0.35">
      <c r="A919" s="184"/>
      <c r="B919" s="163"/>
      <c r="C919" s="163"/>
      <c r="D919" s="163"/>
      <c r="E919" s="184"/>
      <c r="F919" s="184"/>
      <c r="G919" s="187"/>
      <c r="H919" s="187"/>
      <c r="I919" s="187"/>
      <c r="J919" s="190"/>
      <c r="K919" s="193"/>
      <c r="L919" s="69"/>
      <c r="M919" s="70"/>
      <c r="N919" s="70" t="str">
        <f>IFERROR(VLOOKUP(L919,Data!K:M,3,0),"0")</f>
        <v>0</v>
      </c>
      <c r="O919" s="70">
        <f t="shared" si="25"/>
        <v>0</v>
      </c>
      <c r="P919" s="178"/>
      <c r="Q919" s="179"/>
      <c r="R919" s="77"/>
      <c r="S919" s="78"/>
      <c r="T919" s="70"/>
      <c r="U919" s="87"/>
      <c r="V919" s="87"/>
      <c r="W919" s="87"/>
      <c r="X919" s="87"/>
      <c r="Y919" s="87"/>
      <c r="Z919" s="87"/>
      <c r="AA919" s="87"/>
    </row>
    <row r="920" spans="1:27" s="25" customFormat="1" ht="15.5" x14ac:dyDescent="0.35">
      <c r="A920" s="182">
        <f>IF(G920="","",COUNTA($G$3:G921))</f>
        <v>230</v>
      </c>
      <c r="B920" s="161">
        <v>45115</v>
      </c>
      <c r="C920" s="161" t="s">
        <v>739</v>
      </c>
      <c r="D920" s="161" t="s">
        <v>76</v>
      </c>
      <c r="E920" s="182">
        <v>44267</v>
      </c>
      <c r="F920" s="182">
        <v>453983</v>
      </c>
      <c r="G920" s="185" t="s">
        <v>375</v>
      </c>
      <c r="H920" s="185" t="s">
        <v>375</v>
      </c>
      <c r="I920" s="185" t="s">
        <v>249</v>
      </c>
      <c r="J920" s="188" t="s">
        <v>945</v>
      </c>
      <c r="K920" s="191" t="s">
        <v>232</v>
      </c>
      <c r="L920" s="69" t="s">
        <v>148</v>
      </c>
      <c r="M920" s="70">
        <v>1</v>
      </c>
      <c r="N920" s="70">
        <f>IFERROR(VLOOKUP(L920,Data!K:M,3,0),"0")</f>
        <v>350</v>
      </c>
      <c r="O920" s="70">
        <f t="shared" si="25"/>
        <v>350</v>
      </c>
      <c r="P920" s="178">
        <f>SUM(O920:O923)</f>
        <v>850</v>
      </c>
      <c r="Q920" s="159"/>
      <c r="R920" s="72" t="s">
        <v>946</v>
      </c>
      <c r="S920" s="73"/>
      <c r="T920" s="70" t="s">
        <v>174</v>
      </c>
      <c r="U920" s="87"/>
      <c r="V920" s="87"/>
      <c r="W920" s="87"/>
      <c r="X920" s="87"/>
      <c r="Y920" s="87"/>
      <c r="Z920" s="87"/>
      <c r="AA920" s="87"/>
    </row>
    <row r="921" spans="1:27" s="25" customFormat="1" ht="15.5" x14ac:dyDescent="0.35">
      <c r="A921" s="183"/>
      <c r="B921" s="162"/>
      <c r="C921" s="162"/>
      <c r="D921" s="162"/>
      <c r="E921" s="183"/>
      <c r="F921" s="183"/>
      <c r="G921" s="186"/>
      <c r="H921" s="186"/>
      <c r="I921" s="186"/>
      <c r="J921" s="189"/>
      <c r="K921" s="192"/>
      <c r="L921" s="69" t="s">
        <v>61</v>
      </c>
      <c r="M921" s="70">
        <v>1</v>
      </c>
      <c r="N921" s="70">
        <f>IFERROR(VLOOKUP(L921,Data!K:M,3,0),"0")</f>
        <v>500</v>
      </c>
      <c r="O921" s="70">
        <f t="shared" si="25"/>
        <v>500</v>
      </c>
      <c r="P921" s="178"/>
      <c r="Q921" s="160"/>
      <c r="R921" s="75"/>
      <c r="S921" s="76"/>
      <c r="T921" s="70"/>
      <c r="U921" s="87"/>
      <c r="V921" s="87"/>
      <c r="W921" s="87"/>
      <c r="X921" s="87"/>
      <c r="Y921" s="87"/>
      <c r="Z921" s="87"/>
      <c r="AA921" s="87"/>
    </row>
    <row r="922" spans="1:27" s="25" customFormat="1" ht="15.5" x14ac:dyDescent="0.35">
      <c r="A922" s="183"/>
      <c r="B922" s="162"/>
      <c r="C922" s="162"/>
      <c r="D922" s="162"/>
      <c r="E922" s="183"/>
      <c r="F922" s="183"/>
      <c r="G922" s="186"/>
      <c r="H922" s="186"/>
      <c r="I922" s="186"/>
      <c r="J922" s="189"/>
      <c r="K922" s="192"/>
      <c r="L922" s="69"/>
      <c r="M922" s="70"/>
      <c r="N922" s="70" t="str">
        <f>IFERROR(VLOOKUP(L922,Data!K:M,3,0),"0")</f>
        <v>0</v>
      </c>
      <c r="O922" s="70">
        <f t="shared" si="25"/>
        <v>0</v>
      </c>
      <c r="P922" s="178"/>
      <c r="Q922" s="160"/>
      <c r="R922" s="75"/>
      <c r="S922" s="76"/>
      <c r="T922" s="70"/>
      <c r="U922" s="87"/>
      <c r="V922" s="87"/>
      <c r="W922" s="87"/>
      <c r="X922" s="87"/>
      <c r="Y922" s="87"/>
      <c r="Z922" s="87"/>
      <c r="AA922" s="87"/>
    </row>
    <row r="923" spans="1:27" s="25" customFormat="1" ht="15.5" x14ac:dyDescent="0.35">
      <c r="A923" s="184"/>
      <c r="B923" s="163"/>
      <c r="C923" s="163"/>
      <c r="D923" s="163"/>
      <c r="E923" s="184"/>
      <c r="F923" s="184"/>
      <c r="G923" s="187"/>
      <c r="H923" s="187"/>
      <c r="I923" s="187"/>
      <c r="J923" s="190"/>
      <c r="K923" s="193"/>
      <c r="L923" s="69"/>
      <c r="M923" s="70"/>
      <c r="N923" s="70" t="str">
        <f>IFERROR(VLOOKUP(L923,Data!K:M,3,0),"0")</f>
        <v>0</v>
      </c>
      <c r="O923" s="70">
        <f t="shared" si="25"/>
        <v>0</v>
      </c>
      <c r="P923" s="178"/>
      <c r="Q923" s="179"/>
      <c r="R923" s="77"/>
      <c r="S923" s="78"/>
      <c r="T923" s="70"/>
      <c r="U923" s="87"/>
      <c r="V923" s="87"/>
      <c r="W923" s="87"/>
      <c r="X923" s="87"/>
      <c r="Y923" s="87"/>
      <c r="Z923" s="87"/>
      <c r="AA923" s="87"/>
    </row>
    <row r="924" spans="1:27" s="25" customFormat="1" ht="15.5" x14ac:dyDescent="0.35">
      <c r="A924" s="182">
        <f>IF(G924="","",COUNTA($G$3:G925))</f>
        <v>231</v>
      </c>
      <c r="B924" s="161">
        <v>45115</v>
      </c>
      <c r="C924" s="161" t="s">
        <v>703</v>
      </c>
      <c r="D924" s="161" t="s">
        <v>76</v>
      </c>
      <c r="E924" s="182">
        <v>209567</v>
      </c>
      <c r="F924" s="182">
        <v>471154</v>
      </c>
      <c r="G924" s="185" t="s">
        <v>374</v>
      </c>
      <c r="H924" s="185" t="s">
        <v>374</v>
      </c>
      <c r="I924" s="185" t="s">
        <v>373</v>
      </c>
      <c r="J924" s="188" t="s">
        <v>947</v>
      </c>
      <c r="K924" s="191" t="s">
        <v>171</v>
      </c>
      <c r="L924" s="69" t="s">
        <v>7</v>
      </c>
      <c r="M924" s="70">
        <v>1</v>
      </c>
      <c r="N924" s="70">
        <v>500</v>
      </c>
      <c r="O924" s="70">
        <f t="shared" si="25"/>
        <v>500</v>
      </c>
      <c r="P924" s="178">
        <f>SUM(O924:O927)</f>
        <v>1000</v>
      </c>
      <c r="Q924" s="159"/>
      <c r="R924" s="72" t="s">
        <v>907</v>
      </c>
      <c r="S924" s="73" t="s">
        <v>787</v>
      </c>
      <c r="T924" s="70" t="s">
        <v>195</v>
      </c>
      <c r="U924" s="87"/>
      <c r="V924" s="87"/>
      <c r="W924" s="87"/>
      <c r="X924" s="87"/>
      <c r="Y924" s="87"/>
      <c r="Z924" s="87"/>
      <c r="AA924" s="87"/>
    </row>
    <row r="925" spans="1:27" s="25" customFormat="1" ht="15.5" x14ac:dyDescent="0.35">
      <c r="A925" s="183"/>
      <c r="B925" s="162"/>
      <c r="C925" s="162"/>
      <c r="D925" s="162"/>
      <c r="E925" s="183"/>
      <c r="F925" s="183"/>
      <c r="G925" s="186"/>
      <c r="H925" s="186"/>
      <c r="I925" s="186"/>
      <c r="J925" s="189"/>
      <c r="K925" s="192"/>
      <c r="L925" s="69" t="s">
        <v>61</v>
      </c>
      <c r="M925" s="70">
        <v>1</v>
      </c>
      <c r="N925" s="70">
        <f>IFERROR(VLOOKUP(L925,Data!K:M,3,0),"0")</f>
        <v>500</v>
      </c>
      <c r="O925" s="70">
        <f t="shared" si="25"/>
        <v>500</v>
      </c>
      <c r="P925" s="178"/>
      <c r="Q925" s="160"/>
      <c r="R925" s="75"/>
      <c r="S925" s="76"/>
      <c r="T925" s="70"/>
      <c r="U925" s="87"/>
      <c r="V925" s="87"/>
      <c r="W925" s="87"/>
      <c r="X925" s="87"/>
      <c r="Y925" s="87"/>
      <c r="Z925" s="87"/>
      <c r="AA925" s="87"/>
    </row>
    <row r="926" spans="1:27" s="25" customFormat="1" ht="15.5" x14ac:dyDescent="0.35">
      <c r="A926" s="183"/>
      <c r="B926" s="162"/>
      <c r="C926" s="162"/>
      <c r="D926" s="162"/>
      <c r="E926" s="183"/>
      <c r="F926" s="183"/>
      <c r="G926" s="186"/>
      <c r="H926" s="186"/>
      <c r="I926" s="186"/>
      <c r="J926" s="189"/>
      <c r="K926" s="192"/>
      <c r="L926" s="69"/>
      <c r="M926" s="70"/>
      <c r="N926" s="70" t="str">
        <f>IFERROR(VLOOKUP(L926,Data!K:M,3,0),"0")</f>
        <v>0</v>
      </c>
      <c r="O926" s="70">
        <f t="shared" si="25"/>
        <v>0</v>
      </c>
      <c r="P926" s="178"/>
      <c r="Q926" s="160"/>
      <c r="R926" s="75"/>
      <c r="S926" s="76"/>
      <c r="T926" s="70"/>
      <c r="U926" s="87"/>
      <c r="V926" s="87"/>
      <c r="W926" s="87"/>
      <c r="X926" s="87"/>
      <c r="Y926" s="87"/>
      <c r="Z926" s="87"/>
      <c r="AA926" s="87"/>
    </row>
    <row r="927" spans="1:27" s="25" customFormat="1" ht="15.5" x14ac:dyDescent="0.35">
      <c r="A927" s="184"/>
      <c r="B927" s="163"/>
      <c r="C927" s="163"/>
      <c r="D927" s="163"/>
      <c r="E927" s="184"/>
      <c r="F927" s="184"/>
      <c r="G927" s="187"/>
      <c r="H927" s="187"/>
      <c r="I927" s="187"/>
      <c r="J927" s="190"/>
      <c r="K927" s="193"/>
      <c r="L927" s="69"/>
      <c r="M927" s="70"/>
      <c r="N927" s="70" t="str">
        <f>IFERROR(VLOOKUP(L927,Data!K:M,3,0),"0")</f>
        <v>0</v>
      </c>
      <c r="O927" s="70">
        <f t="shared" si="25"/>
        <v>0</v>
      </c>
      <c r="P927" s="178"/>
      <c r="Q927" s="179"/>
      <c r="R927" s="77"/>
      <c r="S927" s="78"/>
      <c r="T927" s="70"/>
      <c r="U927" s="87"/>
      <c r="V927" s="87"/>
      <c r="W927" s="87"/>
      <c r="X927" s="87"/>
      <c r="Y927" s="87"/>
      <c r="Z927" s="87"/>
      <c r="AA927" s="87"/>
    </row>
    <row r="928" spans="1:27" s="25" customFormat="1" ht="15.5" x14ac:dyDescent="0.35">
      <c r="A928" s="182">
        <f>IF(G928="","",COUNTA($G$3:G929))</f>
        <v>232</v>
      </c>
      <c r="B928" s="161">
        <v>45115</v>
      </c>
      <c r="C928" s="161" t="s">
        <v>703</v>
      </c>
      <c r="D928" s="161" t="s">
        <v>76</v>
      </c>
      <c r="E928" s="182">
        <v>13609</v>
      </c>
      <c r="F928" s="182">
        <v>419322</v>
      </c>
      <c r="G928" s="185" t="s">
        <v>1088</v>
      </c>
      <c r="H928" s="185" t="s">
        <v>1088</v>
      </c>
      <c r="I928" s="185" t="s">
        <v>1089</v>
      </c>
      <c r="J928" s="188" t="s">
        <v>1090</v>
      </c>
      <c r="K928" s="191" t="s">
        <v>227</v>
      </c>
      <c r="L928" s="69" t="s">
        <v>710</v>
      </c>
      <c r="M928" s="70">
        <v>1</v>
      </c>
      <c r="N928" s="70">
        <f>IFERROR(VLOOKUP(L928,Data!K:M,3,0),"0")</f>
        <v>400</v>
      </c>
      <c r="O928" s="70">
        <f t="shared" si="25"/>
        <v>400</v>
      </c>
      <c r="P928" s="178">
        <f>SUM(O928:O931)</f>
        <v>900</v>
      </c>
      <c r="Q928" s="159"/>
      <c r="R928" s="72" t="s">
        <v>949</v>
      </c>
      <c r="S928" s="73" t="s">
        <v>827</v>
      </c>
      <c r="T928" s="70"/>
      <c r="U928" s="87"/>
      <c r="V928" s="87"/>
      <c r="W928" s="87"/>
      <c r="X928" s="87"/>
      <c r="Y928" s="87"/>
      <c r="Z928" s="87"/>
      <c r="AA928" s="87"/>
    </row>
    <row r="929" spans="1:27" s="25" customFormat="1" ht="15.5" x14ac:dyDescent="0.35">
      <c r="A929" s="183"/>
      <c r="B929" s="162"/>
      <c r="C929" s="162"/>
      <c r="D929" s="162"/>
      <c r="E929" s="183"/>
      <c r="F929" s="183"/>
      <c r="G929" s="186"/>
      <c r="H929" s="186"/>
      <c r="I929" s="186"/>
      <c r="J929" s="189"/>
      <c r="K929" s="192"/>
      <c r="L929" s="69" t="s">
        <v>61</v>
      </c>
      <c r="M929" s="70">
        <v>1</v>
      </c>
      <c r="N929" s="70">
        <f>IFERROR(VLOOKUP(L929,Data!K:M,3,0),"0")</f>
        <v>500</v>
      </c>
      <c r="O929" s="70">
        <f t="shared" ref="O929:O1014" si="27">PRODUCT(M929:N929)</f>
        <v>500</v>
      </c>
      <c r="P929" s="178"/>
      <c r="Q929" s="160"/>
      <c r="R929" s="75"/>
      <c r="S929" s="76"/>
      <c r="T929" s="70"/>
      <c r="U929" s="87"/>
      <c r="V929" s="87"/>
      <c r="W929" s="87"/>
      <c r="X929" s="87"/>
      <c r="Y929" s="87"/>
      <c r="Z929" s="87"/>
      <c r="AA929" s="87"/>
    </row>
    <row r="930" spans="1:27" s="25" customFormat="1" ht="15.5" x14ac:dyDescent="0.35">
      <c r="A930" s="183"/>
      <c r="B930" s="162"/>
      <c r="C930" s="162"/>
      <c r="D930" s="162"/>
      <c r="E930" s="183"/>
      <c r="F930" s="183"/>
      <c r="G930" s="186"/>
      <c r="H930" s="186"/>
      <c r="I930" s="186"/>
      <c r="J930" s="189"/>
      <c r="K930" s="192"/>
      <c r="L930" s="69"/>
      <c r="M930" s="70"/>
      <c r="N930" s="70" t="str">
        <f>IFERROR(VLOOKUP(L930,Data!K:M,3,0),"0")</f>
        <v>0</v>
      </c>
      <c r="O930" s="70">
        <f t="shared" si="27"/>
        <v>0</v>
      </c>
      <c r="P930" s="178"/>
      <c r="Q930" s="160"/>
      <c r="R930" s="75"/>
      <c r="S930" s="76"/>
      <c r="T930" s="70"/>
      <c r="U930" s="87"/>
      <c r="V930" s="87"/>
      <c r="W930" s="87"/>
      <c r="X930" s="87"/>
      <c r="Y930" s="87"/>
      <c r="Z930" s="87"/>
      <c r="AA930" s="87"/>
    </row>
    <row r="931" spans="1:27" s="25" customFormat="1" ht="15.5" x14ac:dyDescent="0.35">
      <c r="A931" s="184"/>
      <c r="B931" s="163"/>
      <c r="C931" s="163"/>
      <c r="D931" s="163"/>
      <c r="E931" s="184"/>
      <c r="F931" s="184"/>
      <c r="G931" s="187"/>
      <c r="H931" s="187"/>
      <c r="I931" s="187"/>
      <c r="J931" s="190"/>
      <c r="K931" s="193"/>
      <c r="L931" s="69"/>
      <c r="M931" s="70"/>
      <c r="N931" s="70" t="str">
        <f>IFERROR(VLOOKUP(L931,Data!K:M,3,0),"0")</f>
        <v>0</v>
      </c>
      <c r="O931" s="70">
        <f t="shared" si="27"/>
        <v>0</v>
      </c>
      <c r="P931" s="178"/>
      <c r="Q931" s="179"/>
      <c r="R931" s="77"/>
      <c r="S931" s="78"/>
      <c r="T931" s="70"/>
      <c r="U931" s="87"/>
      <c r="V931" s="87"/>
      <c r="W931" s="87"/>
      <c r="X931" s="87"/>
      <c r="Y931" s="87"/>
      <c r="Z931" s="87"/>
      <c r="AA931" s="87"/>
    </row>
    <row r="932" spans="1:27" s="25" customFormat="1" ht="15.5" x14ac:dyDescent="0.35">
      <c r="A932" s="182">
        <f>IF(G932="","",COUNTA($G$3:G933))</f>
        <v>233</v>
      </c>
      <c r="B932" s="161">
        <v>45115</v>
      </c>
      <c r="C932" s="161" t="s">
        <v>707</v>
      </c>
      <c r="D932" s="161" t="s">
        <v>76</v>
      </c>
      <c r="E932" s="182">
        <v>60115</v>
      </c>
      <c r="F932" s="182">
        <v>34058</v>
      </c>
      <c r="G932" s="185" t="s">
        <v>372</v>
      </c>
      <c r="H932" s="185" t="s">
        <v>372</v>
      </c>
      <c r="I932" s="185" t="s">
        <v>371</v>
      </c>
      <c r="J932" s="188" t="s">
        <v>948</v>
      </c>
      <c r="K932" s="191" t="s">
        <v>188</v>
      </c>
      <c r="L932" s="69" t="s">
        <v>578</v>
      </c>
      <c r="M932" s="70">
        <v>3</v>
      </c>
      <c r="N932" s="70">
        <f>IFERROR(VLOOKUP(L932,Data!K:M,3,0),"0")</f>
        <v>10</v>
      </c>
      <c r="O932" s="70">
        <f t="shared" si="27"/>
        <v>30</v>
      </c>
      <c r="P932" s="178">
        <f>SUM(O932:O935)</f>
        <v>530</v>
      </c>
      <c r="Q932" s="159"/>
      <c r="R932" s="72" t="s">
        <v>949</v>
      </c>
      <c r="S932" s="73"/>
      <c r="T932" s="70" t="s">
        <v>160</v>
      </c>
      <c r="U932" s="87"/>
      <c r="V932" s="87"/>
      <c r="W932" s="87"/>
      <c r="X932" s="87"/>
      <c r="Y932" s="87"/>
      <c r="Z932" s="87"/>
      <c r="AA932" s="87"/>
    </row>
    <row r="933" spans="1:27" s="25" customFormat="1" ht="15.5" x14ac:dyDescent="0.35">
      <c r="A933" s="183"/>
      <c r="B933" s="162"/>
      <c r="C933" s="162"/>
      <c r="D933" s="162"/>
      <c r="E933" s="183"/>
      <c r="F933" s="183"/>
      <c r="G933" s="186"/>
      <c r="H933" s="186"/>
      <c r="I933" s="186"/>
      <c r="J933" s="189"/>
      <c r="K933" s="192"/>
      <c r="L933" s="69" t="s">
        <v>61</v>
      </c>
      <c r="M933" s="70">
        <v>1</v>
      </c>
      <c r="N933" s="70">
        <f>IFERROR(VLOOKUP(L933,Data!K:M,3,0),"0")</f>
        <v>500</v>
      </c>
      <c r="O933" s="70">
        <f t="shared" si="27"/>
        <v>500</v>
      </c>
      <c r="P933" s="178"/>
      <c r="Q933" s="160"/>
      <c r="R933" s="75"/>
      <c r="S933" s="76"/>
      <c r="T933" s="70"/>
      <c r="U933" s="87"/>
      <c r="V933" s="87"/>
      <c r="W933" s="87"/>
      <c r="X933" s="87"/>
      <c r="Y933" s="87"/>
      <c r="Z933" s="87"/>
      <c r="AA933" s="87"/>
    </row>
    <row r="934" spans="1:27" s="25" customFormat="1" ht="15.5" x14ac:dyDescent="0.35">
      <c r="A934" s="183"/>
      <c r="B934" s="162"/>
      <c r="C934" s="162"/>
      <c r="D934" s="162"/>
      <c r="E934" s="183"/>
      <c r="F934" s="183"/>
      <c r="G934" s="186"/>
      <c r="H934" s="186"/>
      <c r="I934" s="186"/>
      <c r="J934" s="189"/>
      <c r="K934" s="192"/>
      <c r="L934" s="69"/>
      <c r="M934" s="70"/>
      <c r="N934" s="70" t="str">
        <f>IFERROR(VLOOKUP(L934,Data!K:M,3,0),"0")</f>
        <v>0</v>
      </c>
      <c r="O934" s="70">
        <f t="shared" si="27"/>
        <v>0</v>
      </c>
      <c r="P934" s="178"/>
      <c r="Q934" s="160"/>
      <c r="R934" s="75"/>
      <c r="S934" s="76"/>
      <c r="T934" s="70"/>
      <c r="U934" s="87"/>
      <c r="V934" s="87"/>
      <c r="W934" s="87"/>
      <c r="X934" s="87"/>
      <c r="Y934" s="87"/>
      <c r="Z934" s="87"/>
      <c r="AA934" s="87"/>
    </row>
    <row r="935" spans="1:27" s="25" customFormat="1" ht="15.5" x14ac:dyDescent="0.35">
      <c r="A935" s="184"/>
      <c r="B935" s="163"/>
      <c r="C935" s="163"/>
      <c r="D935" s="163"/>
      <c r="E935" s="184"/>
      <c r="F935" s="184"/>
      <c r="G935" s="187"/>
      <c r="H935" s="187"/>
      <c r="I935" s="187"/>
      <c r="J935" s="190"/>
      <c r="K935" s="193"/>
      <c r="L935" s="69"/>
      <c r="M935" s="70"/>
      <c r="N935" s="70" t="str">
        <f>IFERROR(VLOOKUP(L935,Data!K:M,3,0),"0")</f>
        <v>0</v>
      </c>
      <c r="O935" s="70">
        <f t="shared" si="27"/>
        <v>0</v>
      </c>
      <c r="P935" s="178"/>
      <c r="Q935" s="179"/>
      <c r="R935" s="77"/>
      <c r="S935" s="78"/>
      <c r="T935" s="70"/>
      <c r="U935" s="87"/>
      <c r="V935" s="87"/>
      <c r="W935" s="87"/>
      <c r="X935" s="87"/>
      <c r="Y935" s="87"/>
      <c r="Z935" s="87"/>
      <c r="AA935" s="87"/>
    </row>
    <row r="936" spans="1:27" s="25" customFormat="1" ht="15.5" x14ac:dyDescent="0.35">
      <c r="A936" s="182">
        <f>IF(G936="","",COUNTA($G$3:G937))</f>
        <v>234</v>
      </c>
      <c r="B936" s="161">
        <v>45115</v>
      </c>
      <c r="C936" s="161" t="s">
        <v>703</v>
      </c>
      <c r="D936" s="161" t="s">
        <v>60</v>
      </c>
      <c r="E936" s="182">
        <v>39459</v>
      </c>
      <c r="F936" s="182">
        <v>581719</v>
      </c>
      <c r="G936" s="185" t="s">
        <v>370</v>
      </c>
      <c r="H936" s="185" t="s">
        <v>370</v>
      </c>
      <c r="I936" s="185" t="s">
        <v>369</v>
      </c>
      <c r="J936" s="188" t="s">
        <v>950</v>
      </c>
      <c r="K936" s="191" t="s">
        <v>184</v>
      </c>
      <c r="L936" s="69" t="s">
        <v>65</v>
      </c>
      <c r="M936" s="70">
        <v>1</v>
      </c>
      <c r="N936" s="70">
        <f>IFERROR(VLOOKUP(L936,Data!K:M,3,0),"0")</f>
        <v>1000</v>
      </c>
      <c r="O936" s="70">
        <f t="shared" si="27"/>
        <v>1000</v>
      </c>
      <c r="P936" s="178">
        <f>SUM(O936:O940)</f>
        <v>2660</v>
      </c>
      <c r="Q936" s="159">
        <v>45206</v>
      </c>
      <c r="R936" s="72" t="s">
        <v>717</v>
      </c>
      <c r="S936" s="73" t="s">
        <v>722</v>
      </c>
      <c r="T936" s="70" t="s">
        <v>192</v>
      </c>
      <c r="U936" s="87"/>
      <c r="V936" s="87"/>
      <c r="W936" s="87"/>
      <c r="X936" s="87"/>
      <c r="Y936" s="87"/>
      <c r="Z936" s="87"/>
      <c r="AA936" s="87"/>
    </row>
    <row r="937" spans="1:27" s="25" customFormat="1" ht="15.5" x14ac:dyDescent="0.35">
      <c r="A937" s="183"/>
      <c r="B937" s="162"/>
      <c r="C937" s="162"/>
      <c r="D937" s="162"/>
      <c r="E937" s="183"/>
      <c r="F937" s="183"/>
      <c r="G937" s="186"/>
      <c r="H937" s="186"/>
      <c r="I937" s="186"/>
      <c r="J937" s="189"/>
      <c r="K937" s="192"/>
      <c r="L937" s="69" t="s">
        <v>137</v>
      </c>
      <c r="M937" s="70">
        <v>1</v>
      </c>
      <c r="N937" s="70">
        <f>IFERROR(VLOOKUP(L937,Data!K:M,3,0),"0")</f>
        <v>70</v>
      </c>
      <c r="O937" s="70">
        <f t="shared" si="27"/>
        <v>70</v>
      </c>
      <c r="P937" s="178"/>
      <c r="Q937" s="160"/>
      <c r="R937" s="75"/>
      <c r="S937" s="76"/>
      <c r="T937" s="70"/>
      <c r="U937" s="87"/>
      <c r="V937" s="87"/>
      <c r="W937" s="87"/>
      <c r="X937" s="87"/>
      <c r="Y937" s="87"/>
      <c r="Z937" s="87"/>
      <c r="AA937" s="87"/>
    </row>
    <row r="938" spans="1:27" s="25" customFormat="1" ht="15.5" x14ac:dyDescent="0.35">
      <c r="A938" s="183"/>
      <c r="B938" s="162"/>
      <c r="C938" s="162"/>
      <c r="D938" s="162"/>
      <c r="E938" s="183"/>
      <c r="F938" s="183"/>
      <c r="G938" s="186"/>
      <c r="H938" s="186"/>
      <c r="I938" s="186"/>
      <c r="J938" s="189"/>
      <c r="K938" s="192"/>
      <c r="L938" s="69" t="s">
        <v>716</v>
      </c>
      <c r="M938" s="70">
        <v>1</v>
      </c>
      <c r="N938" s="70">
        <f>IFERROR(VLOOKUP(L938,Data!K:M,3,0),"0")</f>
        <v>200</v>
      </c>
      <c r="O938" s="70">
        <f t="shared" si="27"/>
        <v>200</v>
      </c>
      <c r="P938" s="178"/>
      <c r="Q938" s="160"/>
      <c r="R938" s="75"/>
      <c r="S938" s="76"/>
      <c r="T938" s="70"/>
      <c r="U938" s="87"/>
      <c r="V938" s="87"/>
      <c r="W938" s="87"/>
      <c r="X938" s="87"/>
      <c r="Y938" s="87"/>
      <c r="Z938" s="87"/>
      <c r="AA938" s="87"/>
    </row>
    <row r="939" spans="1:27" s="25" customFormat="1" ht="15.5" x14ac:dyDescent="0.35">
      <c r="A939" s="183"/>
      <c r="B939" s="162"/>
      <c r="C939" s="162"/>
      <c r="D939" s="162"/>
      <c r="E939" s="183"/>
      <c r="F939" s="183"/>
      <c r="G939" s="186"/>
      <c r="H939" s="186"/>
      <c r="I939" s="186"/>
      <c r="J939" s="189"/>
      <c r="K939" s="192"/>
      <c r="L939" s="69" t="s">
        <v>144</v>
      </c>
      <c r="M939" s="70">
        <v>1</v>
      </c>
      <c r="N939" s="70">
        <v>890</v>
      </c>
      <c r="O939" s="70">
        <f t="shared" si="27"/>
        <v>890</v>
      </c>
      <c r="P939" s="178"/>
      <c r="Q939" s="160"/>
      <c r="R939" s="75"/>
      <c r="S939" s="76"/>
      <c r="T939" s="70"/>
      <c r="U939" s="87"/>
      <c r="V939" s="87"/>
      <c r="W939" s="87"/>
      <c r="X939" s="87"/>
      <c r="Y939" s="87"/>
      <c r="Z939" s="87"/>
      <c r="AA939" s="87"/>
    </row>
    <row r="940" spans="1:27" s="25" customFormat="1" ht="15.5" x14ac:dyDescent="0.35">
      <c r="A940" s="183"/>
      <c r="B940" s="162"/>
      <c r="C940" s="162"/>
      <c r="D940" s="162"/>
      <c r="E940" s="183"/>
      <c r="F940" s="183"/>
      <c r="G940" s="186"/>
      <c r="H940" s="186"/>
      <c r="I940" s="186"/>
      <c r="J940" s="189"/>
      <c r="K940" s="192"/>
      <c r="L940" s="69" t="s">
        <v>61</v>
      </c>
      <c r="M940" s="70">
        <v>1</v>
      </c>
      <c r="N940" s="70">
        <f>IFERROR(VLOOKUP(L940,Data!K:M,3,0),"0")</f>
        <v>500</v>
      </c>
      <c r="O940" s="70">
        <f t="shared" si="27"/>
        <v>500</v>
      </c>
      <c r="P940" s="178"/>
      <c r="Q940" s="160"/>
      <c r="R940" s="75"/>
      <c r="S940" s="76"/>
      <c r="T940" s="70"/>
      <c r="U940" s="87"/>
      <c r="V940" s="87"/>
      <c r="W940" s="87"/>
      <c r="X940" s="87"/>
      <c r="Y940" s="87"/>
      <c r="Z940" s="87"/>
      <c r="AA940" s="87"/>
    </row>
    <row r="941" spans="1:27" s="25" customFormat="1" ht="15.5" x14ac:dyDescent="0.35">
      <c r="A941" s="182">
        <f>IF(G941="","",COUNTA($G$3:G942))</f>
        <v>235</v>
      </c>
      <c r="B941" s="161">
        <v>45115</v>
      </c>
      <c r="C941" s="161" t="s">
        <v>739</v>
      </c>
      <c r="D941" s="161" t="s">
        <v>76</v>
      </c>
      <c r="E941" s="182">
        <v>42008</v>
      </c>
      <c r="F941" s="182">
        <v>299581</v>
      </c>
      <c r="G941" s="185" t="s">
        <v>368</v>
      </c>
      <c r="H941" s="185" t="s">
        <v>368</v>
      </c>
      <c r="I941" s="185" t="s">
        <v>367</v>
      </c>
      <c r="J941" s="188" t="s">
        <v>951</v>
      </c>
      <c r="K941" s="191" t="s">
        <v>215</v>
      </c>
      <c r="L941" s="69" t="s">
        <v>61</v>
      </c>
      <c r="M941" s="70">
        <v>1</v>
      </c>
      <c r="N941" s="70">
        <f>IFERROR(VLOOKUP(L941,Data!K:M,3,0),"0")</f>
        <v>500</v>
      </c>
      <c r="O941" s="70">
        <f t="shared" si="27"/>
        <v>500</v>
      </c>
      <c r="P941" s="178">
        <f>SUM(O941:O944)</f>
        <v>500</v>
      </c>
      <c r="Q941" s="159"/>
      <c r="R941" s="72" t="s">
        <v>711</v>
      </c>
      <c r="S941" s="73" t="s">
        <v>742</v>
      </c>
      <c r="T941" s="70" t="s">
        <v>165</v>
      </c>
      <c r="U941" s="87"/>
      <c r="V941" s="87"/>
      <c r="W941" s="87"/>
      <c r="X941" s="87"/>
      <c r="Y941" s="87"/>
      <c r="Z941" s="87"/>
      <c r="AA941" s="87"/>
    </row>
    <row r="942" spans="1:27" s="25" customFormat="1" ht="15.5" x14ac:dyDescent="0.35">
      <c r="A942" s="183"/>
      <c r="B942" s="162"/>
      <c r="C942" s="162"/>
      <c r="D942" s="162"/>
      <c r="E942" s="183"/>
      <c r="F942" s="183"/>
      <c r="G942" s="186"/>
      <c r="H942" s="186"/>
      <c r="I942" s="186"/>
      <c r="J942" s="189"/>
      <c r="K942" s="192"/>
      <c r="L942" s="69"/>
      <c r="M942" s="70"/>
      <c r="N942" s="70" t="str">
        <f>IFERROR(VLOOKUP(L942,Data!K:M,3,0),"0")</f>
        <v>0</v>
      </c>
      <c r="O942" s="70">
        <f t="shared" si="27"/>
        <v>0</v>
      </c>
      <c r="P942" s="178"/>
      <c r="Q942" s="160"/>
      <c r="R942" s="75"/>
      <c r="S942" s="76"/>
      <c r="T942" s="70"/>
      <c r="U942" s="87"/>
      <c r="V942" s="87"/>
      <c r="W942" s="87"/>
      <c r="X942" s="87"/>
      <c r="Y942" s="87"/>
      <c r="Z942" s="87"/>
      <c r="AA942" s="87"/>
    </row>
    <row r="943" spans="1:27" s="25" customFormat="1" ht="15.5" x14ac:dyDescent="0.35">
      <c r="A943" s="183"/>
      <c r="B943" s="162"/>
      <c r="C943" s="162"/>
      <c r="D943" s="162"/>
      <c r="E943" s="183"/>
      <c r="F943" s="183"/>
      <c r="G943" s="186"/>
      <c r="H943" s="186"/>
      <c r="I943" s="186"/>
      <c r="J943" s="189"/>
      <c r="K943" s="192"/>
      <c r="L943" s="69"/>
      <c r="M943" s="70"/>
      <c r="N943" s="70" t="str">
        <f>IFERROR(VLOOKUP(L943,Data!K:M,3,0),"0")</f>
        <v>0</v>
      </c>
      <c r="O943" s="70">
        <f t="shared" si="27"/>
        <v>0</v>
      </c>
      <c r="P943" s="178"/>
      <c r="Q943" s="160"/>
      <c r="R943" s="75"/>
      <c r="S943" s="76"/>
      <c r="T943" s="70"/>
      <c r="U943" s="87"/>
      <c r="V943" s="87"/>
      <c r="W943" s="87"/>
      <c r="X943" s="87"/>
      <c r="Y943" s="87"/>
      <c r="Z943" s="87"/>
      <c r="AA943" s="87"/>
    </row>
    <row r="944" spans="1:27" s="25" customFormat="1" ht="15.5" x14ac:dyDescent="0.35">
      <c r="A944" s="184"/>
      <c r="B944" s="163"/>
      <c r="C944" s="163"/>
      <c r="D944" s="163"/>
      <c r="E944" s="184"/>
      <c r="F944" s="184"/>
      <c r="G944" s="187"/>
      <c r="H944" s="187"/>
      <c r="I944" s="187"/>
      <c r="J944" s="190"/>
      <c r="K944" s="193"/>
      <c r="L944" s="69"/>
      <c r="M944" s="70"/>
      <c r="N944" s="70" t="str">
        <f>IFERROR(VLOOKUP(L944,Data!K:M,3,0),"0")</f>
        <v>0</v>
      </c>
      <c r="O944" s="70">
        <f t="shared" si="27"/>
        <v>0</v>
      </c>
      <c r="P944" s="178"/>
      <c r="Q944" s="179"/>
      <c r="R944" s="77"/>
      <c r="S944" s="78"/>
      <c r="T944" s="70"/>
      <c r="U944" s="87"/>
      <c r="V944" s="87"/>
      <c r="W944" s="87"/>
      <c r="X944" s="87"/>
      <c r="Y944" s="87"/>
      <c r="Z944" s="87"/>
      <c r="AA944" s="87"/>
    </row>
    <row r="945" spans="1:27" s="25" customFormat="1" ht="15.5" x14ac:dyDescent="0.35">
      <c r="A945" s="182">
        <f>IF(G945="","",COUNTA($G$3:G946))</f>
        <v>236</v>
      </c>
      <c r="B945" s="161">
        <v>45115</v>
      </c>
      <c r="C945" s="161" t="s">
        <v>50</v>
      </c>
      <c r="D945" s="161" t="s">
        <v>60</v>
      </c>
      <c r="E945" s="182">
        <v>40211</v>
      </c>
      <c r="F945" s="182">
        <v>414883</v>
      </c>
      <c r="G945" s="185" t="s">
        <v>1091</v>
      </c>
      <c r="H945" s="185" t="s">
        <v>1091</v>
      </c>
      <c r="I945" s="185" t="s">
        <v>1092</v>
      </c>
      <c r="J945" s="188" t="s">
        <v>1093</v>
      </c>
      <c r="K945" s="191" t="s">
        <v>326</v>
      </c>
      <c r="L945" s="69" t="s">
        <v>61</v>
      </c>
      <c r="M945" s="70">
        <v>1</v>
      </c>
      <c r="N945" s="70">
        <f>IFERROR(VLOOKUP(L945,Data!K:M,3,0),"0")</f>
        <v>500</v>
      </c>
      <c r="O945" s="70">
        <f t="shared" si="27"/>
        <v>500</v>
      </c>
      <c r="P945" s="178">
        <f>SUM(O945:O947)</f>
        <v>500</v>
      </c>
      <c r="Q945" s="159"/>
      <c r="R945" s="72" t="s">
        <v>756</v>
      </c>
      <c r="S945" s="73" t="s">
        <v>826</v>
      </c>
      <c r="T945" s="70"/>
      <c r="U945" s="87"/>
      <c r="V945" s="87"/>
      <c r="W945" s="87"/>
      <c r="X945" s="87"/>
      <c r="Y945" s="87"/>
      <c r="Z945" s="87"/>
      <c r="AA945" s="87"/>
    </row>
    <row r="946" spans="1:27" s="25" customFormat="1" ht="15.5" x14ac:dyDescent="0.35">
      <c r="A946" s="183"/>
      <c r="B946" s="162"/>
      <c r="C946" s="162"/>
      <c r="D946" s="162"/>
      <c r="E946" s="183"/>
      <c r="F946" s="183"/>
      <c r="G946" s="186"/>
      <c r="H946" s="186"/>
      <c r="I946" s="186"/>
      <c r="J946" s="189"/>
      <c r="K946" s="192"/>
      <c r="L946" s="69"/>
      <c r="M946" s="70"/>
      <c r="N946" s="70" t="str">
        <f>IFERROR(VLOOKUP(L946,Data!K:M,3,0),"0")</f>
        <v>0</v>
      </c>
      <c r="O946" s="70">
        <f t="shared" si="27"/>
        <v>0</v>
      </c>
      <c r="P946" s="178"/>
      <c r="Q946" s="160"/>
      <c r="R946" s="75"/>
      <c r="S946" s="76"/>
      <c r="T946" s="70"/>
      <c r="U946" s="87"/>
      <c r="V946" s="87"/>
      <c r="W946" s="87"/>
      <c r="X946" s="87"/>
      <c r="Y946" s="87"/>
      <c r="Z946" s="87"/>
      <c r="AA946" s="87"/>
    </row>
    <row r="947" spans="1:27" s="25" customFormat="1" ht="15.5" x14ac:dyDescent="0.35">
      <c r="A947" s="183"/>
      <c r="B947" s="162"/>
      <c r="C947" s="162"/>
      <c r="D947" s="162"/>
      <c r="E947" s="183"/>
      <c r="F947" s="183"/>
      <c r="G947" s="186"/>
      <c r="H947" s="186"/>
      <c r="I947" s="186"/>
      <c r="J947" s="189"/>
      <c r="K947" s="192"/>
      <c r="L947" s="69"/>
      <c r="M947" s="70"/>
      <c r="N947" s="70" t="str">
        <f>IFERROR(VLOOKUP(L947,Data!K:M,3,0),"0")</f>
        <v>0</v>
      </c>
      <c r="O947" s="70">
        <f t="shared" si="27"/>
        <v>0</v>
      </c>
      <c r="P947" s="178"/>
      <c r="Q947" s="160"/>
      <c r="R947" s="75"/>
      <c r="S947" s="76"/>
      <c r="T947" s="70"/>
      <c r="U947" s="87"/>
      <c r="V947" s="87"/>
      <c r="W947" s="87"/>
      <c r="X947" s="87"/>
      <c r="Y947" s="87"/>
      <c r="Z947" s="87"/>
      <c r="AA947" s="87"/>
    </row>
    <row r="948" spans="1:27" s="25" customFormat="1" ht="15.5" x14ac:dyDescent="0.35">
      <c r="A948" s="182">
        <f>IF(G948="","",COUNTA($G$3:G949))</f>
        <v>237</v>
      </c>
      <c r="B948" s="161">
        <v>45115</v>
      </c>
      <c r="C948" s="161" t="s">
        <v>53</v>
      </c>
      <c r="D948" s="161" t="s">
        <v>76</v>
      </c>
      <c r="E948" s="182">
        <v>12993</v>
      </c>
      <c r="F948" s="182">
        <v>360072</v>
      </c>
      <c r="G948" s="185" t="s">
        <v>1094</v>
      </c>
      <c r="H948" s="185" t="s">
        <v>1094</v>
      </c>
      <c r="I948" s="185" t="s">
        <v>1095</v>
      </c>
      <c r="J948" s="188" t="s">
        <v>1096</v>
      </c>
      <c r="K948" s="191" t="s">
        <v>231</v>
      </c>
      <c r="L948" s="69" t="s">
        <v>130</v>
      </c>
      <c r="M948" s="70">
        <v>1</v>
      </c>
      <c r="N948" s="70">
        <f>IFERROR(VLOOKUP(L948,Data!K:M,3,0),"0")</f>
        <v>400</v>
      </c>
      <c r="O948" s="70">
        <f t="shared" si="27"/>
        <v>400</v>
      </c>
      <c r="P948" s="178">
        <f>SUM(O948:O950)</f>
        <v>900</v>
      </c>
      <c r="Q948" s="159"/>
      <c r="R948" s="72"/>
      <c r="S948" s="73"/>
      <c r="T948" s="70"/>
      <c r="U948" s="87"/>
      <c r="V948" s="87"/>
      <c r="W948" s="87"/>
      <c r="X948" s="87"/>
      <c r="Y948" s="87"/>
      <c r="Z948" s="87"/>
      <c r="AA948" s="87"/>
    </row>
    <row r="949" spans="1:27" s="25" customFormat="1" ht="15.5" x14ac:dyDescent="0.35">
      <c r="A949" s="183"/>
      <c r="B949" s="162"/>
      <c r="C949" s="162"/>
      <c r="D949" s="162"/>
      <c r="E949" s="183"/>
      <c r="F949" s="183"/>
      <c r="G949" s="186"/>
      <c r="H949" s="186"/>
      <c r="I949" s="186"/>
      <c r="J949" s="189"/>
      <c r="K949" s="192"/>
      <c r="L949" s="69" t="s">
        <v>61</v>
      </c>
      <c r="M949" s="70">
        <v>1</v>
      </c>
      <c r="N949" s="70">
        <f>IFERROR(VLOOKUP(L949,Data!K:M,3,0),"0")</f>
        <v>500</v>
      </c>
      <c r="O949" s="70">
        <f t="shared" si="27"/>
        <v>500</v>
      </c>
      <c r="P949" s="178"/>
      <c r="Q949" s="160"/>
      <c r="R949" s="75"/>
      <c r="S949" s="76"/>
      <c r="T949" s="70"/>
      <c r="U949" s="87"/>
      <c r="V949" s="87"/>
      <c r="W949" s="87"/>
      <c r="X949" s="87"/>
      <c r="Y949" s="87"/>
      <c r="Z949" s="87"/>
      <c r="AA949" s="87"/>
    </row>
    <row r="950" spans="1:27" s="25" customFormat="1" ht="15.5" x14ac:dyDescent="0.35">
      <c r="A950" s="183"/>
      <c r="B950" s="162"/>
      <c r="C950" s="162"/>
      <c r="D950" s="162"/>
      <c r="E950" s="183"/>
      <c r="F950" s="183"/>
      <c r="G950" s="186"/>
      <c r="H950" s="186"/>
      <c r="I950" s="186"/>
      <c r="J950" s="189"/>
      <c r="K950" s="192"/>
      <c r="L950" s="69"/>
      <c r="M950" s="70"/>
      <c r="N950" s="70" t="str">
        <f>IFERROR(VLOOKUP(L950,Data!K:M,3,0),"0")</f>
        <v>0</v>
      </c>
      <c r="O950" s="70">
        <f t="shared" si="27"/>
        <v>0</v>
      </c>
      <c r="P950" s="178"/>
      <c r="Q950" s="160"/>
      <c r="R950" s="75"/>
      <c r="S950" s="76"/>
      <c r="T950" s="70"/>
      <c r="U950" s="87"/>
      <c r="V950" s="87"/>
      <c r="W950" s="87"/>
      <c r="X950" s="87"/>
      <c r="Y950" s="87"/>
      <c r="Z950" s="87"/>
      <c r="AA950" s="87"/>
    </row>
    <row r="951" spans="1:27" s="25" customFormat="1" ht="15.5" x14ac:dyDescent="0.35">
      <c r="A951" s="182">
        <f>IF(G951="","",COUNTA($G$3:G952))</f>
        <v>238</v>
      </c>
      <c r="B951" s="161">
        <v>45115</v>
      </c>
      <c r="C951" s="161" t="s">
        <v>739</v>
      </c>
      <c r="D951" s="161" t="s">
        <v>76</v>
      </c>
      <c r="E951" s="182">
        <v>42733</v>
      </c>
      <c r="F951" s="182">
        <v>381220</v>
      </c>
      <c r="G951" s="185" t="s">
        <v>366</v>
      </c>
      <c r="H951" s="185" t="s">
        <v>366</v>
      </c>
      <c r="I951" s="185" t="s">
        <v>365</v>
      </c>
      <c r="J951" s="188" t="s">
        <v>952</v>
      </c>
      <c r="K951" s="191" t="s">
        <v>229</v>
      </c>
      <c r="L951" s="69" t="s">
        <v>148</v>
      </c>
      <c r="M951" s="70">
        <v>1</v>
      </c>
      <c r="N951" s="70">
        <f>IFERROR(VLOOKUP(L951,Data!K:M,3,0),"0")</f>
        <v>350</v>
      </c>
      <c r="O951" s="70">
        <f t="shared" si="27"/>
        <v>350</v>
      </c>
      <c r="P951" s="178">
        <f>SUM(O951:O953)</f>
        <v>850</v>
      </c>
      <c r="Q951" s="159"/>
      <c r="R951" s="72" t="s">
        <v>727</v>
      </c>
      <c r="S951" s="73" t="s">
        <v>750</v>
      </c>
      <c r="T951" s="70" t="s">
        <v>180</v>
      </c>
      <c r="U951" s="87"/>
      <c r="V951" s="87"/>
      <c r="W951" s="87"/>
      <c r="X951" s="87"/>
      <c r="Y951" s="87"/>
      <c r="Z951" s="87"/>
      <c r="AA951" s="87"/>
    </row>
    <row r="952" spans="1:27" s="25" customFormat="1" ht="15.5" x14ac:dyDescent="0.35">
      <c r="A952" s="183"/>
      <c r="B952" s="162"/>
      <c r="C952" s="162"/>
      <c r="D952" s="162"/>
      <c r="E952" s="183"/>
      <c r="F952" s="183"/>
      <c r="G952" s="186"/>
      <c r="H952" s="186"/>
      <c r="I952" s="186"/>
      <c r="J952" s="189"/>
      <c r="K952" s="192"/>
      <c r="L952" s="69" t="s">
        <v>61</v>
      </c>
      <c r="M952" s="70">
        <v>1</v>
      </c>
      <c r="N952" s="70">
        <f>IFERROR(VLOOKUP(L952,Data!K:M,3,0),"0")</f>
        <v>500</v>
      </c>
      <c r="O952" s="70">
        <f t="shared" si="27"/>
        <v>500</v>
      </c>
      <c r="P952" s="178"/>
      <c r="Q952" s="160"/>
      <c r="R952" s="75" t="s">
        <v>162</v>
      </c>
      <c r="S952" s="76"/>
      <c r="T952" s="70"/>
      <c r="U952" s="87"/>
      <c r="V952" s="87"/>
      <c r="W952" s="87"/>
      <c r="X952" s="87"/>
      <c r="Y952" s="87"/>
      <c r="Z952" s="87"/>
      <c r="AA952" s="87"/>
    </row>
    <row r="953" spans="1:27" s="25" customFormat="1" ht="15.5" x14ac:dyDescent="0.35">
      <c r="A953" s="183"/>
      <c r="B953" s="162"/>
      <c r="C953" s="162"/>
      <c r="D953" s="162"/>
      <c r="E953" s="183"/>
      <c r="F953" s="183"/>
      <c r="G953" s="186"/>
      <c r="H953" s="186"/>
      <c r="I953" s="186"/>
      <c r="J953" s="189"/>
      <c r="K953" s="192"/>
      <c r="L953" s="69"/>
      <c r="M953" s="70"/>
      <c r="N953" s="70" t="str">
        <f>IFERROR(VLOOKUP(L953,Data!K:M,3,0),"0")</f>
        <v>0</v>
      </c>
      <c r="O953" s="70">
        <f t="shared" si="27"/>
        <v>0</v>
      </c>
      <c r="P953" s="178"/>
      <c r="Q953" s="160"/>
      <c r="R953" s="75"/>
      <c r="S953" s="76"/>
      <c r="T953" s="70"/>
      <c r="U953" s="87"/>
      <c r="V953" s="87"/>
      <c r="W953" s="87"/>
      <c r="X953" s="87"/>
      <c r="Y953" s="87"/>
      <c r="Z953" s="87"/>
      <c r="AA953" s="87"/>
    </row>
    <row r="954" spans="1:27" s="25" customFormat="1" ht="15.5" x14ac:dyDescent="0.35">
      <c r="A954" s="182">
        <f>IF(G954="","",COUNTA($G$3:G955))</f>
        <v>239</v>
      </c>
      <c r="B954" s="161">
        <v>45115</v>
      </c>
      <c r="C954" s="161" t="s">
        <v>707</v>
      </c>
      <c r="D954" s="161" t="s">
        <v>76</v>
      </c>
      <c r="E954" s="182">
        <v>41248</v>
      </c>
      <c r="F954" s="182">
        <v>315526</v>
      </c>
      <c r="G954" s="185" t="s">
        <v>364</v>
      </c>
      <c r="H954" s="185" t="s">
        <v>364</v>
      </c>
      <c r="I954" s="185" t="s">
        <v>363</v>
      </c>
      <c r="J954" s="188" t="s">
        <v>953</v>
      </c>
      <c r="K954" s="191" t="s">
        <v>211</v>
      </c>
      <c r="L954" s="69" t="s">
        <v>7</v>
      </c>
      <c r="M954" s="70">
        <v>1</v>
      </c>
      <c r="N954" s="70">
        <v>500</v>
      </c>
      <c r="O954" s="70">
        <f t="shared" si="27"/>
        <v>500</v>
      </c>
      <c r="P954" s="178">
        <f>SUM(O954:O957)</f>
        <v>1000</v>
      </c>
      <c r="Q954" s="159"/>
      <c r="R954" s="72" t="s">
        <v>790</v>
      </c>
      <c r="S954" s="73" t="s">
        <v>787</v>
      </c>
      <c r="T954" s="70" t="s">
        <v>195</v>
      </c>
      <c r="U954" s="87"/>
      <c r="V954" s="87"/>
      <c r="W954" s="87"/>
      <c r="X954" s="87"/>
      <c r="Y954" s="87"/>
      <c r="Z954" s="87"/>
      <c r="AA954" s="87"/>
    </row>
    <row r="955" spans="1:27" s="25" customFormat="1" ht="15.5" x14ac:dyDescent="0.35">
      <c r="A955" s="183"/>
      <c r="B955" s="162"/>
      <c r="C955" s="162"/>
      <c r="D955" s="162"/>
      <c r="E955" s="183"/>
      <c r="F955" s="183"/>
      <c r="G955" s="186"/>
      <c r="H955" s="186"/>
      <c r="I955" s="186"/>
      <c r="J955" s="189"/>
      <c r="K955" s="192"/>
      <c r="L955" s="69" t="s">
        <v>61</v>
      </c>
      <c r="M955" s="70">
        <v>1</v>
      </c>
      <c r="N955" s="70">
        <f>IFERROR(VLOOKUP(L955,Data!K:M,3,0),"0")</f>
        <v>500</v>
      </c>
      <c r="O955" s="70">
        <f t="shared" si="27"/>
        <v>500</v>
      </c>
      <c r="P955" s="178"/>
      <c r="Q955" s="160"/>
      <c r="R955" s="75"/>
      <c r="S955" s="76"/>
      <c r="T955" s="70"/>
      <c r="U955" s="87"/>
      <c r="V955" s="87"/>
      <c r="W955" s="87"/>
      <c r="X955" s="87"/>
      <c r="Y955" s="87"/>
      <c r="Z955" s="87"/>
      <c r="AA955" s="87"/>
    </row>
    <row r="956" spans="1:27" s="25" customFormat="1" ht="15.5" x14ac:dyDescent="0.35">
      <c r="A956" s="183"/>
      <c r="B956" s="162"/>
      <c r="C956" s="162"/>
      <c r="D956" s="162"/>
      <c r="E956" s="183"/>
      <c r="F956" s="183"/>
      <c r="G956" s="186"/>
      <c r="H956" s="186"/>
      <c r="I956" s="186"/>
      <c r="J956" s="189"/>
      <c r="K956" s="192"/>
      <c r="L956" s="69"/>
      <c r="M956" s="70"/>
      <c r="N956" s="70" t="str">
        <f>IFERROR(VLOOKUP(L956,Data!K:M,3,0),"0")</f>
        <v>0</v>
      </c>
      <c r="O956" s="70">
        <f t="shared" si="27"/>
        <v>0</v>
      </c>
      <c r="P956" s="178"/>
      <c r="Q956" s="160"/>
      <c r="R956" s="75"/>
      <c r="S956" s="76"/>
      <c r="T956" s="70"/>
      <c r="U956" s="87"/>
      <c r="V956" s="87"/>
      <c r="W956" s="87"/>
      <c r="X956" s="87"/>
      <c r="Y956" s="87"/>
      <c r="Z956" s="87"/>
      <c r="AA956" s="87"/>
    </row>
    <row r="957" spans="1:27" s="25" customFormat="1" ht="15.5" x14ac:dyDescent="0.35">
      <c r="A957" s="184"/>
      <c r="B957" s="163"/>
      <c r="C957" s="163"/>
      <c r="D957" s="163"/>
      <c r="E957" s="184"/>
      <c r="F957" s="184"/>
      <c r="G957" s="187"/>
      <c r="H957" s="187"/>
      <c r="I957" s="187"/>
      <c r="J957" s="190"/>
      <c r="K957" s="193"/>
      <c r="L957" s="69"/>
      <c r="M957" s="70"/>
      <c r="N957" s="70" t="str">
        <f>IFERROR(VLOOKUP(L957,Data!K:M,3,0),"0")</f>
        <v>0</v>
      </c>
      <c r="O957" s="70">
        <f t="shared" si="27"/>
        <v>0</v>
      </c>
      <c r="P957" s="178"/>
      <c r="Q957" s="179"/>
      <c r="R957" s="77"/>
      <c r="S957" s="78"/>
      <c r="T957" s="70"/>
      <c r="U957" s="87"/>
      <c r="V957" s="87"/>
      <c r="W957" s="87"/>
      <c r="X957" s="87"/>
      <c r="Y957" s="87"/>
      <c r="Z957" s="87"/>
      <c r="AA957" s="87"/>
    </row>
    <row r="958" spans="1:27" s="25" customFormat="1" ht="15.5" x14ac:dyDescent="0.35">
      <c r="A958" s="202">
        <f>IF(G958="","",COUNTA($G$3:G959))</f>
        <v>240</v>
      </c>
      <c r="B958" s="161">
        <v>45115</v>
      </c>
      <c r="C958" s="202" t="s">
        <v>703</v>
      </c>
      <c r="D958" s="202" t="s">
        <v>76</v>
      </c>
      <c r="E958" s="202">
        <v>40887</v>
      </c>
      <c r="F958" s="202">
        <v>452708</v>
      </c>
      <c r="G958" s="208" t="s">
        <v>1105</v>
      </c>
      <c r="H958" s="208" t="s">
        <v>1105</v>
      </c>
      <c r="I958" s="208" t="s">
        <v>1106</v>
      </c>
      <c r="J958" s="202" t="s">
        <v>1107</v>
      </c>
      <c r="K958" s="213" t="s">
        <v>163</v>
      </c>
      <c r="L958" s="69" t="s">
        <v>7</v>
      </c>
      <c r="M958" s="70">
        <v>2</v>
      </c>
      <c r="N958" s="70">
        <v>500</v>
      </c>
      <c r="O958" s="70">
        <f t="shared" si="27"/>
        <v>1000</v>
      </c>
      <c r="P958" s="223">
        <f>SUM(O958:O960)</f>
        <v>1530</v>
      </c>
      <c r="Q958" s="159"/>
      <c r="R958" s="72" t="s">
        <v>790</v>
      </c>
      <c r="S958" s="73" t="s">
        <v>767</v>
      </c>
      <c r="T958" s="70" t="s">
        <v>195</v>
      </c>
      <c r="U958" s="87"/>
      <c r="V958" s="87"/>
      <c r="W958" s="87"/>
      <c r="X958" s="87"/>
      <c r="Y958" s="87"/>
      <c r="Z958" s="87"/>
      <c r="AA958" s="87"/>
    </row>
    <row r="959" spans="1:27" s="25" customFormat="1" ht="15.5" x14ac:dyDescent="0.35">
      <c r="A959" s="203"/>
      <c r="B959" s="162"/>
      <c r="C959" s="203"/>
      <c r="D959" s="203"/>
      <c r="E959" s="203"/>
      <c r="F959" s="203"/>
      <c r="G959" s="209"/>
      <c r="H959" s="209"/>
      <c r="I959" s="209"/>
      <c r="J959" s="203"/>
      <c r="K959" s="214"/>
      <c r="L959" s="69" t="s">
        <v>578</v>
      </c>
      <c r="M959" s="70">
        <v>3</v>
      </c>
      <c r="N959" s="70">
        <f>IFERROR(VLOOKUP(L959,Data!K:M,3,0),"0")</f>
        <v>10</v>
      </c>
      <c r="O959" s="70">
        <f t="shared" si="27"/>
        <v>30</v>
      </c>
      <c r="P959" s="223"/>
      <c r="Q959" s="160"/>
      <c r="R959" s="75" t="s">
        <v>740</v>
      </c>
      <c r="S959" s="76"/>
      <c r="T959" s="70"/>
      <c r="U959" s="87"/>
      <c r="V959" s="87"/>
      <c r="W959" s="87"/>
      <c r="X959" s="87"/>
      <c r="Y959" s="87"/>
      <c r="Z959" s="87"/>
      <c r="AA959" s="87"/>
    </row>
    <row r="960" spans="1:27" s="25" customFormat="1" ht="15.5" x14ac:dyDescent="0.35">
      <c r="A960" s="203"/>
      <c r="B960" s="162"/>
      <c r="C960" s="203"/>
      <c r="D960" s="203"/>
      <c r="E960" s="203"/>
      <c r="F960" s="203"/>
      <c r="G960" s="209"/>
      <c r="H960" s="209"/>
      <c r="I960" s="209"/>
      <c r="J960" s="203"/>
      <c r="K960" s="214"/>
      <c r="L960" s="69" t="s">
        <v>61</v>
      </c>
      <c r="M960" s="70">
        <v>1</v>
      </c>
      <c r="N960" s="70">
        <f>IFERROR(VLOOKUP(L960,Data!K:M,3,0),"0")</f>
        <v>500</v>
      </c>
      <c r="O960" s="70">
        <f t="shared" si="27"/>
        <v>500</v>
      </c>
      <c r="P960" s="223"/>
      <c r="Q960" s="160"/>
      <c r="R960" s="75"/>
      <c r="S960" s="76"/>
      <c r="T960" s="70"/>
      <c r="U960" s="87"/>
      <c r="V960" s="87"/>
      <c r="W960" s="87"/>
      <c r="X960" s="87"/>
      <c r="Y960" s="87"/>
      <c r="Z960" s="87"/>
      <c r="AA960" s="87"/>
    </row>
    <row r="961" spans="1:27" s="25" customFormat="1" ht="15.5" x14ac:dyDescent="0.35">
      <c r="A961" s="202">
        <f>IF(G961="","",COUNTA($G$3:G962))</f>
        <v>241</v>
      </c>
      <c r="B961" s="161">
        <v>45115</v>
      </c>
      <c r="C961" s="202" t="s">
        <v>703</v>
      </c>
      <c r="D961" s="202" t="s">
        <v>76</v>
      </c>
      <c r="E961" s="202">
        <v>18368</v>
      </c>
      <c r="F961" s="202">
        <v>437385</v>
      </c>
      <c r="G961" s="208" t="s">
        <v>1108</v>
      </c>
      <c r="H961" s="208" t="s">
        <v>1108</v>
      </c>
      <c r="I961" s="208" t="s">
        <v>1212</v>
      </c>
      <c r="J961" s="202" t="s">
        <v>1109</v>
      </c>
      <c r="K961" s="213" t="s">
        <v>163</v>
      </c>
      <c r="L961" s="69" t="s">
        <v>65</v>
      </c>
      <c r="M961" s="70">
        <v>1</v>
      </c>
      <c r="N961" s="70">
        <f>IFERROR(VLOOKUP(L961,Data!K:M,3,0),"0")</f>
        <v>1000</v>
      </c>
      <c r="O961" s="70">
        <f t="shared" si="27"/>
        <v>1000</v>
      </c>
      <c r="P961" s="223">
        <f>SUM(O961:O969)</f>
        <v>4735</v>
      </c>
      <c r="Q961" s="159" t="s">
        <v>1211</v>
      </c>
      <c r="R961" s="72" t="s">
        <v>1209</v>
      </c>
      <c r="S961" s="73" t="s">
        <v>767</v>
      </c>
      <c r="T961" s="70" t="s">
        <v>195</v>
      </c>
      <c r="U961" s="87"/>
      <c r="V961" s="87"/>
      <c r="W961" s="87"/>
      <c r="X961" s="87"/>
      <c r="Y961" s="87"/>
      <c r="Z961" s="87"/>
      <c r="AA961" s="87"/>
    </row>
    <row r="962" spans="1:27" s="25" customFormat="1" ht="15.5" x14ac:dyDescent="0.35">
      <c r="A962" s="203"/>
      <c r="B962" s="162"/>
      <c r="C962" s="203"/>
      <c r="D962" s="203"/>
      <c r="E962" s="203"/>
      <c r="F962" s="203"/>
      <c r="G962" s="209"/>
      <c r="H962" s="209"/>
      <c r="I962" s="209"/>
      <c r="J962" s="203"/>
      <c r="K962" s="214"/>
      <c r="L962" s="69" t="s">
        <v>137</v>
      </c>
      <c r="M962" s="70">
        <v>1</v>
      </c>
      <c r="N962" s="70">
        <f>IFERROR(VLOOKUP(L962,Data!K:M,3,0),"0")</f>
        <v>70</v>
      </c>
      <c r="O962" s="70">
        <f t="shared" si="27"/>
        <v>70</v>
      </c>
      <c r="P962" s="223"/>
      <c r="Q962" s="160"/>
      <c r="R962" s="75" t="s">
        <v>1210</v>
      </c>
      <c r="S962" s="76"/>
      <c r="T962" s="70"/>
      <c r="U962" s="87"/>
      <c r="V962" s="87"/>
      <c r="W962" s="87"/>
      <c r="X962" s="87"/>
      <c r="Y962" s="87"/>
      <c r="Z962" s="87"/>
      <c r="AA962" s="87"/>
    </row>
    <row r="963" spans="1:27" s="25" customFormat="1" ht="15.5" x14ac:dyDescent="0.35">
      <c r="A963" s="203"/>
      <c r="B963" s="162"/>
      <c r="C963" s="203"/>
      <c r="D963" s="203"/>
      <c r="E963" s="203"/>
      <c r="F963" s="203"/>
      <c r="G963" s="209"/>
      <c r="H963" s="209"/>
      <c r="I963" s="209"/>
      <c r="J963" s="203"/>
      <c r="K963" s="214"/>
      <c r="L963" s="69" t="s">
        <v>716</v>
      </c>
      <c r="M963" s="70">
        <v>1</v>
      </c>
      <c r="N963" s="70">
        <f>IFERROR(VLOOKUP(L963,Data!K:M,3,0),"0")</f>
        <v>200</v>
      </c>
      <c r="O963" s="70">
        <f t="shared" si="27"/>
        <v>200</v>
      </c>
      <c r="P963" s="223"/>
      <c r="Q963" s="160"/>
      <c r="R963" s="75"/>
      <c r="S963" s="76"/>
      <c r="T963" s="70"/>
      <c r="U963" s="87"/>
      <c r="V963" s="87"/>
      <c r="W963" s="87"/>
      <c r="X963" s="87"/>
      <c r="Y963" s="87"/>
      <c r="Z963" s="87"/>
      <c r="AA963" s="87"/>
    </row>
    <row r="964" spans="1:27" s="25" customFormat="1" ht="15.5" x14ac:dyDescent="0.35">
      <c r="A964" s="203"/>
      <c r="B964" s="162"/>
      <c r="C964" s="203"/>
      <c r="D964" s="203"/>
      <c r="E964" s="203"/>
      <c r="F964" s="203"/>
      <c r="G964" s="209"/>
      <c r="H964" s="209"/>
      <c r="I964" s="209"/>
      <c r="J964" s="203"/>
      <c r="K964" s="214"/>
      <c r="L964" s="69" t="s">
        <v>112</v>
      </c>
      <c r="M964" s="70">
        <v>1</v>
      </c>
      <c r="N964" s="70">
        <f>IFERROR(VLOOKUP(L964,Data!K:M,3,0),"0")</f>
        <v>800</v>
      </c>
      <c r="O964" s="70">
        <f t="shared" si="27"/>
        <v>800</v>
      </c>
      <c r="P964" s="223"/>
      <c r="Q964" s="160"/>
      <c r="R964" s="75"/>
      <c r="S964" s="76"/>
      <c r="T964" s="70"/>
      <c r="U964" s="87"/>
      <c r="V964" s="87"/>
      <c r="W964" s="87"/>
      <c r="X964" s="87"/>
      <c r="Y964" s="87"/>
      <c r="Z964" s="87"/>
      <c r="AA964" s="87"/>
    </row>
    <row r="965" spans="1:27" s="25" customFormat="1" ht="15.5" x14ac:dyDescent="0.35">
      <c r="A965" s="203"/>
      <c r="B965" s="162"/>
      <c r="C965" s="203"/>
      <c r="D965" s="203"/>
      <c r="E965" s="203"/>
      <c r="F965" s="203"/>
      <c r="G965" s="209"/>
      <c r="H965" s="209"/>
      <c r="I965" s="209"/>
      <c r="J965" s="203"/>
      <c r="K965" s="214"/>
      <c r="L965" s="69" t="s">
        <v>7</v>
      </c>
      <c r="M965" s="70">
        <v>1</v>
      </c>
      <c r="N965" s="70">
        <v>125</v>
      </c>
      <c r="O965" s="70">
        <f t="shared" si="27"/>
        <v>125</v>
      </c>
      <c r="P965" s="223"/>
      <c r="Q965" s="160"/>
      <c r="R965" s="72" t="s">
        <v>771</v>
      </c>
      <c r="S965" s="76"/>
      <c r="T965" s="70"/>
      <c r="U965" s="87"/>
      <c r="V965" s="87"/>
      <c r="W965" s="87"/>
      <c r="X965" s="87"/>
      <c r="Y965" s="87"/>
      <c r="Z965" s="87"/>
      <c r="AA965" s="87"/>
    </row>
    <row r="966" spans="1:27" s="25" customFormat="1" ht="15.5" x14ac:dyDescent="0.35">
      <c r="A966" s="203"/>
      <c r="B966" s="162"/>
      <c r="C966" s="203"/>
      <c r="D966" s="203"/>
      <c r="E966" s="203"/>
      <c r="F966" s="203"/>
      <c r="G966" s="209"/>
      <c r="H966" s="209"/>
      <c r="I966" s="209"/>
      <c r="J966" s="203"/>
      <c r="K966" s="214"/>
      <c r="L966" s="69" t="s">
        <v>7</v>
      </c>
      <c r="M966" s="70">
        <v>1</v>
      </c>
      <c r="N966" s="70">
        <v>700</v>
      </c>
      <c r="O966" s="70">
        <f t="shared" si="27"/>
        <v>700</v>
      </c>
      <c r="P966" s="223"/>
      <c r="Q966" s="160"/>
      <c r="R966" s="75" t="s">
        <v>828</v>
      </c>
      <c r="S966" s="76"/>
      <c r="T966" s="70"/>
      <c r="U966" s="87"/>
      <c r="V966" s="87"/>
      <c r="W966" s="87"/>
      <c r="X966" s="87"/>
      <c r="Y966" s="87"/>
      <c r="Z966" s="87"/>
      <c r="AA966" s="87"/>
    </row>
    <row r="967" spans="1:27" s="25" customFormat="1" ht="15.5" x14ac:dyDescent="0.35">
      <c r="A967" s="203"/>
      <c r="B967" s="162"/>
      <c r="C967" s="203"/>
      <c r="D967" s="203"/>
      <c r="E967" s="203"/>
      <c r="F967" s="203"/>
      <c r="G967" s="209"/>
      <c r="H967" s="209"/>
      <c r="I967" s="209"/>
      <c r="J967" s="203"/>
      <c r="K967" s="214"/>
      <c r="L967" s="69" t="s">
        <v>134</v>
      </c>
      <c r="M967" s="70">
        <v>4</v>
      </c>
      <c r="N967" s="70">
        <f>IFERROR(VLOOKUP(L967,Data!K:M,3,0),"0")</f>
        <v>140</v>
      </c>
      <c r="O967" s="70">
        <f t="shared" si="27"/>
        <v>560</v>
      </c>
      <c r="P967" s="223"/>
      <c r="Q967" s="160"/>
      <c r="R967" s="75" t="s">
        <v>778</v>
      </c>
      <c r="S967" s="76"/>
      <c r="T967" s="70"/>
      <c r="U967" s="87"/>
      <c r="V967" s="87"/>
      <c r="W967" s="87"/>
      <c r="X967" s="87"/>
      <c r="Y967" s="87"/>
      <c r="Z967" s="87"/>
      <c r="AA967" s="87"/>
    </row>
    <row r="968" spans="1:27" s="25" customFormat="1" ht="15.5" x14ac:dyDescent="0.35">
      <c r="A968" s="203"/>
      <c r="B968" s="162"/>
      <c r="C968" s="203"/>
      <c r="D968" s="203"/>
      <c r="E968" s="203"/>
      <c r="F968" s="203"/>
      <c r="G968" s="209"/>
      <c r="H968" s="209"/>
      <c r="I968" s="209"/>
      <c r="J968" s="203"/>
      <c r="K968" s="214"/>
      <c r="L968" s="69" t="s">
        <v>144</v>
      </c>
      <c r="M968" s="70">
        <v>1</v>
      </c>
      <c r="N968" s="70">
        <v>780</v>
      </c>
      <c r="O968" s="70">
        <f t="shared" si="27"/>
        <v>780</v>
      </c>
      <c r="P968" s="223"/>
      <c r="Q968" s="160"/>
      <c r="R968" s="75"/>
      <c r="S968" s="76"/>
      <c r="T968" s="70"/>
      <c r="U968" s="87"/>
      <c r="V968" s="87"/>
      <c r="W968" s="87"/>
      <c r="X968" s="87"/>
      <c r="Y968" s="87"/>
      <c r="Z968" s="87"/>
      <c r="AA968" s="87"/>
    </row>
    <row r="969" spans="1:27" s="25" customFormat="1" ht="15.5" x14ac:dyDescent="0.35">
      <c r="A969" s="204"/>
      <c r="B969" s="163"/>
      <c r="C969" s="204"/>
      <c r="D969" s="204"/>
      <c r="E969" s="204"/>
      <c r="F969" s="204"/>
      <c r="G969" s="211"/>
      <c r="H969" s="211"/>
      <c r="I969" s="211"/>
      <c r="J969" s="204"/>
      <c r="K969" s="215"/>
      <c r="L969" s="69" t="s">
        <v>61</v>
      </c>
      <c r="M969" s="70">
        <v>1</v>
      </c>
      <c r="N969" s="70">
        <f>IFERROR(VLOOKUP(L969,Data!K:M,3,0),"0")</f>
        <v>500</v>
      </c>
      <c r="O969" s="70">
        <f t="shared" si="27"/>
        <v>500</v>
      </c>
      <c r="P969" s="223"/>
      <c r="Q969" s="179"/>
      <c r="R969" s="75"/>
      <c r="S969" s="76"/>
      <c r="T969" s="70"/>
      <c r="U969" s="87"/>
      <c r="V969" s="87"/>
      <c r="W969" s="87"/>
      <c r="X969" s="87"/>
      <c r="Y969" s="87"/>
      <c r="Z969" s="87"/>
      <c r="AA969" s="87"/>
    </row>
    <row r="970" spans="1:27" s="25" customFormat="1" ht="15.5" x14ac:dyDescent="0.35">
      <c r="A970" s="202">
        <f>IF(G970="","",COUNTA($G$3:G971))</f>
        <v>242</v>
      </c>
      <c r="B970" s="161">
        <v>45115</v>
      </c>
      <c r="C970" s="202" t="s">
        <v>703</v>
      </c>
      <c r="D970" s="202" t="s">
        <v>768</v>
      </c>
      <c r="E970" s="202">
        <v>26198</v>
      </c>
      <c r="F970" s="202">
        <v>167182</v>
      </c>
      <c r="G970" s="208" t="s">
        <v>1110</v>
      </c>
      <c r="H970" s="208" t="s">
        <v>1110</v>
      </c>
      <c r="I970" s="208" t="s">
        <v>1111</v>
      </c>
      <c r="J970" s="202" t="s">
        <v>1112</v>
      </c>
      <c r="K970" s="213" t="s">
        <v>163</v>
      </c>
      <c r="L970" s="69" t="s">
        <v>130</v>
      </c>
      <c r="M970" s="70">
        <v>1</v>
      </c>
      <c r="N970" s="70">
        <f>IFERROR(VLOOKUP(L970,Data!K:M,3,0),"0")</f>
        <v>400</v>
      </c>
      <c r="O970" s="70">
        <f t="shared" si="27"/>
        <v>400</v>
      </c>
      <c r="P970" s="223">
        <f>SUM(O970:O971)</f>
        <v>900</v>
      </c>
      <c r="Q970" s="159"/>
      <c r="R970" s="72"/>
      <c r="S970" s="73" t="s">
        <v>767</v>
      </c>
      <c r="T970" s="70" t="s">
        <v>195</v>
      </c>
      <c r="U970" s="87"/>
      <c r="V970" s="87"/>
      <c r="W970" s="87"/>
      <c r="X970" s="87"/>
      <c r="Y970" s="87"/>
      <c r="Z970" s="87"/>
      <c r="AA970" s="87"/>
    </row>
    <row r="971" spans="1:27" s="25" customFormat="1" ht="15.5" x14ac:dyDescent="0.35">
      <c r="A971" s="203"/>
      <c r="B971" s="162"/>
      <c r="C971" s="203"/>
      <c r="D971" s="203"/>
      <c r="E971" s="203"/>
      <c r="F971" s="203"/>
      <c r="G971" s="209"/>
      <c r="H971" s="209"/>
      <c r="I971" s="209"/>
      <c r="J971" s="203"/>
      <c r="K971" s="214"/>
      <c r="L971" s="69" t="s">
        <v>61</v>
      </c>
      <c r="M971" s="70">
        <v>1</v>
      </c>
      <c r="N971" s="70">
        <f>IFERROR(VLOOKUP(L971,Data!K:M,3,0),"0")</f>
        <v>500</v>
      </c>
      <c r="O971" s="70">
        <f t="shared" si="27"/>
        <v>500</v>
      </c>
      <c r="P971" s="223"/>
      <c r="Q971" s="160"/>
      <c r="R971" s="75"/>
      <c r="S971" s="76"/>
      <c r="T971" s="70"/>
      <c r="U971" s="87"/>
      <c r="V971" s="87"/>
      <c r="W971" s="87"/>
      <c r="X971" s="87"/>
      <c r="Y971" s="87"/>
      <c r="Z971" s="87"/>
      <c r="AA971" s="87"/>
    </row>
    <row r="972" spans="1:27" s="25" customFormat="1" ht="15.5" x14ac:dyDescent="0.35">
      <c r="A972" s="202">
        <f>IF(G972="","",COUNTA($G$3:G973))</f>
        <v>243</v>
      </c>
      <c r="B972" s="161">
        <v>45115</v>
      </c>
      <c r="C972" s="202" t="s">
        <v>739</v>
      </c>
      <c r="D972" s="202" t="s">
        <v>76</v>
      </c>
      <c r="E972" s="202">
        <v>33077</v>
      </c>
      <c r="F972" s="202">
        <v>128415</v>
      </c>
      <c r="G972" s="208" t="s">
        <v>1213</v>
      </c>
      <c r="H972" s="208" t="s">
        <v>1213</v>
      </c>
      <c r="I972" s="208" t="s">
        <v>1214</v>
      </c>
      <c r="J972" s="202">
        <v>1976660807</v>
      </c>
      <c r="K972" s="213" t="s">
        <v>181</v>
      </c>
      <c r="L972" s="69" t="s">
        <v>61</v>
      </c>
      <c r="M972" s="70">
        <v>1</v>
      </c>
      <c r="N972" s="70">
        <f>IFERROR(VLOOKUP(L972,Data!K:M,3,0),"0")</f>
        <v>500</v>
      </c>
      <c r="O972" s="70">
        <f t="shared" si="27"/>
        <v>500</v>
      </c>
      <c r="P972" s="223">
        <f>SUM(O972:O973)</f>
        <v>500</v>
      </c>
      <c r="Q972" s="159"/>
      <c r="R972" s="72" t="s">
        <v>705</v>
      </c>
      <c r="S972" s="73" t="s">
        <v>1215</v>
      </c>
      <c r="T972" s="70"/>
      <c r="U972" s="87"/>
      <c r="V972" s="87"/>
      <c r="W972" s="87"/>
      <c r="X972" s="87"/>
      <c r="Y972" s="87"/>
      <c r="Z972" s="87"/>
      <c r="AA972" s="87"/>
    </row>
    <row r="973" spans="1:27" s="25" customFormat="1" ht="15.5" x14ac:dyDescent="0.35">
      <c r="A973" s="203"/>
      <c r="B973" s="162"/>
      <c r="C973" s="203"/>
      <c r="D973" s="203"/>
      <c r="E973" s="203"/>
      <c r="F973" s="203"/>
      <c r="G973" s="209"/>
      <c r="H973" s="209"/>
      <c r="I973" s="209"/>
      <c r="J973" s="203"/>
      <c r="K973" s="214"/>
      <c r="L973" s="69"/>
      <c r="M973" s="70"/>
      <c r="N973" s="70" t="str">
        <f>IFERROR(VLOOKUP(L973,Data!K:M,3,0),"0")</f>
        <v>0</v>
      </c>
      <c r="O973" s="70">
        <f t="shared" si="27"/>
        <v>0</v>
      </c>
      <c r="P973" s="223"/>
      <c r="Q973" s="160"/>
      <c r="R973" s="75"/>
      <c r="S973" s="76"/>
      <c r="T973" s="70"/>
      <c r="U973" s="87"/>
      <c r="V973" s="87"/>
      <c r="W973" s="87"/>
      <c r="X973" s="87"/>
      <c r="Y973" s="87"/>
      <c r="Z973" s="87"/>
      <c r="AA973" s="87"/>
    </row>
    <row r="974" spans="1:27" ht="15.5" x14ac:dyDescent="0.35">
      <c r="A974" s="210">
        <f>IF(G974="","",COUNTA($G$3:G975))</f>
        <v>244</v>
      </c>
      <c r="B974" s="68">
        <v>45115</v>
      </c>
      <c r="C974" s="198" t="s">
        <v>739</v>
      </c>
      <c r="D974" s="198" t="s">
        <v>76</v>
      </c>
      <c r="E974" s="224" t="s">
        <v>1359</v>
      </c>
      <c r="F974" s="210">
        <v>375526</v>
      </c>
      <c r="G974" s="210" t="s">
        <v>1360</v>
      </c>
      <c r="H974" s="210" t="s">
        <v>1360</v>
      </c>
      <c r="I974" s="210" t="s">
        <v>1361</v>
      </c>
      <c r="J974" s="227" t="s">
        <v>1362</v>
      </c>
      <c r="K974" s="212" t="s">
        <v>193</v>
      </c>
      <c r="L974" s="38" t="s">
        <v>148</v>
      </c>
      <c r="M974" s="31">
        <v>1</v>
      </c>
      <c r="N974" s="31">
        <f>IFERROR(VLOOKUP(L974,[7]Data!K:M,3,0),"0")</f>
        <v>350</v>
      </c>
      <c r="O974" s="31">
        <f t="shared" ref="O974:O979" si="28">PRODUCT(M974:N974)</f>
        <v>350</v>
      </c>
      <c r="P974" s="224">
        <f>SUM(O974:O975)</f>
        <v>850</v>
      </c>
      <c r="Q974" s="196"/>
      <c r="R974" s="30"/>
      <c r="S974" s="42"/>
    </row>
    <row r="975" spans="1:27" ht="15.5" x14ac:dyDescent="0.35">
      <c r="A975" s="210"/>
      <c r="B975" s="74"/>
      <c r="C975" s="198"/>
      <c r="D975" s="198"/>
      <c r="E975" s="224"/>
      <c r="F975" s="210"/>
      <c r="G975" s="210"/>
      <c r="H975" s="210"/>
      <c r="I975" s="210"/>
      <c r="J975" s="227"/>
      <c r="K975" s="212"/>
      <c r="L975" s="38" t="s">
        <v>61</v>
      </c>
      <c r="M975" s="31">
        <v>1</v>
      </c>
      <c r="N975" s="31">
        <f>IFERROR(VLOOKUP(L975,[7]Data!K:M,3,0),"0")</f>
        <v>500</v>
      </c>
      <c r="O975" s="31">
        <f t="shared" si="28"/>
        <v>500</v>
      </c>
      <c r="P975" s="224"/>
      <c r="Q975" s="219"/>
      <c r="R975" s="30"/>
      <c r="S975" s="42"/>
    </row>
    <row r="976" spans="1:27" ht="15.5" x14ac:dyDescent="0.35">
      <c r="A976" s="210">
        <f>IF(G976="","",COUNTA($G$3:G977))</f>
        <v>245</v>
      </c>
      <c r="B976" s="161">
        <v>45115</v>
      </c>
      <c r="C976" s="198" t="s">
        <v>703</v>
      </c>
      <c r="D976" s="198" t="s">
        <v>55</v>
      </c>
      <c r="E976" s="224" t="s">
        <v>1363</v>
      </c>
      <c r="F976" s="210">
        <v>349070</v>
      </c>
      <c r="G976" s="210" t="s">
        <v>1364</v>
      </c>
      <c r="H976" s="210" t="s">
        <v>1364</v>
      </c>
      <c r="I976" s="210" t="s">
        <v>1365</v>
      </c>
      <c r="J976" s="227" t="s">
        <v>1366</v>
      </c>
      <c r="K976" s="212" t="s">
        <v>188</v>
      </c>
      <c r="L976" s="38" t="s">
        <v>61</v>
      </c>
      <c r="M976" s="31">
        <v>1</v>
      </c>
      <c r="N976" s="31">
        <f>IFERROR(VLOOKUP(L976,[7]Data!K:M,3,0),"0")</f>
        <v>500</v>
      </c>
      <c r="O976" s="31">
        <f t="shared" si="28"/>
        <v>500</v>
      </c>
      <c r="P976" s="224">
        <f>SUM(O976:O977)</f>
        <v>500</v>
      </c>
      <c r="Q976" s="196"/>
      <c r="R976" s="29" t="s">
        <v>752</v>
      </c>
      <c r="S976" s="42" t="s">
        <v>744</v>
      </c>
    </row>
    <row r="977" spans="1:19" ht="15.5" x14ac:dyDescent="0.35">
      <c r="A977" s="210"/>
      <c r="B977" s="162"/>
      <c r="C977" s="198"/>
      <c r="D977" s="198"/>
      <c r="E977" s="224"/>
      <c r="F977" s="210"/>
      <c r="G977" s="210"/>
      <c r="H977" s="210"/>
      <c r="I977" s="210"/>
      <c r="J977" s="227"/>
      <c r="K977" s="212"/>
      <c r="L977" s="38"/>
      <c r="M977" s="31"/>
      <c r="N977" s="31" t="str">
        <f>IFERROR(VLOOKUP(L977,[7]Data!K:M,3,0),"0")</f>
        <v>0</v>
      </c>
      <c r="O977" s="31">
        <f t="shared" si="28"/>
        <v>0</v>
      </c>
      <c r="P977" s="224"/>
      <c r="Q977" s="219"/>
      <c r="R977" s="36"/>
      <c r="S977" s="42"/>
    </row>
    <row r="978" spans="1:19" ht="15.5" x14ac:dyDescent="0.35">
      <c r="A978" s="210">
        <f>IF(G978="","",COUNTA($G$3:G979))</f>
        <v>246</v>
      </c>
      <c r="B978" s="161">
        <v>45115</v>
      </c>
      <c r="C978" s="198" t="s">
        <v>703</v>
      </c>
      <c r="D978" s="198" t="s">
        <v>76</v>
      </c>
      <c r="E978" s="224" t="s">
        <v>1367</v>
      </c>
      <c r="F978" s="210">
        <v>352472</v>
      </c>
      <c r="G978" s="210" t="s">
        <v>1368</v>
      </c>
      <c r="H978" s="210" t="s">
        <v>1368</v>
      </c>
      <c r="I978" s="210" t="s">
        <v>1369</v>
      </c>
      <c r="J978" s="227" t="s">
        <v>1370</v>
      </c>
      <c r="K978" s="212" t="s">
        <v>191</v>
      </c>
      <c r="L978" s="38" t="s">
        <v>61</v>
      </c>
      <c r="M978" s="31">
        <v>1</v>
      </c>
      <c r="N978" s="31">
        <f>IFERROR(VLOOKUP(L978,[7]Data!K:M,3,0),"0")</f>
        <v>500</v>
      </c>
      <c r="O978" s="31">
        <f t="shared" si="28"/>
        <v>500</v>
      </c>
      <c r="P978" s="224">
        <f>SUM(O978:O979)</f>
        <v>500</v>
      </c>
      <c r="Q978" s="196"/>
      <c r="R978" s="30" t="s">
        <v>752</v>
      </c>
      <c r="S978" s="42" t="s">
        <v>737</v>
      </c>
    </row>
    <row r="979" spans="1:19" ht="15.5" x14ac:dyDescent="0.35">
      <c r="A979" s="210"/>
      <c r="B979" s="162"/>
      <c r="C979" s="198"/>
      <c r="D979" s="198"/>
      <c r="E979" s="224"/>
      <c r="F979" s="210"/>
      <c r="G979" s="210"/>
      <c r="H979" s="210"/>
      <c r="I979" s="210"/>
      <c r="J979" s="227"/>
      <c r="K979" s="212"/>
      <c r="L979" s="38"/>
      <c r="M979" s="31"/>
      <c r="N979" s="31" t="str">
        <f>IFERROR(VLOOKUP(L979,[7]Data!K:M,3,0),"0")</f>
        <v>0</v>
      </c>
      <c r="O979" s="31">
        <f t="shared" si="28"/>
        <v>0</v>
      </c>
      <c r="P979" s="224"/>
      <c r="Q979" s="219"/>
      <c r="R979" s="30"/>
      <c r="S979" s="42"/>
    </row>
    <row r="980" spans="1:19" s="88" customFormat="1" ht="18" customHeight="1" x14ac:dyDescent="0.35">
      <c r="A980" s="236" t="s">
        <v>1626</v>
      </c>
      <c r="B980" s="237"/>
      <c r="C980" s="237"/>
      <c r="D980" s="237"/>
      <c r="E980" s="237"/>
      <c r="F980" s="237"/>
      <c r="G980" s="237"/>
      <c r="H980" s="237"/>
      <c r="I980" s="237"/>
      <c r="J980" s="237"/>
      <c r="K980" s="237"/>
      <c r="L980" s="237"/>
      <c r="M980" s="237"/>
      <c r="N980" s="237"/>
      <c r="O980" s="238"/>
      <c r="P980" s="220">
        <f>SUM(P914:P979)</f>
        <v>20480</v>
      </c>
      <c r="Q980" s="221"/>
      <c r="R980" s="222"/>
    </row>
    <row r="981" spans="1:19" s="92" customFormat="1" ht="18" customHeight="1" x14ac:dyDescent="0.35">
      <c r="A981" s="239" t="s">
        <v>1627</v>
      </c>
      <c r="B981" s="239"/>
      <c r="C981" s="89" t="e">
        <f ca="1">[4]!NumberToWordEN(P980)</f>
        <v>#NAME?</v>
      </c>
      <c r="D981" s="89"/>
      <c r="E981" s="89"/>
      <c r="F981" s="90"/>
      <c r="G981" s="89"/>
      <c r="H981" s="89"/>
      <c r="I981" s="89"/>
      <c r="J981" s="90"/>
      <c r="K981" s="89"/>
      <c r="L981" s="89"/>
      <c r="M981" s="89"/>
      <c r="N981" s="89"/>
      <c r="O981" s="89"/>
      <c r="P981" s="89"/>
      <c r="Q981" s="91"/>
    </row>
    <row r="982" spans="1:19" s="92" customFormat="1" ht="18" customHeight="1" x14ac:dyDescent="0.35">
      <c r="A982" s="93"/>
      <c r="B982" s="94"/>
      <c r="C982" s="95"/>
      <c r="D982" s="93"/>
      <c r="E982" s="93"/>
      <c r="F982" s="93"/>
      <c r="G982" s="93"/>
      <c r="H982" s="93"/>
      <c r="I982" s="93"/>
      <c r="J982" s="95"/>
      <c r="K982" s="93"/>
      <c r="M982" s="96"/>
      <c r="P982" s="93"/>
      <c r="Q982" s="97"/>
    </row>
    <row r="983" spans="1:19" s="92" customFormat="1" ht="18" customHeight="1" x14ac:dyDescent="0.35">
      <c r="A983" s="93"/>
      <c r="B983" s="94"/>
      <c r="C983" s="95"/>
      <c r="D983" s="93"/>
      <c r="E983" s="93"/>
      <c r="F983" s="93"/>
      <c r="G983" s="93"/>
      <c r="H983" s="93"/>
      <c r="I983" s="93"/>
      <c r="J983" s="95"/>
      <c r="K983" s="93"/>
      <c r="M983" s="96"/>
      <c r="P983" s="93"/>
      <c r="Q983" s="97"/>
    </row>
    <row r="984" spans="1:19" s="92" customFormat="1" ht="18" customHeight="1" x14ac:dyDescent="0.35">
      <c r="A984" s="93"/>
      <c r="B984" s="94"/>
      <c r="C984" s="95"/>
      <c r="D984" s="93"/>
      <c r="E984" s="93"/>
      <c r="F984" s="93"/>
      <c r="G984" s="93"/>
      <c r="H984" s="93"/>
      <c r="I984" s="93"/>
      <c r="J984" s="95"/>
      <c r="K984" s="93"/>
      <c r="M984" s="96"/>
      <c r="P984" s="93"/>
      <c r="Q984" s="97"/>
    </row>
    <row r="985" spans="1:19" s="102" customFormat="1" ht="18" customHeight="1" x14ac:dyDescent="0.35">
      <c r="A985" s="98"/>
      <c r="B985" s="98"/>
      <c r="C985" s="99"/>
      <c r="D985" s="99"/>
      <c r="E985" s="98"/>
      <c r="F985" s="98"/>
      <c r="G985" s="98"/>
      <c r="H985" s="98"/>
      <c r="I985" s="98"/>
      <c r="J985" s="99"/>
      <c r="K985" s="99"/>
      <c r="L985" s="99"/>
      <c r="M985" s="100"/>
      <c r="N985" s="100"/>
      <c r="O985" s="100"/>
      <c r="P985" s="100"/>
      <c r="Q985" s="101"/>
    </row>
    <row r="986" spans="1:19" s="102" customFormat="1" ht="18" customHeight="1" x14ac:dyDescent="0.35">
      <c r="A986" s="98"/>
      <c r="B986" s="98"/>
      <c r="C986" s="99"/>
      <c r="D986" s="99"/>
      <c r="E986" s="98"/>
      <c r="F986" s="98"/>
      <c r="G986" s="98"/>
      <c r="H986" s="98"/>
      <c r="I986" s="98"/>
      <c r="J986" s="99"/>
      <c r="K986" s="99"/>
      <c r="L986" s="99"/>
      <c r="M986" s="100"/>
      <c r="N986" s="100"/>
      <c r="O986" s="100"/>
      <c r="P986" s="218" t="s">
        <v>1628</v>
      </c>
      <c r="Q986" s="218"/>
    </row>
    <row r="987" spans="1:19" s="102" customFormat="1" ht="18" customHeight="1" x14ac:dyDescent="0.35">
      <c r="A987" s="98"/>
      <c r="B987" s="98"/>
      <c r="C987" s="99"/>
      <c r="D987" s="99"/>
      <c r="E987" s="98"/>
      <c r="F987" s="98"/>
      <c r="G987" s="98"/>
      <c r="H987" s="98"/>
      <c r="I987" s="98"/>
      <c r="J987" s="99"/>
      <c r="K987" s="99"/>
      <c r="L987" s="99"/>
      <c r="M987" s="100"/>
      <c r="N987" s="100"/>
      <c r="O987" s="100"/>
      <c r="P987" s="98"/>
      <c r="Q987" s="103"/>
    </row>
    <row r="988" spans="1:19" s="56" customFormat="1" ht="24" customHeight="1" x14ac:dyDescent="0.4">
      <c r="A988" s="205" t="s">
        <v>1644</v>
      </c>
      <c r="B988" s="207"/>
      <c r="C988" s="205" t="s">
        <v>20</v>
      </c>
      <c r="D988" s="206"/>
      <c r="E988" s="207"/>
      <c r="F988" s="205" t="s">
        <v>1623</v>
      </c>
      <c r="G988" s="206"/>
      <c r="H988" s="206"/>
      <c r="I988" s="206"/>
      <c r="J988" s="206"/>
      <c r="K988" s="206"/>
      <c r="L988" s="206"/>
      <c r="M988" s="206"/>
      <c r="N988" s="206"/>
      <c r="O988" s="206"/>
      <c r="P988" s="206"/>
      <c r="Q988" s="206"/>
      <c r="R988" s="207"/>
    </row>
    <row r="989" spans="1:19" s="57" customFormat="1" ht="41.25" customHeight="1" x14ac:dyDescent="0.4">
      <c r="A989" s="104" t="s">
        <v>1624</v>
      </c>
      <c r="B989" s="105" t="s">
        <v>80</v>
      </c>
      <c r="C989" s="105" t="s">
        <v>9</v>
      </c>
      <c r="D989" s="106" t="s">
        <v>10</v>
      </c>
      <c r="E989" s="104" t="s">
        <v>11</v>
      </c>
      <c r="F989" s="104" t="s">
        <v>0</v>
      </c>
      <c r="G989" s="104"/>
      <c r="H989" s="104" t="s">
        <v>1</v>
      </c>
      <c r="I989" s="107"/>
      <c r="J989" s="105" t="s">
        <v>12</v>
      </c>
      <c r="K989" s="108" t="s">
        <v>147</v>
      </c>
      <c r="L989" s="107" t="s">
        <v>81</v>
      </c>
      <c r="M989" s="104" t="s">
        <v>13</v>
      </c>
      <c r="N989" s="104" t="s">
        <v>2</v>
      </c>
      <c r="O989" s="104" t="s">
        <v>82</v>
      </c>
      <c r="P989" s="104" t="s">
        <v>1625</v>
      </c>
      <c r="Q989" s="109" t="s">
        <v>83</v>
      </c>
      <c r="R989" s="109" t="s">
        <v>4</v>
      </c>
    </row>
    <row r="990" spans="1:19" ht="15.5" x14ac:dyDescent="0.35">
      <c r="A990" s="210">
        <f>IF(G990="","",COUNTA($G$3:G991))</f>
        <v>247</v>
      </c>
      <c r="B990" s="161">
        <v>45115</v>
      </c>
      <c r="C990" s="198" t="s">
        <v>703</v>
      </c>
      <c r="D990" s="198" t="s">
        <v>76</v>
      </c>
      <c r="E990" s="224">
        <v>36418</v>
      </c>
      <c r="F990" s="210">
        <v>112501</v>
      </c>
      <c r="G990" s="210" t="s">
        <v>1371</v>
      </c>
      <c r="H990" s="210" t="s">
        <v>1371</v>
      </c>
      <c r="I990" s="210" t="s">
        <v>1372</v>
      </c>
      <c r="J990" s="227" t="s">
        <v>1373</v>
      </c>
      <c r="K990" s="212" t="s">
        <v>663</v>
      </c>
      <c r="L990" s="38" t="s">
        <v>148</v>
      </c>
      <c r="M990" s="31">
        <v>1</v>
      </c>
      <c r="N990" s="31">
        <f>IFERROR(VLOOKUP(L990,[7]Data!K:M,3,0),"0")</f>
        <v>350</v>
      </c>
      <c r="O990" s="31">
        <f t="shared" ref="O990:O995" si="29">PRODUCT(M990:N990)</f>
        <v>350</v>
      </c>
      <c r="P990" s="224">
        <f>SUM(O990:O991)</f>
        <v>850</v>
      </c>
      <c r="Q990" s="196"/>
      <c r="R990" s="29"/>
      <c r="S990" s="42" t="s">
        <v>767</v>
      </c>
    </row>
    <row r="991" spans="1:19" ht="15.5" x14ac:dyDescent="0.35">
      <c r="A991" s="210"/>
      <c r="B991" s="162"/>
      <c r="C991" s="198"/>
      <c r="D991" s="198"/>
      <c r="E991" s="224"/>
      <c r="F991" s="210"/>
      <c r="G991" s="210"/>
      <c r="H991" s="210"/>
      <c r="I991" s="210"/>
      <c r="J991" s="227"/>
      <c r="K991" s="212"/>
      <c r="L991" s="38" t="s">
        <v>61</v>
      </c>
      <c r="M991" s="31">
        <v>1</v>
      </c>
      <c r="N991" s="31">
        <f>IFERROR(VLOOKUP(L991,[7]Data!K:M,3,0),"0")</f>
        <v>500</v>
      </c>
      <c r="O991" s="31">
        <f t="shared" si="29"/>
        <v>500</v>
      </c>
      <c r="P991" s="224"/>
      <c r="Q991" s="219"/>
      <c r="R991" s="36"/>
      <c r="S991" s="42"/>
    </row>
    <row r="992" spans="1:19" ht="15.5" x14ac:dyDescent="0.35">
      <c r="A992" s="210">
        <f>IF(G992="","",COUNTA($G$3:G993))</f>
        <v>248</v>
      </c>
      <c r="B992" s="161">
        <v>45115</v>
      </c>
      <c r="C992" s="198" t="s">
        <v>707</v>
      </c>
      <c r="D992" s="198" t="s">
        <v>76</v>
      </c>
      <c r="E992" s="224">
        <v>55708</v>
      </c>
      <c r="F992" s="210">
        <v>520984</v>
      </c>
      <c r="G992" s="210" t="s">
        <v>1374</v>
      </c>
      <c r="H992" s="210" t="s">
        <v>1374</v>
      </c>
      <c r="I992" s="210" t="s">
        <v>1375</v>
      </c>
      <c r="J992" s="227" t="s">
        <v>1376</v>
      </c>
      <c r="K992" s="212" t="s">
        <v>224</v>
      </c>
      <c r="L992" s="38" t="s">
        <v>61</v>
      </c>
      <c r="M992" s="31">
        <v>1</v>
      </c>
      <c r="N992" s="31">
        <f>IFERROR(VLOOKUP(L992,[7]Data!K:M,3,0),"0")</f>
        <v>500</v>
      </c>
      <c r="O992" s="31">
        <f t="shared" si="29"/>
        <v>500</v>
      </c>
      <c r="P992" s="224">
        <f>SUM(O992:O993)</f>
        <v>500</v>
      </c>
      <c r="Q992" s="196"/>
      <c r="R992" s="30" t="s">
        <v>752</v>
      </c>
      <c r="S992" s="42" t="s">
        <v>737</v>
      </c>
    </row>
    <row r="993" spans="1:27" ht="15.5" x14ac:dyDescent="0.35">
      <c r="A993" s="210"/>
      <c r="B993" s="162"/>
      <c r="C993" s="198"/>
      <c r="D993" s="198"/>
      <c r="E993" s="224"/>
      <c r="F993" s="210"/>
      <c r="G993" s="210"/>
      <c r="H993" s="210"/>
      <c r="I993" s="210"/>
      <c r="J993" s="227"/>
      <c r="K993" s="212"/>
      <c r="L993" s="38"/>
      <c r="M993" s="31"/>
      <c r="N993" s="31" t="str">
        <f>IFERROR(VLOOKUP(L993,[7]Data!K:M,3,0),"0")</f>
        <v>0</v>
      </c>
      <c r="O993" s="31">
        <f t="shared" si="29"/>
        <v>0</v>
      </c>
      <c r="P993" s="224"/>
      <c r="Q993" s="219"/>
      <c r="R993" s="30"/>
      <c r="S993" s="42"/>
    </row>
    <row r="994" spans="1:27" ht="15.5" x14ac:dyDescent="0.35">
      <c r="A994" s="210">
        <f>IF(G994="","",COUNTA($G$3:G995))</f>
        <v>249</v>
      </c>
      <c r="B994" s="161">
        <v>45115</v>
      </c>
      <c r="C994" s="198" t="s">
        <v>707</v>
      </c>
      <c r="D994" s="198" t="s">
        <v>60</v>
      </c>
      <c r="E994" s="224" t="s">
        <v>1377</v>
      </c>
      <c r="F994" s="210">
        <v>520984</v>
      </c>
      <c r="G994" s="210" t="s">
        <v>1374</v>
      </c>
      <c r="H994" s="210" t="s">
        <v>1374</v>
      </c>
      <c r="I994" s="210" t="s">
        <v>1375</v>
      </c>
      <c r="J994" s="227" t="s">
        <v>1376</v>
      </c>
      <c r="K994" s="212" t="s">
        <v>224</v>
      </c>
      <c r="L994" s="38" t="s">
        <v>61</v>
      </c>
      <c r="M994" s="31">
        <v>1</v>
      </c>
      <c r="N994" s="31">
        <f>IFERROR(VLOOKUP(L994,[7]Data!K:M,3,0),"0")</f>
        <v>500</v>
      </c>
      <c r="O994" s="31">
        <f t="shared" si="29"/>
        <v>500</v>
      </c>
      <c r="P994" s="224">
        <f>SUM(O994:O995)</f>
        <v>500</v>
      </c>
      <c r="Q994" s="196"/>
      <c r="R994" s="29" t="s">
        <v>752</v>
      </c>
      <c r="S994" s="42" t="s">
        <v>737</v>
      </c>
    </row>
    <row r="995" spans="1:27" ht="15.5" x14ac:dyDescent="0.35">
      <c r="A995" s="210"/>
      <c r="B995" s="162"/>
      <c r="C995" s="198"/>
      <c r="D995" s="198"/>
      <c r="E995" s="224"/>
      <c r="F995" s="210"/>
      <c r="G995" s="210"/>
      <c r="H995" s="210"/>
      <c r="I995" s="210"/>
      <c r="J995" s="227"/>
      <c r="K995" s="212"/>
      <c r="L995" s="38"/>
      <c r="M995" s="31"/>
      <c r="N995" s="31" t="str">
        <f>IFERROR(VLOOKUP(L995,[7]Data!K:M,3,0),"0")</f>
        <v>0</v>
      </c>
      <c r="O995" s="31">
        <f t="shared" si="29"/>
        <v>0</v>
      </c>
      <c r="P995" s="224"/>
      <c r="Q995" s="219"/>
      <c r="R995" s="36"/>
      <c r="S995" s="42"/>
    </row>
    <row r="996" spans="1:27" s="25" customFormat="1" ht="15.5" x14ac:dyDescent="0.35">
      <c r="A996" s="202">
        <f>IF(G996="","",COUNTA($G$3:G997))</f>
        <v>250</v>
      </c>
      <c r="B996" s="161">
        <v>45115</v>
      </c>
      <c r="C996" s="202" t="s">
        <v>739</v>
      </c>
      <c r="D996" s="202" t="s">
        <v>76</v>
      </c>
      <c r="E996" s="202">
        <v>42704</v>
      </c>
      <c r="F996" s="202">
        <v>456289</v>
      </c>
      <c r="G996" s="208" t="s">
        <v>1113</v>
      </c>
      <c r="H996" s="208" t="s">
        <v>1113</v>
      </c>
      <c r="I996" s="208" t="s">
        <v>1114</v>
      </c>
      <c r="J996" s="202" t="s">
        <v>1115</v>
      </c>
      <c r="K996" s="213" t="s">
        <v>216</v>
      </c>
      <c r="L996" s="69" t="s">
        <v>709</v>
      </c>
      <c r="M996" s="70">
        <v>1</v>
      </c>
      <c r="N996" s="70">
        <f>IFERROR(VLOOKUP(L996,Data!K:M,3,0),"0")</f>
        <v>350</v>
      </c>
      <c r="O996" s="70">
        <f t="shared" si="27"/>
        <v>350</v>
      </c>
      <c r="P996" s="223">
        <f>SUM(O996:O997)</f>
        <v>850</v>
      </c>
      <c r="Q996" s="159"/>
      <c r="R996" s="72"/>
      <c r="S996" s="73" t="s">
        <v>753</v>
      </c>
      <c r="T996" s="70" t="s">
        <v>195</v>
      </c>
      <c r="U996" s="87"/>
      <c r="V996" s="87"/>
      <c r="W996" s="87"/>
      <c r="X996" s="87"/>
      <c r="Y996" s="87"/>
      <c r="Z996" s="87"/>
      <c r="AA996" s="87"/>
    </row>
    <row r="997" spans="1:27" s="25" customFormat="1" ht="15.5" x14ac:dyDescent="0.35">
      <c r="A997" s="203"/>
      <c r="B997" s="162"/>
      <c r="C997" s="203"/>
      <c r="D997" s="203"/>
      <c r="E997" s="203"/>
      <c r="F997" s="203"/>
      <c r="G997" s="209"/>
      <c r="H997" s="209"/>
      <c r="I997" s="209"/>
      <c r="J997" s="203"/>
      <c r="K997" s="214"/>
      <c r="L997" s="69" t="s">
        <v>61</v>
      </c>
      <c r="M997" s="70">
        <v>1</v>
      </c>
      <c r="N997" s="70">
        <f>IFERROR(VLOOKUP(L997,Data!K:M,3,0),"0")</f>
        <v>500</v>
      </c>
      <c r="O997" s="70">
        <f t="shared" si="27"/>
        <v>500</v>
      </c>
      <c r="P997" s="223"/>
      <c r="Q997" s="160"/>
      <c r="R997" s="75"/>
      <c r="S997" s="76"/>
      <c r="T997" s="70"/>
      <c r="U997" s="87"/>
      <c r="V997" s="87"/>
      <c r="W997" s="87"/>
      <c r="X997" s="87"/>
      <c r="Y997" s="87"/>
      <c r="Z997" s="87"/>
      <c r="AA997" s="87"/>
    </row>
    <row r="998" spans="1:27" s="25" customFormat="1" ht="15.5" x14ac:dyDescent="0.35">
      <c r="A998" s="202">
        <f>IF(G998="","",COUNTA($G$3:G999))</f>
        <v>251</v>
      </c>
      <c r="B998" s="161">
        <v>45115</v>
      </c>
      <c r="C998" s="202" t="s">
        <v>703</v>
      </c>
      <c r="D998" s="202" t="s">
        <v>76</v>
      </c>
      <c r="E998" s="202">
        <v>17544</v>
      </c>
      <c r="F998" s="202">
        <v>391630</v>
      </c>
      <c r="G998" s="208" t="s">
        <v>1274</v>
      </c>
      <c r="H998" s="208" t="s">
        <v>1274</v>
      </c>
      <c r="I998" s="208" t="s">
        <v>1116</v>
      </c>
      <c r="J998" s="202" t="s">
        <v>1117</v>
      </c>
      <c r="K998" s="213" t="s">
        <v>181</v>
      </c>
      <c r="L998" s="69" t="s">
        <v>65</v>
      </c>
      <c r="M998" s="70">
        <v>1</v>
      </c>
      <c r="N998" s="70">
        <f>IFERROR(VLOOKUP(L998,Data!K:M,3,0),"0")</f>
        <v>1000</v>
      </c>
      <c r="O998" s="70">
        <f t="shared" si="27"/>
        <v>1000</v>
      </c>
      <c r="P998" s="223">
        <f>SUM(O998:O1003)</f>
        <v>3220</v>
      </c>
      <c r="Q998" s="159">
        <v>45267</v>
      </c>
      <c r="R998" s="72"/>
      <c r="S998" s="73" t="s">
        <v>744</v>
      </c>
      <c r="T998" s="70" t="s">
        <v>195</v>
      </c>
      <c r="U998" s="87"/>
      <c r="V998" s="87"/>
      <c r="W998" s="87"/>
      <c r="X998" s="87"/>
      <c r="Y998" s="87"/>
      <c r="Z998" s="87"/>
      <c r="AA998" s="87"/>
    </row>
    <row r="999" spans="1:27" s="25" customFormat="1" ht="15.5" x14ac:dyDescent="0.35">
      <c r="A999" s="203"/>
      <c r="B999" s="162"/>
      <c r="C999" s="203"/>
      <c r="D999" s="203"/>
      <c r="E999" s="203"/>
      <c r="F999" s="203"/>
      <c r="G999" s="209"/>
      <c r="H999" s="209"/>
      <c r="I999" s="209"/>
      <c r="J999" s="203"/>
      <c r="K999" s="214"/>
      <c r="L999" s="69" t="s">
        <v>137</v>
      </c>
      <c r="M999" s="70">
        <v>1</v>
      </c>
      <c r="N999" s="70">
        <f>IFERROR(VLOOKUP(L999,Data!K:M,3,0),"0")</f>
        <v>70</v>
      </c>
      <c r="O999" s="70">
        <f t="shared" si="27"/>
        <v>70</v>
      </c>
      <c r="P999" s="223"/>
      <c r="Q999" s="160"/>
      <c r="R999" s="75"/>
      <c r="S999" s="76"/>
      <c r="T999" s="70"/>
      <c r="U999" s="87"/>
      <c r="V999" s="87"/>
      <c r="W999" s="87"/>
      <c r="X999" s="87"/>
      <c r="Y999" s="87"/>
      <c r="Z999" s="87"/>
      <c r="AA999" s="87"/>
    </row>
    <row r="1000" spans="1:27" s="25" customFormat="1" ht="15.5" x14ac:dyDescent="0.35">
      <c r="A1000" s="203"/>
      <c r="B1000" s="162"/>
      <c r="C1000" s="203"/>
      <c r="D1000" s="203"/>
      <c r="E1000" s="203"/>
      <c r="F1000" s="203"/>
      <c r="G1000" s="209"/>
      <c r="H1000" s="209"/>
      <c r="I1000" s="209"/>
      <c r="J1000" s="203"/>
      <c r="K1000" s="214"/>
      <c r="L1000" s="69" t="s">
        <v>93</v>
      </c>
      <c r="M1000" s="70">
        <v>1</v>
      </c>
      <c r="N1000" s="70">
        <f>IFERROR(VLOOKUP(L1000,Data!K:M,3,0),"0")</f>
        <v>70</v>
      </c>
      <c r="O1000" s="70">
        <f t="shared" si="27"/>
        <v>70</v>
      </c>
      <c r="P1000" s="223"/>
      <c r="Q1000" s="160"/>
      <c r="R1000" s="75"/>
      <c r="S1000" s="76"/>
      <c r="T1000" s="70"/>
      <c r="U1000" s="87"/>
      <c r="V1000" s="87"/>
      <c r="W1000" s="87"/>
      <c r="X1000" s="87"/>
      <c r="Y1000" s="87"/>
      <c r="Z1000" s="87"/>
      <c r="AA1000" s="87"/>
    </row>
    <row r="1001" spans="1:27" s="25" customFormat="1" ht="15.5" x14ac:dyDescent="0.35">
      <c r="A1001" s="203"/>
      <c r="B1001" s="162"/>
      <c r="C1001" s="203"/>
      <c r="D1001" s="203"/>
      <c r="E1001" s="203"/>
      <c r="F1001" s="203"/>
      <c r="G1001" s="209"/>
      <c r="H1001" s="209"/>
      <c r="I1001" s="209"/>
      <c r="J1001" s="203"/>
      <c r="K1001" s="214"/>
      <c r="L1001" s="69" t="s">
        <v>112</v>
      </c>
      <c r="M1001" s="70">
        <v>1</v>
      </c>
      <c r="N1001" s="70">
        <f>IFERROR(VLOOKUP(L1001,Data!K:M,3,0),"0")</f>
        <v>800</v>
      </c>
      <c r="O1001" s="70">
        <f t="shared" si="27"/>
        <v>800</v>
      </c>
      <c r="P1001" s="223"/>
      <c r="Q1001" s="160"/>
      <c r="R1001" s="75"/>
      <c r="S1001" s="76"/>
      <c r="T1001" s="70"/>
      <c r="U1001" s="87"/>
      <c r="V1001" s="87"/>
      <c r="W1001" s="87"/>
      <c r="X1001" s="87"/>
      <c r="Y1001" s="87"/>
      <c r="Z1001" s="87"/>
      <c r="AA1001" s="87"/>
    </row>
    <row r="1002" spans="1:27" s="25" customFormat="1" ht="15.5" x14ac:dyDescent="0.35">
      <c r="A1002" s="203"/>
      <c r="B1002" s="162"/>
      <c r="C1002" s="203"/>
      <c r="D1002" s="203"/>
      <c r="E1002" s="203"/>
      <c r="F1002" s="203"/>
      <c r="G1002" s="209"/>
      <c r="H1002" s="209"/>
      <c r="I1002" s="209"/>
      <c r="J1002" s="203"/>
      <c r="K1002" s="214"/>
      <c r="L1002" s="69" t="s">
        <v>144</v>
      </c>
      <c r="M1002" s="70">
        <v>1</v>
      </c>
      <c r="N1002" s="70">
        <v>780</v>
      </c>
      <c r="O1002" s="70">
        <f t="shared" si="27"/>
        <v>780</v>
      </c>
      <c r="P1002" s="223"/>
      <c r="Q1002" s="160"/>
      <c r="R1002" s="75"/>
      <c r="S1002" s="76"/>
      <c r="T1002" s="70"/>
      <c r="U1002" s="87"/>
      <c r="V1002" s="87"/>
      <c r="W1002" s="87"/>
      <c r="X1002" s="87"/>
      <c r="Y1002" s="87"/>
      <c r="Z1002" s="87"/>
      <c r="AA1002" s="87"/>
    </row>
    <row r="1003" spans="1:27" s="25" customFormat="1" ht="15.5" x14ac:dyDescent="0.35">
      <c r="A1003" s="204"/>
      <c r="B1003" s="163"/>
      <c r="C1003" s="204"/>
      <c r="D1003" s="204"/>
      <c r="E1003" s="204"/>
      <c r="F1003" s="204"/>
      <c r="G1003" s="211"/>
      <c r="H1003" s="211"/>
      <c r="I1003" s="211"/>
      <c r="J1003" s="204"/>
      <c r="K1003" s="215"/>
      <c r="L1003" s="69" t="s">
        <v>61</v>
      </c>
      <c r="M1003" s="70">
        <v>1</v>
      </c>
      <c r="N1003" s="70">
        <f>IFERROR(VLOOKUP(L1003,Data!K:M,3,0),"0")</f>
        <v>500</v>
      </c>
      <c r="O1003" s="70">
        <f t="shared" si="27"/>
        <v>500</v>
      </c>
      <c r="P1003" s="223"/>
      <c r="Q1003" s="179"/>
      <c r="R1003" s="75"/>
      <c r="S1003" s="76"/>
      <c r="T1003" s="70"/>
      <c r="U1003" s="87"/>
      <c r="V1003" s="87"/>
      <c r="W1003" s="87"/>
      <c r="X1003" s="87"/>
      <c r="Y1003" s="87"/>
      <c r="Z1003" s="87"/>
      <c r="AA1003" s="87"/>
    </row>
    <row r="1004" spans="1:27" s="25" customFormat="1" ht="15.5" x14ac:dyDescent="0.35">
      <c r="A1004" s="202">
        <f>IF(G1004="","",COUNTA($G$3:G1005))</f>
        <v>252</v>
      </c>
      <c r="B1004" s="161">
        <v>45115</v>
      </c>
      <c r="C1004" s="202" t="s">
        <v>53</v>
      </c>
      <c r="D1004" s="202" t="s">
        <v>768</v>
      </c>
      <c r="E1004" s="202">
        <v>18350</v>
      </c>
      <c r="F1004" s="202">
        <v>388416</v>
      </c>
      <c r="G1004" s="208" t="s">
        <v>1122</v>
      </c>
      <c r="H1004" s="208" t="s">
        <v>1122</v>
      </c>
      <c r="I1004" s="208" t="s">
        <v>1124</v>
      </c>
      <c r="J1004" s="202">
        <v>1794000073</v>
      </c>
      <c r="K1004" s="213" t="s">
        <v>1123</v>
      </c>
      <c r="L1004" s="69" t="s">
        <v>130</v>
      </c>
      <c r="M1004" s="70">
        <v>1</v>
      </c>
      <c r="N1004" s="70">
        <f>IFERROR(VLOOKUP(L1004,Data!K:M,3,0),"0")</f>
        <v>400</v>
      </c>
      <c r="O1004" s="70">
        <f t="shared" si="27"/>
        <v>400</v>
      </c>
      <c r="P1004" s="223">
        <f>SUM(O1004:O1005)</f>
        <v>900</v>
      </c>
      <c r="Q1004" s="159"/>
      <c r="R1004" s="72"/>
      <c r="S1004" s="73" t="s">
        <v>723</v>
      </c>
      <c r="T1004" s="70" t="s">
        <v>195</v>
      </c>
      <c r="U1004" s="87"/>
      <c r="V1004" s="87"/>
      <c r="W1004" s="87"/>
      <c r="X1004" s="87"/>
      <c r="Y1004" s="87"/>
      <c r="Z1004" s="87"/>
      <c r="AA1004" s="87"/>
    </row>
    <row r="1005" spans="1:27" s="25" customFormat="1" ht="15.5" x14ac:dyDescent="0.35">
      <c r="A1005" s="203"/>
      <c r="B1005" s="162"/>
      <c r="C1005" s="203"/>
      <c r="D1005" s="203"/>
      <c r="E1005" s="203"/>
      <c r="F1005" s="203"/>
      <c r="G1005" s="209"/>
      <c r="H1005" s="209"/>
      <c r="I1005" s="209"/>
      <c r="J1005" s="203"/>
      <c r="K1005" s="214"/>
      <c r="L1005" s="69" t="s">
        <v>61</v>
      </c>
      <c r="M1005" s="70">
        <v>1</v>
      </c>
      <c r="N1005" s="70">
        <f>IFERROR(VLOOKUP(L1005,Data!K:M,3,0),"0")</f>
        <v>500</v>
      </c>
      <c r="O1005" s="70">
        <f t="shared" si="27"/>
        <v>500</v>
      </c>
      <c r="P1005" s="223"/>
      <c r="Q1005" s="160"/>
      <c r="R1005" s="75"/>
      <c r="S1005" s="76"/>
      <c r="T1005" s="70"/>
      <c r="U1005" s="87"/>
      <c r="V1005" s="87"/>
      <c r="W1005" s="87"/>
      <c r="X1005" s="87"/>
      <c r="Y1005" s="87"/>
      <c r="Z1005" s="87"/>
      <c r="AA1005" s="87"/>
    </row>
    <row r="1006" spans="1:27" s="25" customFormat="1" ht="15.5" x14ac:dyDescent="0.35">
      <c r="A1006" s="202">
        <f>IF(G1006="","",COUNTA($G$3:G1007))</f>
        <v>253</v>
      </c>
      <c r="B1006" s="161">
        <v>45115</v>
      </c>
      <c r="C1006" s="202" t="s">
        <v>50</v>
      </c>
      <c r="D1006" s="202" t="s">
        <v>768</v>
      </c>
      <c r="E1006" s="202">
        <v>35061</v>
      </c>
      <c r="F1006" s="202">
        <v>166501</v>
      </c>
      <c r="G1006" s="208" t="s">
        <v>1125</v>
      </c>
      <c r="H1006" s="208" t="s">
        <v>1125</v>
      </c>
      <c r="I1006" s="208" t="s">
        <v>1126</v>
      </c>
      <c r="J1006" s="202">
        <v>1717554471</v>
      </c>
      <c r="K1006" s="213" t="s">
        <v>205</v>
      </c>
      <c r="L1006" s="69" t="s">
        <v>65</v>
      </c>
      <c r="M1006" s="70">
        <v>1</v>
      </c>
      <c r="N1006" s="70">
        <f>IFERROR(VLOOKUP(L1006,Data!K:M,3,0),"0")</f>
        <v>1000</v>
      </c>
      <c r="O1006" s="70">
        <f t="shared" si="27"/>
        <v>1000</v>
      </c>
      <c r="P1006" s="223">
        <f>SUM(O1006:O1016)</f>
        <v>5125</v>
      </c>
      <c r="Q1006" s="159" t="s">
        <v>1216</v>
      </c>
      <c r="R1006" s="72"/>
      <c r="S1006" s="73" t="s">
        <v>722</v>
      </c>
      <c r="T1006" s="70" t="s">
        <v>195</v>
      </c>
      <c r="U1006" s="87"/>
      <c r="V1006" s="87"/>
      <c r="W1006" s="87"/>
      <c r="X1006" s="87"/>
      <c r="Y1006" s="87"/>
      <c r="Z1006" s="87"/>
      <c r="AA1006" s="87"/>
    </row>
    <row r="1007" spans="1:27" s="25" customFormat="1" ht="15.5" x14ac:dyDescent="0.35">
      <c r="A1007" s="203"/>
      <c r="B1007" s="162"/>
      <c r="C1007" s="203"/>
      <c r="D1007" s="203"/>
      <c r="E1007" s="203"/>
      <c r="F1007" s="203"/>
      <c r="G1007" s="209"/>
      <c r="H1007" s="209"/>
      <c r="I1007" s="209"/>
      <c r="J1007" s="203"/>
      <c r="K1007" s="214"/>
      <c r="L1007" s="69" t="s">
        <v>137</v>
      </c>
      <c r="M1007" s="70">
        <v>1</v>
      </c>
      <c r="N1007" s="70">
        <f>IFERROR(VLOOKUP(L1007,Data!K:M,3,0),"0")</f>
        <v>70</v>
      </c>
      <c r="O1007" s="70">
        <f t="shared" si="27"/>
        <v>70</v>
      </c>
      <c r="P1007" s="223"/>
      <c r="Q1007" s="160"/>
      <c r="R1007" s="75"/>
      <c r="S1007" s="76"/>
      <c r="T1007" s="70"/>
      <c r="U1007" s="87"/>
      <c r="V1007" s="87"/>
      <c r="W1007" s="87"/>
      <c r="X1007" s="87"/>
      <c r="Y1007" s="87"/>
      <c r="Z1007" s="87"/>
      <c r="AA1007" s="87"/>
    </row>
    <row r="1008" spans="1:27" s="25" customFormat="1" ht="15.5" x14ac:dyDescent="0.35">
      <c r="A1008" s="203"/>
      <c r="B1008" s="162"/>
      <c r="C1008" s="203"/>
      <c r="D1008" s="203"/>
      <c r="E1008" s="203"/>
      <c r="F1008" s="203"/>
      <c r="G1008" s="209"/>
      <c r="H1008" s="209"/>
      <c r="I1008" s="209"/>
      <c r="J1008" s="203"/>
      <c r="K1008" s="214"/>
      <c r="L1008" s="69" t="s">
        <v>716</v>
      </c>
      <c r="M1008" s="70">
        <v>1</v>
      </c>
      <c r="N1008" s="70">
        <f>IFERROR(VLOOKUP(L1008,Data!K:M,3,0),"0")</f>
        <v>200</v>
      </c>
      <c r="O1008" s="70">
        <f t="shared" si="27"/>
        <v>200</v>
      </c>
      <c r="P1008" s="223"/>
      <c r="Q1008" s="160"/>
      <c r="R1008" s="75"/>
      <c r="S1008" s="76"/>
      <c r="T1008" s="70"/>
      <c r="U1008" s="87"/>
      <c r="V1008" s="87"/>
      <c r="W1008" s="87"/>
      <c r="X1008" s="87"/>
      <c r="Y1008" s="87"/>
      <c r="Z1008" s="87"/>
      <c r="AA1008" s="87"/>
    </row>
    <row r="1009" spans="1:27" s="25" customFormat="1" ht="15.5" x14ac:dyDescent="0.35">
      <c r="A1009" s="203"/>
      <c r="B1009" s="162"/>
      <c r="C1009" s="203"/>
      <c r="D1009" s="203"/>
      <c r="E1009" s="203"/>
      <c r="F1009" s="203"/>
      <c r="G1009" s="209"/>
      <c r="H1009" s="209"/>
      <c r="I1009" s="209"/>
      <c r="J1009" s="203"/>
      <c r="K1009" s="214"/>
      <c r="L1009" s="69" t="s">
        <v>995</v>
      </c>
      <c r="M1009" s="70">
        <v>1</v>
      </c>
      <c r="N1009" s="70">
        <f>IFERROR(VLOOKUP(L1009,Data!K:M,3,0),"0")</f>
        <v>800</v>
      </c>
      <c r="O1009" s="70">
        <f t="shared" si="27"/>
        <v>800</v>
      </c>
      <c r="P1009" s="223"/>
      <c r="Q1009" s="160"/>
      <c r="R1009" s="75"/>
      <c r="S1009" s="76"/>
      <c r="T1009" s="70"/>
      <c r="U1009" s="87"/>
      <c r="V1009" s="87"/>
      <c r="W1009" s="87"/>
      <c r="X1009" s="87"/>
      <c r="Y1009" s="87"/>
      <c r="Z1009" s="87"/>
      <c r="AA1009" s="87"/>
    </row>
    <row r="1010" spans="1:27" s="25" customFormat="1" ht="15.5" x14ac:dyDescent="0.35">
      <c r="A1010" s="203"/>
      <c r="B1010" s="162"/>
      <c r="C1010" s="203"/>
      <c r="D1010" s="203"/>
      <c r="E1010" s="203"/>
      <c r="F1010" s="203"/>
      <c r="G1010" s="209"/>
      <c r="H1010" s="209"/>
      <c r="I1010" s="209"/>
      <c r="J1010" s="203"/>
      <c r="K1010" s="214"/>
      <c r="L1010" s="69" t="s">
        <v>112</v>
      </c>
      <c r="M1010" s="70">
        <v>1</v>
      </c>
      <c r="N1010" s="70">
        <f>IFERROR(VLOOKUP(L1010,Data!K:M,3,0),"0")</f>
        <v>800</v>
      </c>
      <c r="O1010" s="70">
        <f t="shared" si="27"/>
        <v>800</v>
      </c>
      <c r="P1010" s="223"/>
      <c r="Q1010" s="160"/>
      <c r="R1010" s="75"/>
      <c r="S1010" s="76"/>
      <c r="T1010" s="70"/>
      <c r="U1010" s="87"/>
      <c r="V1010" s="87"/>
      <c r="W1010" s="87"/>
      <c r="X1010" s="87"/>
      <c r="Y1010" s="87"/>
      <c r="Z1010" s="87"/>
      <c r="AA1010" s="87"/>
    </row>
    <row r="1011" spans="1:27" s="25" customFormat="1" ht="15.5" x14ac:dyDescent="0.35">
      <c r="A1011" s="203"/>
      <c r="B1011" s="162"/>
      <c r="C1011" s="203"/>
      <c r="D1011" s="203"/>
      <c r="E1011" s="203"/>
      <c r="F1011" s="203"/>
      <c r="G1011" s="209"/>
      <c r="H1011" s="209"/>
      <c r="I1011" s="209"/>
      <c r="J1011" s="203"/>
      <c r="K1011" s="214"/>
      <c r="L1011" s="69" t="s">
        <v>578</v>
      </c>
      <c r="M1011" s="70">
        <v>3</v>
      </c>
      <c r="N1011" s="70">
        <f>IFERROR(VLOOKUP(L1011,Data!K:M,3,0),"0")</f>
        <v>10</v>
      </c>
      <c r="O1011" s="70">
        <f t="shared" si="27"/>
        <v>30</v>
      </c>
      <c r="P1011" s="223"/>
      <c r="Q1011" s="160"/>
      <c r="R1011" s="75"/>
      <c r="S1011" s="76"/>
      <c r="T1011" s="70"/>
      <c r="U1011" s="87"/>
      <c r="V1011" s="87"/>
      <c r="W1011" s="87"/>
      <c r="X1011" s="87"/>
      <c r="Y1011" s="87"/>
      <c r="Z1011" s="87"/>
      <c r="AA1011" s="87"/>
    </row>
    <row r="1012" spans="1:27" s="25" customFormat="1" ht="15.5" x14ac:dyDescent="0.35">
      <c r="A1012" s="203"/>
      <c r="B1012" s="162"/>
      <c r="C1012" s="203"/>
      <c r="D1012" s="203"/>
      <c r="E1012" s="203"/>
      <c r="F1012" s="203"/>
      <c r="G1012" s="209"/>
      <c r="H1012" s="209"/>
      <c r="I1012" s="209"/>
      <c r="J1012" s="203"/>
      <c r="K1012" s="214"/>
      <c r="L1012" s="69" t="s">
        <v>7</v>
      </c>
      <c r="M1012" s="70">
        <v>1</v>
      </c>
      <c r="N1012" s="70">
        <v>125</v>
      </c>
      <c r="O1012" s="70">
        <f t="shared" si="27"/>
        <v>125</v>
      </c>
      <c r="P1012" s="223"/>
      <c r="Q1012" s="160"/>
      <c r="R1012" s="72" t="s">
        <v>771</v>
      </c>
      <c r="S1012" s="76"/>
      <c r="T1012" s="70"/>
      <c r="U1012" s="87"/>
      <c r="V1012" s="87"/>
      <c r="W1012" s="87"/>
      <c r="X1012" s="87"/>
      <c r="Y1012" s="87"/>
      <c r="Z1012" s="87"/>
      <c r="AA1012" s="87"/>
    </row>
    <row r="1013" spans="1:27" s="25" customFormat="1" ht="15.5" x14ac:dyDescent="0.35">
      <c r="A1013" s="203"/>
      <c r="B1013" s="162"/>
      <c r="C1013" s="203"/>
      <c r="D1013" s="203"/>
      <c r="E1013" s="203"/>
      <c r="F1013" s="203"/>
      <c r="G1013" s="209"/>
      <c r="H1013" s="209"/>
      <c r="I1013" s="209"/>
      <c r="J1013" s="203"/>
      <c r="K1013" s="214"/>
      <c r="L1013" s="69" t="s">
        <v>7</v>
      </c>
      <c r="M1013" s="70">
        <v>6</v>
      </c>
      <c r="N1013" s="70">
        <v>10</v>
      </c>
      <c r="O1013" s="70">
        <f t="shared" si="27"/>
        <v>60</v>
      </c>
      <c r="P1013" s="223"/>
      <c r="Q1013" s="160"/>
      <c r="R1013" s="75" t="s">
        <v>853</v>
      </c>
      <c r="S1013" s="76"/>
      <c r="T1013" s="70"/>
      <c r="U1013" s="87"/>
      <c r="V1013" s="87"/>
      <c r="W1013" s="87"/>
      <c r="X1013" s="87"/>
      <c r="Y1013" s="87"/>
      <c r="Z1013" s="87"/>
      <c r="AA1013" s="87"/>
    </row>
    <row r="1014" spans="1:27" s="25" customFormat="1" ht="15.5" x14ac:dyDescent="0.35">
      <c r="A1014" s="203"/>
      <c r="B1014" s="162"/>
      <c r="C1014" s="203"/>
      <c r="D1014" s="203"/>
      <c r="E1014" s="203"/>
      <c r="F1014" s="203"/>
      <c r="G1014" s="209"/>
      <c r="H1014" s="209"/>
      <c r="I1014" s="209"/>
      <c r="J1014" s="203"/>
      <c r="K1014" s="214"/>
      <c r="L1014" s="69" t="s">
        <v>134</v>
      </c>
      <c r="M1014" s="70">
        <v>4</v>
      </c>
      <c r="N1014" s="70">
        <f>IFERROR(VLOOKUP(L1014,Data!K:M,3,0),"0")</f>
        <v>140</v>
      </c>
      <c r="O1014" s="70">
        <f t="shared" si="27"/>
        <v>560</v>
      </c>
      <c r="P1014" s="223"/>
      <c r="Q1014" s="160"/>
      <c r="R1014" s="75" t="s">
        <v>778</v>
      </c>
      <c r="S1014" s="76"/>
      <c r="T1014" s="70"/>
      <c r="U1014" s="87"/>
      <c r="V1014" s="87"/>
      <c r="W1014" s="87"/>
      <c r="X1014" s="87"/>
      <c r="Y1014" s="87"/>
      <c r="Z1014" s="87"/>
      <c r="AA1014" s="87"/>
    </row>
    <row r="1015" spans="1:27" s="25" customFormat="1" ht="15.5" x14ac:dyDescent="0.35">
      <c r="A1015" s="203"/>
      <c r="B1015" s="162"/>
      <c r="C1015" s="203"/>
      <c r="D1015" s="203"/>
      <c r="E1015" s="203"/>
      <c r="F1015" s="203"/>
      <c r="G1015" s="209"/>
      <c r="H1015" s="209"/>
      <c r="I1015" s="209"/>
      <c r="J1015" s="203"/>
      <c r="K1015" s="214"/>
      <c r="L1015" s="69" t="s">
        <v>144</v>
      </c>
      <c r="M1015" s="70">
        <v>1</v>
      </c>
      <c r="N1015" s="70">
        <v>980</v>
      </c>
      <c r="O1015" s="70">
        <f t="shared" ref="O1015:O1097" si="30">PRODUCT(M1015:N1015)</f>
        <v>980</v>
      </c>
      <c r="P1015" s="223"/>
      <c r="Q1015" s="160"/>
      <c r="R1015" s="75"/>
      <c r="S1015" s="76"/>
      <c r="T1015" s="70"/>
      <c r="U1015" s="87"/>
      <c r="V1015" s="87"/>
      <c r="W1015" s="87"/>
      <c r="X1015" s="87"/>
      <c r="Y1015" s="87"/>
      <c r="Z1015" s="87"/>
      <c r="AA1015" s="87"/>
    </row>
    <row r="1016" spans="1:27" s="25" customFormat="1" ht="15.5" x14ac:dyDescent="0.35">
      <c r="A1016" s="203"/>
      <c r="B1016" s="162"/>
      <c r="C1016" s="203"/>
      <c r="D1016" s="203"/>
      <c r="E1016" s="203"/>
      <c r="F1016" s="203"/>
      <c r="G1016" s="209"/>
      <c r="H1016" s="209"/>
      <c r="I1016" s="209"/>
      <c r="J1016" s="203"/>
      <c r="K1016" s="214"/>
      <c r="L1016" s="69" t="s">
        <v>1127</v>
      </c>
      <c r="M1016" s="70">
        <v>1</v>
      </c>
      <c r="N1016" s="70">
        <f>IFERROR(VLOOKUP(L1016,Data!K:M,3,0),"0")</f>
        <v>500</v>
      </c>
      <c r="O1016" s="70">
        <f t="shared" si="30"/>
        <v>500</v>
      </c>
      <c r="P1016" s="223"/>
      <c r="Q1016" s="160"/>
      <c r="R1016" s="75"/>
      <c r="S1016" s="76"/>
      <c r="T1016" s="70"/>
      <c r="U1016" s="87"/>
      <c r="V1016" s="87"/>
      <c r="W1016" s="87"/>
      <c r="X1016" s="87"/>
      <c r="Y1016" s="87"/>
      <c r="Z1016" s="87"/>
      <c r="AA1016" s="87"/>
    </row>
    <row r="1017" spans="1:27" s="25" customFormat="1" ht="15.5" x14ac:dyDescent="0.35">
      <c r="A1017" s="202">
        <f>IF(G1017="","",COUNTA($G$3:G1018))</f>
        <v>254</v>
      </c>
      <c r="B1017" s="161">
        <v>45116</v>
      </c>
      <c r="C1017" s="202" t="s">
        <v>703</v>
      </c>
      <c r="D1017" s="202" t="s">
        <v>768</v>
      </c>
      <c r="E1017" s="202">
        <v>36020</v>
      </c>
      <c r="F1017" s="202">
        <v>445687</v>
      </c>
      <c r="G1017" s="208" t="s">
        <v>1275</v>
      </c>
      <c r="H1017" s="208" t="s">
        <v>1275</v>
      </c>
      <c r="I1017" s="208" t="s">
        <v>1128</v>
      </c>
      <c r="J1017" s="202">
        <v>1916145958</v>
      </c>
      <c r="K1017" s="213" t="s">
        <v>163</v>
      </c>
      <c r="L1017" s="69" t="s">
        <v>65</v>
      </c>
      <c r="M1017" s="70">
        <v>1</v>
      </c>
      <c r="N1017" s="70">
        <f>IFERROR(VLOOKUP(L1017,Data!K:M,3,0),"0")</f>
        <v>1000</v>
      </c>
      <c r="O1017" s="70">
        <f t="shared" si="30"/>
        <v>1000</v>
      </c>
      <c r="P1017" s="223">
        <f>SUM(O1017:O1022)</f>
        <v>2930</v>
      </c>
      <c r="Q1017" s="159">
        <v>45237</v>
      </c>
      <c r="R1017" s="72" t="s">
        <v>899</v>
      </c>
      <c r="S1017" s="73" t="s">
        <v>744</v>
      </c>
      <c r="T1017" s="70" t="s">
        <v>195</v>
      </c>
      <c r="U1017" s="87"/>
      <c r="V1017" s="87"/>
      <c r="W1017" s="87"/>
      <c r="X1017" s="87"/>
      <c r="Y1017" s="87"/>
      <c r="Z1017" s="87"/>
      <c r="AA1017" s="87"/>
    </row>
    <row r="1018" spans="1:27" s="25" customFormat="1" ht="15.5" x14ac:dyDescent="0.35">
      <c r="A1018" s="203"/>
      <c r="B1018" s="162"/>
      <c r="C1018" s="203"/>
      <c r="D1018" s="203"/>
      <c r="E1018" s="203"/>
      <c r="F1018" s="203"/>
      <c r="G1018" s="209"/>
      <c r="H1018" s="209"/>
      <c r="I1018" s="209"/>
      <c r="J1018" s="203"/>
      <c r="K1018" s="214"/>
      <c r="L1018" s="69" t="s">
        <v>137</v>
      </c>
      <c r="M1018" s="70">
        <v>1</v>
      </c>
      <c r="N1018" s="70">
        <f>IFERROR(VLOOKUP(L1018,Data!K:M,3,0),"0")</f>
        <v>70</v>
      </c>
      <c r="O1018" s="70">
        <f t="shared" si="30"/>
        <v>70</v>
      </c>
      <c r="P1018" s="223"/>
      <c r="Q1018" s="160"/>
      <c r="R1018" s="75"/>
      <c r="S1018" s="76"/>
      <c r="T1018" s="70"/>
      <c r="U1018" s="87"/>
      <c r="V1018" s="87"/>
      <c r="W1018" s="87"/>
      <c r="X1018" s="87"/>
      <c r="Y1018" s="87"/>
      <c r="Z1018" s="87"/>
      <c r="AA1018" s="87"/>
    </row>
    <row r="1019" spans="1:27" s="25" customFormat="1" ht="15.5" x14ac:dyDescent="0.35">
      <c r="A1019" s="203"/>
      <c r="B1019" s="162"/>
      <c r="C1019" s="203"/>
      <c r="D1019" s="203"/>
      <c r="E1019" s="203"/>
      <c r="F1019" s="203"/>
      <c r="G1019" s="209"/>
      <c r="H1019" s="209"/>
      <c r="I1019" s="209"/>
      <c r="J1019" s="203"/>
      <c r="K1019" s="214"/>
      <c r="L1019" s="69" t="s">
        <v>716</v>
      </c>
      <c r="M1019" s="70">
        <v>1</v>
      </c>
      <c r="N1019" s="70">
        <f>IFERROR(VLOOKUP(L1019,Data!K:M,3,0),"0")</f>
        <v>200</v>
      </c>
      <c r="O1019" s="70">
        <f t="shared" si="30"/>
        <v>200</v>
      </c>
      <c r="P1019" s="223"/>
      <c r="Q1019" s="160"/>
      <c r="R1019" s="75"/>
      <c r="S1019" s="76"/>
      <c r="T1019" s="70"/>
      <c r="U1019" s="87"/>
      <c r="V1019" s="87"/>
      <c r="W1019" s="87"/>
      <c r="X1019" s="87"/>
      <c r="Y1019" s="87"/>
      <c r="Z1019" s="87"/>
      <c r="AA1019" s="87"/>
    </row>
    <row r="1020" spans="1:27" s="25" customFormat="1" ht="15.5" x14ac:dyDescent="0.35">
      <c r="A1020" s="203"/>
      <c r="B1020" s="162"/>
      <c r="C1020" s="203"/>
      <c r="D1020" s="203"/>
      <c r="E1020" s="203"/>
      <c r="F1020" s="203"/>
      <c r="G1020" s="209"/>
      <c r="H1020" s="209"/>
      <c r="I1020" s="209"/>
      <c r="J1020" s="203"/>
      <c r="K1020" s="214"/>
      <c r="L1020" s="69" t="s">
        <v>134</v>
      </c>
      <c r="M1020" s="70">
        <v>2</v>
      </c>
      <c r="N1020" s="70">
        <f>IFERROR(VLOOKUP(L1020,Data!K:M,3,0),"0")</f>
        <v>140</v>
      </c>
      <c r="O1020" s="70">
        <f t="shared" si="30"/>
        <v>280</v>
      </c>
      <c r="P1020" s="223"/>
      <c r="Q1020" s="160"/>
      <c r="R1020" s="75" t="s">
        <v>783</v>
      </c>
      <c r="S1020" s="76"/>
      <c r="T1020" s="70"/>
      <c r="U1020" s="87"/>
      <c r="V1020" s="87"/>
      <c r="W1020" s="87"/>
      <c r="X1020" s="87"/>
      <c r="Y1020" s="87"/>
      <c r="Z1020" s="87"/>
      <c r="AA1020" s="87"/>
    </row>
    <row r="1021" spans="1:27" s="25" customFormat="1" ht="15.5" x14ac:dyDescent="0.35">
      <c r="A1021" s="203"/>
      <c r="B1021" s="162"/>
      <c r="C1021" s="203"/>
      <c r="D1021" s="203"/>
      <c r="E1021" s="203"/>
      <c r="F1021" s="203"/>
      <c r="G1021" s="209"/>
      <c r="H1021" s="209"/>
      <c r="I1021" s="209"/>
      <c r="J1021" s="203"/>
      <c r="K1021" s="214"/>
      <c r="L1021" s="69" t="s">
        <v>144</v>
      </c>
      <c r="M1021" s="70">
        <v>1</v>
      </c>
      <c r="N1021" s="70">
        <v>880</v>
      </c>
      <c r="O1021" s="70">
        <f t="shared" si="30"/>
        <v>880</v>
      </c>
      <c r="P1021" s="223"/>
      <c r="Q1021" s="160"/>
      <c r="R1021" s="75"/>
      <c r="S1021" s="76"/>
      <c r="T1021" s="70"/>
      <c r="U1021" s="87"/>
      <c r="V1021" s="87"/>
      <c r="W1021" s="87"/>
      <c r="X1021" s="87"/>
      <c r="Y1021" s="87"/>
      <c r="Z1021" s="87"/>
      <c r="AA1021" s="87"/>
    </row>
    <row r="1022" spans="1:27" s="25" customFormat="1" ht="15.5" x14ac:dyDescent="0.35">
      <c r="A1022" s="203"/>
      <c r="B1022" s="162"/>
      <c r="C1022" s="203"/>
      <c r="D1022" s="203"/>
      <c r="E1022" s="203"/>
      <c r="F1022" s="203"/>
      <c r="G1022" s="209"/>
      <c r="H1022" s="209"/>
      <c r="I1022" s="209"/>
      <c r="J1022" s="203"/>
      <c r="K1022" s="214"/>
      <c r="L1022" s="69" t="s">
        <v>61</v>
      </c>
      <c r="M1022" s="70">
        <v>1</v>
      </c>
      <c r="N1022" s="70">
        <f>IFERROR(VLOOKUP(L1022,Data!K:M,3,0),"0")</f>
        <v>500</v>
      </c>
      <c r="O1022" s="70">
        <f t="shared" si="30"/>
        <v>500</v>
      </c>
      <c r="P1022" s="223"/>
      <c r="Q1022" s="160"/>
      <c r="R1022" s="75"/>
      <c r="S1022" s="76"/>
      <c r="T1022" s="70"/>
      <c r="U1022" s="87"/>
      <c r="V1022" s="87"/>
      <c r="W1022" s="87"/>
      <c r="X1022" s="87"/>
      <c r="Y1022" s="87"/>
      <c r="Z1022" s="87"/>
      <c r="AA1022" s="87"/>
    </row>
    <row r="1023" spans="1:27" s="25" customFormat="1" ht="15.5" x14ac:dyDescent="0.35">
      <c r="A1023" s="202">
        <f>IF(G1023="","",COUNTA($G$3:G1024))</f>
        <v>255</v>
      </c>
      <c r="B1023" s="161">
        <v>45116</v>
      </c>
      <c r="C1023" s="202" t="s">
        <v>703</v>
      </c>
      <c r="D1023" s="202" t="s">
        <v>1121</v>
      </c>
      <c r="E1023" s="202">
        <v>3060</v>
      </c>
      <c r="F1023" s="202">
        <v>496613</v>
      </c>
      <c r="G1023" s="208" t="s">
        <v>1217</v>
      </c>
      <c r="H1023" s="208" t="s">
        <v>1217</v>
      </c>
      <c r="I1023" s="208" t="s">
        <v>1129</v>
      </c>
      <c r="J1023" s="202">
        <v>1608070106</v>
      </c>
      <c r="K1023" s="213" t="s">
        <v>205</v>
      </c>
      <c r="L1023" s="69" t="s">
        <v>130</v>
      </c>
      <c r="M1023" s="70">
        <v>1</v>
      </c>
      <c r="N1023" s="70">
        <f>IFERROR(VLOOKUP(L1023,Data!K:M,3,0),"0")</f>
        <v>400</v>
      </c>
      <c r="O1023" s="70">
        <f t="shared" si="30"/>
        <v>400</v>
      </c>
      <c r="P1023" s="223">
        <f>SUM(O1023:O1024)</f>
        <v>900</v>
      </c>
      <c r="Q1023" s="159"/>
      <c r="R1023" s="72"/>
      <c r="S1023" s="73" t="s">
        <v>722</v>
      </c>
      <c r="T1023" s="70" t="s">
        <v>195</v>
      </c>
      <c r="U1023" s="87"/>
      <c r="V1023" s="87"/>
      <c r="W1023" s="87"/>
      <c r="X1023" s="87"/>
      <c r="Y1023" s="87"/>
      <c r="Z1023" s="87"/>
      <c r="AA1023" s="87"/>
    </row>
    <row r="1024" spans="1:27" s="25" customFormat="1" ht="15.5" x14ac:dyDescent="0.35">
      <c r="A1024" s="203"/>
      <c r="B1024" s="162"/>
      <c r="C1024" s="203"/>
      <c r="D1024" s="203"/>
      <c r="E1024" s="203"/>
      <c r="F1024" s="203"/>
      <c r="G1024" s="209"/>
      <c r="H1024" s="209"/>
      <c r="I1024" s="209"/>
      <c r="J1024" s="203"/>
      <c r="K1024" s="214"/>
      <c r="L1024" s="69" t="s">
        <v>61</v>
      </c>
      <c r="M1024" s="70">
        <v>1</v>
      </c>
      <c r="N1024" s="70">
        <f>IFERROR(VLOOKUP(L1024,Data!K:M,3,0),"0")</f>
        <v>500</v>
      </c>
      <c r="O1024" s="70">
        <f t="shared" si="30"/>
        <v>500</v>
      </c>
      <c r="P1024" s="223"/>
      <c r="Q1024" s="160"/>
      <c r="R1024" s="75"/>
      <c r="S1024" s="76"/>
      <c r="T1024" s="70"/>
      <c r="U1024" s="87"/>
      <c r="V1024" s="87"/>
      <c r="W1024" s="87"/>
      <c r="X1024" s="87"/>
      <c r="Y1024" s="87"/>
      <c r="Z1024" s="87"/>
      <c r="AA1024" s="87"/>
    </row>
    <row r="1025" spans="1:27" s="25" customFormat="1" ht="15.5" x14ac:dyDescent="0.35">
      <c r="A1025" s="202">
        <f>IF(G1025="","",COUNTA($G$3:G1026))</f>
        <v>256</v>
      </c>
      <c r="B1025" s="161">
        <v>45116</v>
      </c>
      <c r="C1025" s="202" t="s">
        <v>703</v>
      </c>
      <c r="D1025" s="202" t="s">
        <v>1121</v>
      </c>
      <c r="E1025" s="202">
        <v>19458</v>
      </c>
      <c r="F1025" s="202">
        <v>496613</v>
      </c>
      <c r="G1025" s="208" t="s">
        <v>1217</v>
      </c>
      <c r="H1025" s="208" t="s">
        <v>1217</v>
      </c>
      <c r="I1025" s="208" t="s">
        <v>1129</v>
      </c>
      <c r="J1025" s="202">
        <v>1608070106</v>
      </c>
      <c r="K1025" s="213" t="s">
        <v>205</v>
      </c>
      <c r="L1025" s="69" t="s">
        <v>61</v>
      </c>
      <c r="M1025" s="70">
        <v>1</v>
      </c>
      <c r="N1025" s="70">
        <f>IFERROR(VLOOKUP(L1025,Data!K:M,3,0),"0")</f>
        <v>500</v>
      </c>
      <c r="O1025" s="70">
        <f t="shared" si="30"/>
        <v>500</v>
      </c>
      <c r="P1025" s="223">
        <f>SUM(O1025:O1026)</f>
        <v>500</v>
      </c>
      <c r="Q1025" s="159"/>
      <c r="R1025" s="72" t="s">
        <v>201</v>
      </c>
      <c r="S1025" s="73" t="s">
        <v>722</v>
      </c>
      <c r="T1025" s="70" t="s">
        <v>195</v>
      </c>
      <c r="U1025" s="87"/>
      <c r="V1025" s="87"/>
      <c r="W1025" s="87"/>
      <c r="X1025" s="87"/>
      <c r="Y1025" s="87"/>
      <c r="Z1025" s="87"/>
      <c r="AA1025" s="87"/>
    </row>
    <row r="1026" spans="1:27" s="25" customFormat="1" ht="15.5" x14ac:dyDescent="0.35">
      <c r="A1026" s="203"/>
      <c r="B1026" s="162"/>
      <c r="C1026" s="203"/>
      <c r="D1026" s="203"/>
      <c r="E1026" s="203"/>
      <c r="F1026" s="203"/>
      <c r="G1026" s="209"/>
      <c r="H1026" s="209"/>
      <c r="I1026" s="209"/>
      <c r="J1026" s="203"/>
      <c r="K1026" s="214"/>
      <c r="L1026" s="69"/>
      <c r="M1026" s="70"/>
      <c r="N1026" s="70" t="str">
        <f>IFERROR(VLOOKUP(L1026,Data!K:M,3,0),"0")</f>
        <v>0</v>
      </c>
      <c r="O1026" s="70">
        <f t="shared" si="30"/>
        <v>0</v>
      </c>
      <c r="P1026" s="223"/>
      <c r="Q1026" s="160"/>
      <c r="R1026" s="75"/>
      <c r="S1026" s="76"/>
      <c r="T1026" s="70"/>
      <c r="U1026" s="87"/>
      <c r="V1026" s="87"/>
      <c r="W1026" s="87"/>
      <c r="X1026" s="87"/>
      <c r="Y1026" s="87"/>
      <c r="Z1026" s="87"/>
      <c r="AA1026" s="87"/>
    </row>
    <row r="1027" spans="1:27" s="25" customFormat="1" ht="15.5" x14ac:dyDescent="0.35">
      <c r="A1027" s="202">
        <f>IF(G1027="","",COUNTA($G$3:G1028))</f>
        <v>257</v>
      </c>
      <c r="B1027" s="161">
        <v>45116</v>
      </c>
      <c r="C1027" s="202" t="s">
        <v>50</v>
      </c>
      <c r="D1027" s="202" t="s">
        <v>768</v>
      </c>
      <c r="E1027" s="202">
        <v>4763</v>
      </c>
      <c r="F1027" s="202">
        <v>456197</v>
      </c>
      <c r="G1027" s="208" t="s">
        <v>1130</v>
      </c>
      <c r="H1027" s="208" t="s">
        <v>1130</v>
      </c>
      <c r="I1027" s="208" t="s">
        <v>1131</v>
      </c>
      <c r="J1027" s="202">
        <v>1763438877</v>
      </c>
      <c r="K1027" s="213" t="s">
        <v>1132</v>
      </c>
      <c r="L1027" s="69" t="s">
        <v>65</v>
      </c>
      <c r="M1027" s="70">
        <v>1</v>
      </c>
      <c r="N1027" s="70">
        <f>IFERROR(VLOOKUP(L1027,Data!K:M,3,0),"0")</f>
        <v>1000</v>
      </c>
      <c r="O1027" s="70">
        <f t="shared" si="30"/>
        <v>1000</v>
      </c>
      <c r="P1027" s="223">
        <f>SUM(O1027:O1037)</f>
        <v>4715</v>
      </c>
      <c r="Q1027" s="159" t="s">
        <v>1218</v>
      </c>
      <c r="R1027" s="72"/>
      <c r="S1027" s="73" t="s">
        <v>723</v>
      </c>
      <c r="T1027" s="70" t="s">
        <v>195</v>
      </c>
      <c r="U1027" s="87"/>
      <c r="V1027" s="87"/>
      <c r="W1027" s="87"/>
      <c r="X1027" s="87"/>
      <c r="Y1027" s="87"/>
      <c r="Z1027" s="87"/>
      <c r="AA1027" s="87"/>
    </row>
    <row r="1028" spans="1:27" s="25" customFormat="1" ht="15.5" x14ac:dyDescent="0.35">
      <c r="A1028" s="203"/>
      <c r="B1028" s="162"/>
      <c r="C1028" s="203"/>
      <c r="D1028" s="203"/>
      <c r="E1028" s="203"/>
      <c r="F1028" s="203"/>
      <c r="G1028" s="209"/>
      <c r="H1028" s="209"/>
      <c r="I1028" s="209"/>
      <c r="J1028" s="203"/>
      <c r="K1028" s="214"/>
      <c r="L1028" s="69" t="s">
        <v>137</v>
      </c>
      <c r="M1028" s="70">
        <v>1</v>
      </c>
      <c r="N1028" s="70">
        <f>IFERROR(VLOOKUP(L1028,Data!K:M,3,0),"0")</f>
        <v>70</v>
      </c>
      <c r="O1028" s="70">
        <f t="shared" si="30"/>
        <v>70</v>
      </c>
      <c r="P1028" s="223"/>
      <c r="Q1028" s="160"/>
      <c r="R1028" s="75"/>
      <c r="S1028" s="76"/>
      <c r="T1028" s="70"/>
      <c r="U1028" s="87"/>
      <c r="V1028" s="87"/>
      <c r="W1028" s="87"/>
      <c r="X1028" s="87"/>
      <c r="Y1028" s="87"/>
      <c r="Z1028" s="87"/>
      <c r="AA1028" s="87"/>
    </row>
    <row r="1029" spans="1:27" s="25" customFormat="1" ht="15.5" x14ac:dyDescent="0.35">
      <c r="A1029" s="203"/>
      <c r="B1029" s="162"/>
      <c r="C1029" s="203"/>
      <c r="D1029" s="203"/>
      <c r="E1029" s="203"/>
      <c r="F1029" s="203"/>
      <c r="G1029" s="209"/>
      <c r="H1029" s="209"/>
      <c r="I1029" s="209"/>
      <c r="J1029" s="203"/>
      <c r="K1029" s="214"/>
      <c r="L1029" s="69" t="s">
        <v>88</v>
      </c>
      <c r="M1029" s="70">
        <v>8</v>
      </c>
      <c r="N1029" s="70">
        <f>IFERROR(VLOOKUP(L1029,Data!K:M,3,0),"0")</f>
        <v>35</v>
      </c>
      <c r="O1029" s="70">
        <f t="shared" si="30"/>
        <v>280</v>
      </c>
      <c r="P1029" s="223"/>
      <c r="Q1029" s="160"/>
      <c r="R1029" s="75"/>
      <c r="S1029" s="76"/>
      <c r="T1029" s="70"/>
      <c r="U1029" s="87"/>
      <c r="V1029" s="87"/>
      <c r="W1029" s="87"/>
      <c r="X1029" s="87"/>
      <c r="Y1029" s="87"/>
      <c r="Z1029" s="87"/>
      <c r="AA1029" s="87"/>
    </row>
    <row r="1030" spans="1:27" s="25" customFormat="1" ht="15.5" x14ac:dyDescent="0.35">
      <c r="A1030" s="203"/>
      <c r="B1030" s="162"/>
      <c r="C1030" s="203"/>
      <c r="D1030" s="203"/>
      <c r="E1030" s="203"/>
      <c r="F1030" s="203"/>
      <c r="G1030" s="209"/>
      <c r="H1030" s="209"/>
      <c r="I1030" s="209"/>
      <c r="J1030" s="203"/>
      <c r="K1030" s="214"/>
      <c r="L1030" s="69" t="s">
        <v>7</v>
      </c>
      <c r="M1030" s="70">
        <v>1</v>
      </c>
      <c r="N1030" s="70">
        <v>30</v>
      </c>
      <c r="O1030" s="70">
        <f t="shared" si="30"/>
        <v>30</v>
      </c>
      <c r="P1030" s="223"/>
      <c r="Q1030" s="160"/>
      <c r="R1030" s="75" t="s">
        <v>852</v>
      </c>
      <c r="S1030" s="76"/>
      <c r="T1030" s="70"/>
      <c r="U1030" s="87"/>
      <c r="V1030" s="87"/>
      <c r="W1030" s="87"/>
      <c r="X1030" s="87"/>
      <c r="Y1030" s="87"/>
      <c r="Z1030" s="87"/>
      <c r="AA1030" s="87"/>
    </row>
    <row r="1031" spans="1:27" s="25" customFormat="1" ht="15.5" x14ac:dyDescent="0.35">
      <c r="A1031" s="203"/>
      <c r="B1031" s="162"/>
      <c r="C1031" s="203"/>
      <c r="D1031" s="203"/>
      <c r="E1031" s="203"/>
      <c r="F1031" s="203"/>
      <c r="G1031" s="209"/>
      <c r="H1031" s="209"/>
      <c r="I1031" s="209"/>
      <c r="J1031" s="203"/>
      <c r="K1031" s="214"/>
      <c r="L1031" s="69" t="s">
        <v>7</v>
      </c>
      <c r="M1031" s="70">
        <v>1</v>
      </c>
      <c r="N1031" s="70">
        <v>125</v>
      </c>
      <c r="O1031" s="70">
        <f t="shared" si="30"/>
        <v>125</v>
      </c>
      <c r="P1031" s="223"/>
      <c r="Q1031" s="160"/>
      <c r="R1031" s="72" t="s">
        <v>771</v>
      </c>
      <c r="S1031" s="76"/>
      <c r="T1031" s="70"/>
      <c r="U1031" s="87"/>
      <c r="V1031" s="87"/>
      <c r="W1031" s="87"/>
      <c r="X1031" s="87"/>
      <c r="Y1031" s="87"/>
      <c r="Z1031" s="87"/>
      <c r="AA1031" s="87"/>
    </row>
    <row r="1032" spans="1:27" s="25" customFormat="1" ht="15.5" x14ac:dyDescent="0.35">
      <c r="A1032" s="203"/>
      <c r="B1032" s="162"/>
      <c r="C1032" s="203"/>
      <c r="D1032" s="203"/>
      <c r="E1032" s="203"/>
      <c r="F1032" s="203"/>
      <c r="G1032" s="209"/>
      <c r="H1032" s="209"/>
      <c r="I1032" s="209"/>
      <c r="J1032" s="203"/>
      <c r="K1032" s="214"/>
      <c r="L1032" s="69" t="s">
        <v>793</v>
      </c>
      <c r="M1032" s="70">
        <v>1</v>
      </c>
      <c r="N1032" s="70">
        <f>IFERROR(VLOOKUP(L1032,Data!K:M,3,0),"0")</f>
        <v>60</v>
      </c>
      <c r="O1032" s="70">
        <f t="shared" si="30"/>
        <v>60</v>
      </c>
      <c r="P1032" s="223"/>
      <c r="Q1032" s="160"/>
      <c r="R1032" s="75"/>
      <c r="S1032" s="76"/>
      <c r="T1032" s="70"/>
      <c r="U1032" s="87"/>
      <c r="V1032" s="87"/>
      <c r="W1032" s="87"/>
      <c r="X1032" s="87"/>
      <c r="Y1032" s="87"/>
      <c r="Z1032" s="87"/>
      <c r="AA1032" s="87"/>
    </row>
    <row r="1033" spans="1:27" s="25" customFormat="1" ht="15.5" x14ac:dyDescent="0.35">
      <c r="A1033" s="203"/>
      <c r="B1033" s="162"/>
      <c r="C1033" s="203"/>
      <c r="D1033" s="203"/>
      <c r="E1033" s="203"/>
      <c r="F1033" s="203"/>
      <c r="G1033" s="209"/>
      <c r="H1033" s="209"/>
      <c r="I1033" s="209"/>
      <c r="J1033" s="203"/>
      <c r="K1033" s="214"/>
      <c r="L1033" s="69" t="s">
        <v>763</v>
      </c>
      <c r="M1033" s="70">
        <v>1</v>
      </c>
      <c r="N1033" s="70">
        <f>IFERROR(VLOOKUP(L1033,Data!K:M,3,0),"0")</f>
        <v>850</v>
      </c>
      <c r="O1033" s="70">
        <f t="shared" si="30"/>
        <v>850</v>
      </c>
      <c r="P1033" s="223"/>
      <c r="Q1033" s="160"/>
      <c r="R1033" s="75"/>
      <c r="S1033" s="76"/>
      <c r="T1033" s="70"/>
      <c r="U1033" s="87"/>
      <c r="V1033" s="87"/>
      <c r="W1033" s="87"/>
      <c r="X1033" s="87"/>
      <c r="Y1033" s="87"/>
      <c r="Z1033" s="87"/>
      <c r="AA1033" s="87"/>
    </row>
    <row r="1034" spans="1:27" s="25" customFormat="1" ht="15.5" x14ac:dyDescent="0.35">
      <c r="A1034" s="203"/>
      <c r="B1034" s="162"/>
      <c r="C1034" s="203"/>
      <c r="D1034" s="203"/>
      <c r="E1034" s="203"/>
      <c r="F1034" s="203"/>
      <c r="G1034" s="209"/>
      <c r="H1034" s="209"/>
      <c r="I1034" s="209"/>
      <c r="J1034" s="203"/>
      <c r="K1034" s="214"/>
      <c r="L1034" s="69" t="s">
        <v>94</v>
      </c>
      <c r="M1034" s="70">
        <v>1</v>
      </c>
      <c r="N1034" s="70">
        <f>IFERROR(VLOOKUP(L1034,Data!K:M,3,0),"0")</f>
        <v>80</v>
      </c>
      <c r="O1034" s="70">
        <f t="shared" si="30"/>
        <v>80</v>
      </c>
      <c r="P1034" s="223"/>
      <c r="Q1034" s="160"/>
      <c r="R1034" s="75"/>
      <c r="S1034" s="76"/>
      <c r="T1034" s="70"/>
      <c r="U1034" s="87"/>
      <c r="V1034" s="87"/>
      <c r="W1034" s="87"/>
      <c r="X1034" s="87"/>
      <c r="Y1034" s="87"/>
      <c r="Z1034" s="87"/>
      <c r="AA1034" s="87"/>
    </row>
    <row r="1035" spans="1:27" s="25" customFormat="1" ht="15.5" x14ac:dyDescent="0.35">
      <c r="A1035" s="203"/>
      <c r="B1035" s="162"/>
      <c r="C1035" s="203"/>
      <c r="D1035" s="203"/>
      <c r="E1035" s="203"/>
      <c r="F1035" s="203"/>
      <c r="G1035" s="209"/>
      <c r="H1035" s="209"/>
      <c r="I1035" s="209"/>
      <c r="J1035" s="203"/>
      <c r="K1035" s="214"/>
      <c r="L1035" s="69" t="s">
        <v>134</v>
      </c>
      <c r="M1035" s="70">
        <v>6</v>
      </c>
      <c r="N1035" s="70">
        <f>IFERROR(VLOOKUP(L1035,Data!K:M,3,0),"0")</f>
        <v>140</v>
      </c>
      <c r="O1035" s="70">
        <f t="shared" si="30"/>
        <v>840</v>
      </c>
      <c r="P1035" s="223"/>
      <c r="Q1035" s="160"/>
      <c r="R1035" s="75" t="s">
        <v>1219</v>
      </c>
      <c r="S1035" s="76"/>
      <c r="T1035" s="70"/>
      <c r="U1035" s="87"/>
      <c r="V1035" s="87"/>
      <c r="W1035" s="87"/>
      <c r="X1035" s="87"/>
      <c r="Y1035" s="87"/>
      <c r="Z1035" s="87"/>
      <c r="AA1035" s="87"/>
    </row>
    <row r="1036" spans="1:27" s="25" customFormat="1" ht="15.5" x14ac:dyDescent="0.35">
      <c r="A1036" s="203"/>
      <c r="B1036" s="162"/>
      <c r="C1036" s="203"/>
      <c r="D1036" s="203"/>
      <c r="E1036" s="203"/>
      <c r="F1036" s="203"/>
      <c r="G1036" s="209"/>
      <c r="H1036" s="209"/>
      <c r="I1036" s="209"/>
      <c r="J1036" s="203"/>
      <c r="K1036" s="214"/>
      <c r="L1036" s="69" t="s">
        <v>144</v>
      </c>
      <c r="M1036" s="70">
        <v>1</v>
      </c>
      <c r="N1036" s="70">
        <v>880</v>
      </c>
      <c r="O1036" s="70">
        <f t="shared" si="30"/>
        <v>880</v>
      </c>
      <c r="P1036" s="223"/>
      <c r="Q1036" s="160"/>
      <c r="R1036" s="75"/>
      <c r="S1036" s="76"/>
      <c r="T1036" s="70"/>
      <c r="U1036" s="87"/>
      <c r="V1036" s="87"/>
      <c r="W1036" s="87"/>
      <c r="X1036" s="87"/>
      <c r="Y1036" s="87"/>
      <c r="Z1036" s="87"/>
      <c r="AA1036" s="87"/>
    </row>
    <row r="1037" spans="1:27" s="25" customFormat="1" ht="15.5" x14ac:dyDescent="0.35">
      <c r="A1037" s="203"/>
      <c r="B1037" s="162"/>
      <c r="C1037" s="203"/>
      <c r="D1037" s="203"/>
      <c r="E1037" s="203"/>
      <c r="F1037" s="203"/>
      <c r="G1037" s="209"/>
      <c r="H1037" s="209"/>
      <c r="I1037" s="209"/>
      <c r="J1037" s="203"/>
      <c r="K1037" s="214"/>
      <c r="L1037" s="69" t="s">
        <v>61</v>
      </c>
      <c r="M1037" s="70">
        <v>1</v>
      </c>
      <c r="N1037" s="70">
        <f>IFERROR(VLOOKUP(L1037,Data!K:M,3,0),"0")</f>
        <v>500</v>
      </c>
      <c r="O1037" s="70">
        <f t="shared" si="30"/>
        <v>500</v>
      </c>
      <c r="P1037" s="223"/>
      <c r="Q1037" s="160"/>
      <c r="R1037" s="75"/>
      <c r="S1037" s="76"/>
      <c r="T1037" s="70"/>
      <c r="U1037" s="87"/>
      <c r="V1037" s="87"/>
      <c r="W1037" s="87"/>
      <c r="X1037" s="87"/>
      <c r="Y1037" s="87"/>
      <c r="Z1037" s="87"/>
      <c r="AA1037" s="87"/>
    </row>
    <row r="1038" spans="1:27" s="25" customFormat="1" ht="15.5" x14ac:dyDescent="0.35">
      <c r="A1038" s="202">
        <f>IF(G1038="","",COUNTA($G$3:G1039))</f>
        <v>258</v>
      </c>
      <c r="B1038" s="161">
        <v>45116</v>
      </c>
      <c r="C1038" s="202" t="s">
        <v>53</v>
      </c>
      <c r="D1038" s="202" t="s">
        <v>768</v>
      </c>
      <c r="E1038" s="225" t="s">
        <v>1133</v>
      </c>
      <c r="F1038" s="202">
        <v>172723</v>
      </c>
      <c r="G1038" s="208" t="s">
        <v>1134</v>
      </c>
      <c r="H1038" s="208" t="s">
        <v>1134</v>
      </c>
      <c r="I1038" s="208" t="s">
        <v>1131</v>
      </c>
      <c r="J1038" s="202">
        <v>1300995394</v>
      </c>
      <c r="K1038" s="213" t="s">
        <v>163</v>
      </c>
      <c r="L1038" s="69" t="s">
        <v>130</v>
      </c>
      <c r="M1038" s="70">
        <v>1</v>
      </c>
      <c r="N1038" s="70">
        <f>IFERROR(VLOOKUP(L1038,Data!K:M,3,0),"0")</f>
        <v>400</v>
      </c>
      <c r="O1038" s="70">
        <f t="shared" si="30"/>
        <v>400</v>
      </c>
      <c r="P1038" s="223">
        <f>SUM(O1038:O1041)</f>
        <v>1650</v>
      </c>
      <c r="Q1038" s="159"/>
      <c r="R1038" s="72" t="s">
        <v>771</v>
      </c>
      <c r="S1038" s="73" t="s">
        <v>723</v>
      </c>
      <c r="T1038" s="70" t="s">
        <v>195</v>
      </c>
      <c r="U1038" s="87"/>
      <c r="V1038" s="87"/>
      <c r="W1038" s="87"/>
      <c r="X1038" s="87"/>
      <c r="Y1038" s="87"/>
      <c r="Z1038" s="87"/>
      <c r="AA1038" s="87"/>
    </row>
    <row r="1039" spans="1:27" s="25" customFormat="1" ht="15.5" x14ac:dyDescent="0.35">
      <c r="A1039" s="203"/>
      <c r="B1039" s="162"/>
      <c r="C1039" s="203"/>
      <c r="D1039" s="203"/>
      <c r="E1039" s="226"/>
      <c r="F1039" s="203"/>
      <c r="G1039" s="209"/>
      <c r="H1039" s="209"/>
      <c r="I1039" s="209"/>
      <c r="J1039" s="203"/>
      <c r="K1039" s="214"/>
      <c r="L1039" s="69" t="s">
        <v>1220</v>
      </c>
      <c r="M1039" s="70">
        <v>1</v>
      </c>
      <c r="N1039" s="70">
        <f>IFERROR(VLOOKUP(L1039,Data!K:M,3,0),"0")</f>
        <v>250</v>
      </c>
      <c r="O1039" s="70">
        <f t="shared" si="30"/>
        <v>250</v>
      </c>
      <c r="P1039" s="223"/>
      <c r="Q1039" s="160"/>
      <c r="R1039" s="75" t="s">
        <v>772</v>
      </c>
      <c r="S1039" s="76"/>
      <c r="T1039" s="70"/>
      <c r="U1039" s="87"/>
      <c r="V1039" s="87"/>
      <c r="W1039" s="87"/>
      <c r="X1039" s="87"/>
      <c r="Y1039" s="87"/>
      <c r="Z1039" s="87"/>
      <c r="AA1039" s="87"/>
    </row>
    <row r="1040" spans="1:27" s="25" customFormat="1" ht="15.5" x14ac:dyDescent="0.35">
      <c r="A1040" s="203"/>
      <c r="B1040" s="162"/>
      <c r="C1040" s="203"/>
      <c r="D1040" s="203"/>
      <c r="E1040" s="226"/>
      <c r="F1040" s="203"/>
      <c r="G1040" s="209"/>
      <c r="H1040" s="209"/>
      <c r="I1040" s="209"/>
      <c r="J1040" s="203"/>
      <c r="K1040" s="214"/>
      <c r="L1040" s="69" t="s">
        <v>7</v>
      </c>
      <c r="M1040" s="70">
        <v>1</v>
      </c>
      <c r="N1040" s="70">
        <v>500</v>
      </c>
      <c r="O1040" s="70">
        <f t="shared" si="30"/>
        <v>500</v>
      </c>
      <c r="P1040" s="223"/>
      <c r="Q1040" s="160"/>
      <c r="R1040" s="75" t="s">
        <v>790</v>
      </c>
      <c r="S1040" s="76"/>
      <c r="T1040" s="70"/>
      <c r="U1040" s="87"/>
      <c r="V1040" s="87"/>
      <c r="W1040" s="87"/>
      <c r="X1040" s="87"/>
      <c r="Y1040" s="87"/>
      <c r="Z1040" s="87"/>
      <c r="AA1040" s="87"/>
    </row>
    <row r="1041" spans="1:27" s="25" customFormat="1" ht="15.5" x14ac:dyDescent="0.35">
      <c r="A1041" s="203"/>
      <c r="B1041" s="162"/>
      <c r="C1041" s="203"/>
      <c r="D1041" s="203"/>
      <c r="E1041" s="226"/>
      <c r="F1041" s="203"/>
      <c r="G1041" s="209"/>
      <c r="H1041" s="209"/>
      <c r="I1041" s="209"/>
      <c r="J1041" s="203"/>
      <c r="K1041" s="214"/>
      <c r="L1041" s="69" t="s">
        <v>61</v>
      </c>
      <c r="M1041" s="70">
        <v>1</v>
      </c>
      <c r="N1041" s="70">
        <f>IFERROR(VLOOKUP(L1041,Data!K:M,3,0),"0")</f>
        <v>500</v>
      </c>
      <c r="O1041" s="70">
        <f t="shared" si="30"/>
        <v>500</v>
      </c>
      <c r="P1041" s="223"/>
      <c r="Q1041" s="160"/>
      <c r="R1041" s="75"/>
      <c r="S1041" s="76"/>
      <c r="T1041" s="70"/>
      <c r="U1041" s="87"/>
      <c r="V1041" s="87"/>
      <c r="W1041" s="87"/>
      <c r="X1041" s="87"/>
      <c r="Y1041" s="87"/>
      <c r="Z1041" s="87"/>
      <c r="AA1041" s="87"/>
    </row>
    <row r="1042" spans="1:27" s="25" customFormat="1" ht="15.5" x14ac:dyDescent="0.35">
      <c r="A1042" s="202">
        <f>IF(G1042="","",COUNTA($G$3:G1043))</f>
        <v>259</v>
      </c>
      <c r="B1042" s="161">
        <v>45116</v>
      </c>
      <c r="C1042" s="202" t="s">
        <v>53</v>
      </c>
      <c r="D1042" s="202" t="s">
        <v>1121</v>
      </c>
      <c r="E1042" s="202">
        <v>4751</v>
      </c>
      <c r="F1042" s="202">
        <v>540015</v>
      </c>
      <c r="G1042" s="208" t="s">
        <v>1221</v>
      </c>
      <c r="H1042" s="208" t="s">
        <v>1221</v>
      </c>
      <c r="I1042" s="208" t="s">
        <v>1135</v>
      </c>
      <c r="J1042" s="202">
        <v>1906401530</v>
      </c>
      <c r="K1042" s="213" t="s">
        <v>1136</v>
      </c>
      <c r="L1042" s="69" t="s">
        <v>130</v>
      </c>
      <c r="M1042" s="70">
        <v>1</v>
      </c>
      <c r="N1042" s="70">
        <f>IFERROR(VLOOKUP(L1042,Data!K:M,3,0),"0")</f>
        <v>400</v>
      </c>
      <c r="O1042" s="70">
        <f t="shared" si="30"/>
        <v>400</v>
      </c>
      <c r="P1042" s="223">
        <f>SUM(O1042:O1043)</f>
        <v>900</v>
      </c>
      <c r="Q1042" s="159"/>
      <c r="R1042" s="72" t="s">
        <v>201</v>
      </c>
      <c r="S1042" s="73" t="s">
        <v>750</v>
      </c>
      <c r="T1042" s="70" t="s">
        <v>195</v>
      </c>
      <c r="U1042" s="87"/>
      <c r="V1042" s="87"/>
      <c r="W1042" s="87"/>
      <c r="X1042" s="87"/>
      <c r="Y1042" s="87"/>
      <c r="Z1042" s="87"/>
      <c r="AA1042" s="87"/>
    </row>
    <row r="1043" spans="1:27" s="25" customFormat="1" ht="15.5" x14ac:dyDescent="0.35">
      <c r="A1043" s="203"/>
      <c r="B1043" s="162"/>
      <c r="C1043" s="203"/>
      <c r="D1043" s="203"/>
      <c r="E1043" s="203"/>
      <c r="F1043" s="203"/>
      <c r="G1043" s="209"/>
      <c r="H1043" s="209"/>
      <c r="I1043" s="209"/>
      <c r="J1043" s="203"/>
      <c r="K1043" s="214"/>
      <c r="L1043" s="69" t="s">
        <v>61</v>
      </c>
      <c r="M1043" s="70">
        <v>1</v>
      </c>
      <c r="N1043" s="70">
        <f>IFERROR(VLOOKUP(L1043,Data!K:M,3,0),"0")</f>
        <v>500</v>
      </c>
      <c r="O1043" s="70">
        <f t="shared" si="30"/>
        <v>500</v>
      </c>
      <c r="P1043" s="223"/>
      <c r="Q1043" s="160"/>
      <c r="R1043" s="75"/>
      <c r="S1043" s="76"/>
      <c r="T1043" s="70"/>
      <c r="U1043" s="87"/>
      <c r="V1043" s="87"/>
      <c r="W1043" s="87"/>
      <c r="X1043" s="87"/>
      <c r="Y1043" s="87"/>
      <c r="Z1043" s="87"/>
      <c r="AA1043" s="87"/>
    </row>
    <row r="1044" spans="1:27" s="25" customFormat="1" ht="15.5" x14ac:dyDescent="0.35">
      <c r="A1044" s="202">
        <f>IF(G1044="","",COUNTA($G$3:G1045))</f>
        <v>260</v>
      </c>
      <c r="B1044" s="161">
        <v>45116</v>
      </c>
      <c r="C1044" s="202" t="s">
        <v>53</v>
      </c>
      <c r="D1044" s="202" t="s">
        <v>1121</v>
      </c>
      <c r="E1044" s="202">
        <v>3543</v>
      </c>
      <c r="F1044" s="202">
        <v>540015</v>
      </c>
      <c r="G1044" s="208" t="s">
        <v>1221</v>
      </c>
      <c r="H1044" s="208" t="s">
        <v>1221</v>
      </c>
      <c r="I1044" s="208" t="s">
        <v>1135</v>
      </c>
      <c r="J1044" s="202">
        <v>1906401530</v>
      </c>
      <c r="K1044" s="213" t="s">
        <v>1136</v>
      </c>
      <c r="L1044" s="69" t="s">
        <v>61</v>
      </c>
      <c r="M1044" s="70">
        <v>1</v>
      </c>
      <c r="N1044" s="70">
        <f>IFERROR(VLOOKUP(L1044,Data!K:M,3,0),"0")</f>
        <v>500</v>
      </c>
      <c r="O1044" s="70">
        <f t="shared" si="30"/>
        <v>500</v>
      </c>
      <c r="P1044" s="223">
        <f>SUM(O1044:O1045)</f>
        <v>500</v>
      </c>
      <c r="Q1044" s="159"/>
      <c r="R1044" s="72" t="s">
        <v>201</v>
      </c>
      <c r="S1044" s="73" t="s">
        <v>750</v>
      </c>
      <c r="T1044" s="70" t="s">
        <v>195</v>
      </c>
      <c r="U1044" s="87"/>
      <c r="V1044" s="87"/>
      <c r="W1044" s="87"/>
      <c r="X1044" s="87"/>
      <c r="Y1044" s="87"/>
      <c r="Z1044" s="87"/>
      <c r="AA1044" s="87"/>
    </row>
    <row r="1045" spans="1:27" s="25" customFormat="1" ht="15.5" x14ac:dyDescent="0.35">
      <c r="A1045" s="203"/>
      <c r="B1045" s="162"/>
      <c r="C1045" s="203"/>
      <c r="D1045" s="203"/>
      <c r="E1045" s="203"/>
      <c r="F1045" s="203"/>
      <c r="G1045" s="209"/>
      <c r="H1045" s="209"/>
      <c r="I1045" s="209"/>
      <c r="J1045" s="203"/>
      <c r="K1045" s="214"/>
      <c r="L1045" s="69"/>
      <c r="M1045" s="70"/>
      <c r="N1045" s="70" t="str">
        <f>IFERROR(VLOOKUP(L1045,Data!K:M,3,0),"0")</f>
        <v>0</v>
      </c>
      <c r="O1045" s="70">
        <f t="shared" si="30"/>
        <v>0</v>
      </c>
      <c r="P1045" s="223"/>
      <c r="Q1045" s="160"/>
      <c r="R1045" s="75"/>
      <c r="S1045" s="76"/>
      <c r="T1045" s="70"/>
      <c r="U1045" s="87"/>
      <c r="V1045" s="87"/>
      <c r="W1045" s="87"/>
      <c r="X1045" s="87"/>
      <c r="Y1045" s="87"/>
      <c r="Z1045" s="87"/>
      <c r="AA1045" s="87"/>
    </row>
    <row r="1046" spans="1:27" s="25" customFormat="1" ht="15.5" x14ac:dyDescent="0.35">
      <c r="A1046" s="202">
        <f>IF(G1046="","",COUNTA($G$3:G1047))</f>
        <v>261</v>
      </c>
      <c r="B1046" s="161">
        <v>45116</v>
      </c>
      <c r="C1046" s="202" t="s">
        <v>53</v>
      </c>
      <c r="D1046" s="202" t="s">
        <v>768</v>
      </c>
      <c r="E1046" s="202">
        <v>58566</v>
      </c>
      <c r="F1046" s="202">
        <v>425672</v>
      </c>
      <c r="G1046" s="208" t="s">
        <v>1137</v>
      </c>
      <c r="H1046" s="208" t="s">
        <v>1137</v>
      </c>
      <c r="I1046" s="208" t="s">
        <v>1138</v>
      </c>
      <c r="J1046" s="202">
        <v>1825388052</v>
      </c>
      <c r="K1046" s="213" t="s">
        <v>1136</v>
      </c>
      <c r="L1046" s="69" t="s">
        <v>61</v>
      </c>
      <c r="M1046" s="70">
        <v>1</v>
      </c>
      <c r="N1046" s="70">
        <f>IFERROR(VLOOKUP(L1046,Data!K:M,3,0),"0")</f>
        <v>500</v>
      </c>
      <c r="O1046" s="70">
        <f t="shared" si="30"/>
        <v>500</v>
      </c>
      <c r="P1046" s="223">
        <f>SUM(O1046:O1047)</f>
        <v>500</v>
      </c>
      <c r="Q1046" s="159"/>
      <c r="R1046" s="72" t="s">
        <v>711</v>
      </c>
      <c r="S1046" s="73" t="s">
        <v>737</v>
      </c>
      <c r="T1046" s="70" t="s">
        <v>195</v>
      </c>
      <c r="U1046" s="87"/>
      <c r="V1046" s="87"/>
      <c r="W1046" s="87"/>
      <c r="X1046" s="87"/>
      <c r="Y1046" s="87"/>
      <c r="Z1046" s="87"/>
      <c r="AA1046" s="87"/>
    </row>
    <row r="1047" spans="1:27" s="25" customFormat="1" ht="15.5" x14ac:dyDescent="0.35">
      <c r="A1047" s="203"/>
      <c r="B1047" s="162"/>
      <c r="C1047" s="203"/>
      <c r="D1047" s="203"/>
      <c r="E1047" s="203"/>
      <c r="F1047" s="203"/>
      <c r="G1047" s="209"/>
      <c r="H1047" s="209"/>
      <c r="I1047" s="209"/>
      <c r="J1047" s="203"/>
      <c r="K1047" s="214"/>
      <c r="L1047" s="69"/>
      <c r="M1047" s="70"/>
      <c r="N1047" s="70" t="str">
        <f>IFERROR(VLOOKUP(L1047,Data!K:M,3,0),"0")</f>
        <v>0</v>
      </c>
      <c r="O1047" s="70">
        <f t="shared" si="30"/>
        <v>0</v>
      </c>
      <c r="P1047" s="223"/>
      <c r="Q1047" s="160"/>
      <c r="R1047" s="75"/>
      <c r="S1047" s="76"/>
      <c r="T1047" s="70"/>
      <c r="U1047" s="87"/>
      <c r="V1047" s="87"/>
      <c r="W1047" s="87"/>
      <c r="X1047" s="87"/>
      <c r="Y1047" s="87"/>
      <c r="Z1047" s="87"/>
      <c r="AA1047" s="87"/>
    </row>
    <row r="1048" spans="1:27" ht="15.5" x14ac:dyDescent="0.35">
      <c r="A1048" s="210">
        <f>IF(G1048="","",COUNTA($G$3:G1049))</f>
        <v>262</v>
      </c>
      <c r="B1048" s="195" t="s">
        <v>1635</v>
      </c>
      <c r="C1048" s="198" t="s">
        <v>707</v>
      </c>
      <c r="D1048" s="198" t="s">
        <v>76</v>
      </c>
      <c r="E1048" s="224">
        <v>55357</v>
      </c>
      <c r="F1048" s="210">
        <v>80548</v>
      </c>
      <c r="G1048" s="210" t="s">
        <v>1344</v>
      </c>
      <c r="H1048" s="210" t="s">
        <v>1344</v>
      </c>
      <c r="I1048" s="210" t="s">
        <v>1345</v>
      </c>
      <c r="J1048" s="227" t="s">
        <v>1346</v>
      </c>
      <c r="K1048" s="212" t="s">
        <v>177</v>
      </c>
      <c r="L1048" s="38" t="s">
        <v>61</v>
      </c>
      <c r="M1048" s="31">
        <v>1</v>
      </c>
      <c r="N1048" s="31">
        <f>IFERROR(VLOOKUP(L1048,[7]Data!K:M,3,0),"0")</f>
        <v>500</v>
      </c>
      <c r="O1048" s="31">
        <f t="shared" ref="O1048:O1055" si="31">PRODUCT(M1048:N1048)</f>
        <v>500</v>
      </c>
      <c r="P1048" s="224">
        <f>SUM(O1048:O1049)</f>
        <v>500</v>
      </c>
      <c r="Q1048" s="196"/>
      <c r="R1048" s="29" t="s">
        <v>752</v>
      </c>
      <c r="S1048" s="42" t="s">
        <v>723</v>
      </c>
    </row>
    <row r="1049" spans="1:27" ht="15.5" x14ac:dyDescent="0.35">
      <c r="A1049" s="210"/>
      <c r="B1049" s="195"/>
      <c r="C1049" s="198"/>
      <c r="D1049" s="198"/>
      <c r="E1049" s="224"/>
      <c r="F1049" s="210"/>
      <c r="G1049" s="210"/>
      <c r="H1049" s="210"/>
      <c r="I1049" s="210"/>
      <c r="J1049" s="227"/>
      <c r="K1049" s="212"/>
      <c r="L1049" s="38"/>
      <c r="M1049" s="31"/>
      <c r="N1049" s="31" t="str">
        <f>IFERROR(VLOOKUP(L1049,[7]Data!K:M,3,0),"0")</f>
        <v>0</v>
      </c>
      <c r="O1049" s="31">
        <f t="shared" si="31"/>
        <v>0</v>
      </c>
      <c r="P1049" s="224"/>
      <c r="Q1049" s="219"/>
      <c r="R1049" s="36"/>
      <c r="S1049" s="42"/>
    </row>
    <row r="1050" spans="1:27" ht="15.5" x14ac:dyDescent="0.35">
      <c r="A1050" s="210">
        <f>IF(G1050="","",COUNTA($G$3:G1051))</f>
        <v>263</v>
      </c>
      <c r="B1050" s="195" t="s">
        <v>1635</v>
      </c>
      <c r="C1050" s="198" t="s">
        <v>53</v>
      </c>
      <c r="D1050" s="198" t="s">
        <v>76</v>
      </c>
      <c r="E1050" s="224">
        <v>211235</v>
      </c>
      <c r="F1050" s="210">
        <v>579595</v>
      </c>
      <c r="G1050" s="210" t="s">
        <v>1347</v>
      </c>
      <c r="H1050" s="210" t="s">
        <v>1347</v>
      </c>
      <c r="I1050" s="210" t="s">
        <v>1348</v>
      </c>
      <c r="J1050" s="227" t="s">
        <v>1349</v>
      </c>
      <c r="K1050" s="212" t="s">
        <v>163</v>
      </c>
      <c r="L1050" s="38" t="s">
        <v>61</v>
      </c>
      <c r="M1050" s="31">
        <v>1</v>
      </c>
      <c r="N1050" s="31">
        <f>IFERROR(VLOOKUP(L1050,[7]Data!K:M,3,0),"0")</f>
        <v>500</v>
      </c>
      <c r="O1050" s="31">
        <f t="shared" si="31"/>
        <v>500</v>
      </c>
      <c r="P1050" s="224">
        <f>SUM(O1050:O1051)</f>
        <v>500</v>
      </c>
      <c r="Q1050" s="196"/>
      <c r="R1050" s="30" t="s">
        <v>711</v>
      </c>
      <c r="S1050" s="42" t="s">
        <v>750</v>
      </c>
    </row>
    <row r="1051" spans="1:27" ht="15.5" x14ac:dyDescent="0.35">
      <c r="A1051" s="210"/>
      <c r="B1051" s="195"/>
      <c r="C1051" s="198"/>
      <c r="D1051" s="198"/>
      <c r="E1051" s="224"/>
      <c r="F1051" s="210"/>
      <c r="G1051" s="210"/>
      <c r="H1051" s="210"/>
      <c r="I1051" s="210"/>
      <c r="J1051" s="227"/>
      <c r="K1051" s="212"/>
      <c r="L1051" s="38"/>
      <c r="M1051" s="31"/>
      <c r="N1051" s="31" t="str">
        <f>IFERROR(VLOOKUP(L1051,[7]Data!K:M,3,0),"0")</f>
        <v>0</v>
      </c>
      <c r="O1051" s="31">
        <f t="shared" si="31"/>
        <v>0</v>
      </c>
      <c r="P1051" s="224"/>
      <c r="Q1051" s="219"/>
      <c r="R1051" s="30"/>
      <c r="S1051" s="42"/>
    </row>
    <row r="1052" spans="1:27" ht="15.5" x14ac:dyDescent="0.35">
      <c r="A1052" s="210">
        <f>IF(G1052="","",COUNTA($G$3:G1053))</f>
        <v>264</v>
      </c>
      <c r="B1052" s="195" t="s">
        <v>1635</v>
      </c>
      <c r="C1052" s="198" t="s">
        <v>707</v>
      </c>
      <c r="D1052" s="198" t="s">
        <v>76</v>
      </c>
      <c r="E1052" s="224">
        <v>58676</v>
      </c>
      <c r="F1052" s="210">
        <v>368471</v>
      </c>
      <c r="G1052" s="210" t="s">
        <v>1350</v>
      </c>
      <c r="H1052" s="210" t="s">
        <v>1350</v>
      </c>
      <c r="I1052" s="210" t="s">
        <v>1351</v>
      </c>
      <c r="J1052" s="227" t="s">
        <v>1352</v>
      </c>
      <c r="K1052" s="212" t="s">
        <v>227</v>
      </c>
      <c r="L1052" s="38" t="s">
        <v>61</v>
      </c>
      <c r="M1052" s="31">
        <v>1</v>
      </c>
      <c r="N1052" s="31">
        <f>IFERROR(VLOOKUP(L1052,[7]Data!K:M,3,0),"0")</f>
        <v>500</v>
      </c>
      <c r="O1052" s="31">
        <f t="shared" si="31"/>
        <v>500</v>
      </c>
      <c r="P1052" s="224">
        <f>SUM(O1052:O1053)</f>
        <v>500</v>
      </c>
      <c r="Q1052" s="196"/>
      <c r="R1052" s="29" t="s">
        <v>949</v>
      </c>
      <c r="S1052" s="42"/>
    </row>
    <row r="1053" spans="1:27" ht="15.5" x14ac:dyDescent="0.35">
      <c r="A1053" s="210"/>
      <c r="B1053" s="195"/>
      <c r="C1053" s="198"/>
      <c r="D1053" s="198"/>
      <c r="E1053" s="224"/>
      <c r="F1053" s="210"/>
      <c r="G1053" s="210"/>
      <c r="H1053" s="210"/>
      <c r="I1053" s="210"/>
      <c r="J1053" s="227"/>
      <c r="K1053" s="212"/>
      <c r="L1053" s="38"/>
      <c r="M1053" s="31"/>
      <c r="N1053" s="31" t="str">
        <f>IFERROR(VLOOKUP(L1053,[7]Data!K:M,3,0),"0")</f>
        <v>0</v>
      </c>
      <c r="O1053" s="31">
        <f t="shared" si="31"/>
        <v>0</v>
      </c>
      <c r="P1053" s="224"/>
      <c r="Q1053" s="219"/>
      <c r="R1053" s="36"/>
      <c r="S1053" s="42"/>
    </row>
    <row r="1054" spans="1:27" ht="15.5" x14ac:dyDescent="0.35">
      <c r="A1054" s="210">
        <f>IF(G1054="","",COUNTA($G$3:G1065))</f>
        <v>265</v>
      </c>
      <c r="B1054" s="195" t="s">
        <v>1635</v>
      </c>
      <c r="C1054" s="198" t="s">
        <v>707</v>
      </c>
      <c r="D1054" s="198" t="s">
        <v>76</v>
      </c>
      <c r="E1054" s="224">
        <v>50622</v>
      </c>
      <c r="F1054" s="210">
        <v>367264</v>
      </c>
      <c r="G1054" s="210" t="s">
        <v>1353</v>
      </c>
      <c r="H1054" s="210" t="s">
        <v>1353</v>
      </c>
      <c r="I1054" s="210" t="s">
        <v>1354</v>
      </c>
      <c r="J1054" s="227" t="s">
        <v>1355</v>
      </c>
      <c r="K1054" s="212" t="s">
        <v>215</v>
      </c>
      <c r="L1054" s="38" t="s">
        <v>61</v>
      </c>
      <c r="M1054" s="31">
        <v>1</v>
      </c>
      <c r="N1054" s="31">
        <f>IFERROR(VLOOKUP(L1054,[7]Data!K:M,3,0),"0")</f>
        <v>500</v>
      </c>
      <c r="O1054" s="31">
        <f t="shared" si="31"/>
        <v>500</v>
      </c>
      <c r="P1054" s="224">
        <f>SUM(O1054:O1055)</f>
        <v>500</v>
      </c>
      <c r="Q1054" s="196"/>
      <c r="R1054" s="30" t="s">
        <v>752</v>
      </c>
      <c r="S1054" s="42" t="s">
        <v>744</v>
      </c>
    </row>
    <row r="1055" spans="1:27" ht="15.5" x14ac:dyDescent="0.35">
      <c r="A1055" s="210"/>
      <c r="B1055" s="195"/>
      <c r="C1055" s="198"/>
      <c r="D1055" s="198"/>
      <c r="E1055" s="224"/>
      <c r="F1055" s="210"/>
      <c r="G1055" s="210"/>
      <c r="H1055" s="210"/>
      <c r="I1055" s="210"/>
      <c r="J1055" s="227"/>
      <c r="K1055" s="212"/>
      <c r="L1055" s="38"/>
      <c r="M1055" s="31"/>
      <c r="N1055" s="31" t="str">
        <f>IFERROR(VLOOKUP(L1055,[7]Data!K:M,3,0),"0")</f>
        <v>0</v>
      </c>
      <c r="O1055" s="31">
        <f t="shared" si="31"/>
        <v>0</v>
      </c>
      <c r="P1055" s="224"/>
      <c r="Q1055" s="219"/>
      <c r="R1055" s="30"/>
      <c r="S1055" s="42"/>
    </row>
    <row r="1056" spans="1:27" s="88" customFormat="1" ht="18" customHeight="1" x14ac:dyDescent="0.35">
      <c r="A1056" s="236" t="s">
        <v>1626</v>
      </c>
      <c r="B1056" s="237"/>
      <c r="C1056" s="237"/>
      <c r="D1056" s="237"/>
      <c r="E1056" s="237"/>
      <c r="F1056" s="237"/>
      <c r="G1056" s="237"/>
      <c r="H1056" s="237"/>
      <c r="I1056" s="237"/>
      <c r="J1056" s="237"/>
      <c r="K1056" s="237"/>
      <c r="L1056" s="237"/>
      <c r="M1056" s="237"/>
      <c r="N1056" s="237"/>
      <c r="O1056" s="238"/>
      <c r="P1056" s="220">
        <f>SUM(P990:P1055)</f>
        <v>26540</v>
      </c>
      <c r="Q1056" s="221"/>
      <c r="R1056" s="222"/>
    </row>
    <row r="1057" spans="1:27" s="92" customFormat="1" ht="18" customHeight="1" x14ac:dyDescent="0.35">
      <c r="A1057" s="239" t="s">
        <v>1627</v>
      </c>
      <c r="B1057" s="239"/>
      <c r="C1057" s="89" t="e">
        <f ca="1">[4]!NumberToWordEN(P1056)</f>
        <v>#NAME?</v>
      </c>
      <c r="D1057" s="89"/>
      <c r="E1057" s="89"/>
      <c r="F1057" s="90"/>
      <c r="G1057" s="89"/>
      <c r="H1057" s="89"/>
      <c r="I1057" s="89"/>
      <c r="J1057" s="90"/>
      <c r="K1057" s="89"/>
      <c r="L1057" s="89"/>
      <c r="M1057" s="89"/>
      <c r="N1057" s="89"/>
      <c r="O1057" s="89"/>
      <c r="P1057" s="89"/>
      <c r="Q1057" s="91"/>
    </row>
    <row r="1058" spans="1:27" s="92" customFormat="1" ht="18" customHeight="1" x14ac:dyDescent="0.35">
      <c r="A1058" s="93"/>
      <c r="B1058" s="94"/>
      <c r="C1058" s="95"/>
      <c r="D1058" s="93"/>
      <c r="E1058" s="93"/>
      <c r="F1058" s="93"/>
      <c r="G1058" s="93"/>
      <c r="H1058" s="93"/>
      <c r="I1058" s="93"/>
      <c r="J1058" s="95"/>
      <c r="K1058" s="93"/>
      <c r="M1058" s="96"/>
      <c r="P1058" s="93"/>
      <c r="Q1058" s="97"/>
    </row>
    <row r="1059" spans="1:27" s="92" customFormat="1" ht="18" customHeight="1" x14ac:dyDescent="0.35">
      <c r="A1059" s="93"/>
      <c r="B1059" s="94"/>
      <c r="C1059" s="95"/>
      <c r="D1059" s="93"/>
      <c r="E1059" s="93"/>
      <c r="F1059" s="93"/>
      <c r="G1059" s="93"/>
      <c r="H1059" s="93"/>
      <c r="I1059" s="93"/>
      <c r="J1059" s="95"/>
      <c r="K1059" s="93"/>
      <c r="M1059" s="96"/>
      <c r="P1059" s="93"/>
      <c r="Q1059" s="97"/>
    </row>
    <row r="1060" spans="1:27" s="92" customFormat="1" ht="18" customHeight="1" x14ac:dyDescent="0.35">
      <c r="A1060" s="93"/>
      <c r="B1060" s="94"/>
      <c r="C1060" s="95"/>
      <c r="D1060" s="93"/>
      <c r="E1060" s="93"/>
      <c r="F1060" s="93"/>
      <c r="G1060" s="93"/>
      <c r="H1060" s="93"/>
      <c r="I1060" s="93"/>
      <c r="J1060" s="95"/>
      <c r="K1060" s="93"/>
      <c r="M1060" s="96"/>
      <c r="P1060" s="93"/>
      <c r="Q1060" s="97"/>
    </row>
    <row r="1061" spans="1:27" s="102" customFormat="1" ht="18" customHeight="1" x14ac:dyDescent="0.35">
      <c r="A1061" s="98"/>
      <c r="B1061" s="98"/>
      <c r="C1061" s="99"/>
      <c r="D1061" s="99"/>
      <c r="E1061" s="98"/>
      <c r="F1061" s="98"/>
      <c r="G1061" s="98"/>
      <c r="H1061" s="98"/>
      <c r="I1061" s="98"/>
      <c r="J1061" s="99"/>
      <c r="K1061" s="99"/>
      <c r="L1061" s="99"/>
      <c r="M1061" s="100"/>
      <c r="N1061" s="100"/>
      <c r="O1061" s="100"/>
      <c r="P1061" s="100"/>
      <c r="Q1061" s="101"/>
    </row>
    <row r="1062" spans="1:27" s="102" customFormat="1" ht="18" customHeight="1" x14ac:dyDescent="0.35">
      <c r="A1062" s="98"/>
      <c r="B1062" s="98"/>
      <c r="C1062" s="99"/>
      <c r="D1062" s="99"/>
      <c r="E1062" s="98"/>
      <c r="F1062" s="98"/>
      <c r="G1062" s="98"/>
      <c r="H1062" s="98"/>
      <c r="I1062" s="98"/>
      <c r="J1062" s="99"/>
      <c r="K1062" s="99"/>
      <c r="L1062" s="99"/>
      <c r="M1062" s="100"/>
      <c r="N1062" s="100"/>
      <c r="O1062" s="100"/>
      <c r="P1062" s="218" t="s">
        <v>1628</v>
      </c>
      <c r="Q1062" s="218"/>
    </row>
    <row r="1063" spans="1:27" s="102" customFormat="1" ht="18" customHeight="1" x14ac:dyDescent="0.35">
      <c r="A1063" s="98"/>
      <c r="B1063" s="98"/>
      <c r="C1063" s="99"/>
      <c r="D1063" s="99"/>
      <c r="E1063" s="98"/>
      <c r="F1063" s="98"/>
      <c r="G1063" s="98"/>
      <c r="H1063" s="98"/>
      <c r="I1063" s="98"/>
      <c r="J1063" s="99"/>
      <c r="K1063" s="99"/>
      <c r="L1063" s="99"/>
      <c r="M1063" s="100"/>
      <c r="N1063" s="100"/>
      <c r="O1063" s="100"/>
      <c r="P1063" s="98"/>
      <c r="Q1063" s="103"/>
    </row>
    <row r="1064" spans="1:27" s="56" customFormat="1" ht="24" customHeight="1" x14ac:dyDescent="0.4">
      <c r="A1064" s="205" t="s">
        <v>1645</v>
      </c>
      <c r="B1064" s="207"/>
      <c r="C1064" s="205" t="s">
        <v>20</v>
      </c>
      <c r="D1064" s="206"/>
      <c r="E1064" s="207"/>
      <c r="F1064" s="205" t="s">
        <v>1623</v>
      </c>
      <c r="G1064" s="206"/>
      <c r="H1064" s="206"/>
      <c r="I1064" s="206"/>
      <c r="J1064" s="206"/>
      <c r="K1064" s="206"/>
      <c r="L1064" s="206"/>
      <c r="M1064" s="206"/>
      <c r="N1064" s="206"/>
      <c r="O1064" s="206"/>
      <c r="P1064" s="206"/>
      <c r="Q1064" s="206"/>
      <c r="R1064" s="207"/>
    </row>
    <row r="1065" spans="1:27" s="57" customFormat="1" ht="41.25" customHeight="1" x14ac:dyDescent="0.4">
      <c r="A1065" s="104" t="s">
        <v>1624</v>
      </c>
      <c r="B1065" s="105" t="s">
        <v>80</v>
      </c>
      <c r="C1065" s="105" t="s">
        <v>9</v>
      </c>
      <c r="D1065" s="106" t="s">
        <v>10</v>
      </c>
      <c r="E1065" s="104" t="s">
        <v>11</v>
      </c>
      <c r="F1065" s="104" t="s">
        <v>0</v>
      </c>
      <c r="G1065" s="104"/>
      <c r="H1065" s="104" t="s">
        <v>1</v>
      </c>
      <c r="I1065" s="107"/>
      <c r="J1065" s="105" t="s">
        <v>12</v>
      </c>
      <c r="K1065" s="108" t="s">
        <v>147</v>
      </c>
      <c r="L1065" s="107" t="s">
        <v>81</v>
      </c>
      <c r="M1065" s="104" t="s">
        <v>13</v>
      </c>
      <c r="N1065" s="104" t="s">
        <v>2</v>
      </c>
      <c r="O1065" s="104" t="s">
        <v>82</v>
      </c>
      <c r="P1065" s="104" t="s">
        <v>1625</v>
      </c>
      <c r="Q1065" s="109" t="s">
        <v>83</v>
      </c>
      <c r="R1065" s="109" t="s">
        <v>4</v>
      </c>
    </row>
    <row r="1066" spans="1:27" ht="15.5" x14ac:dyDescent="0.35">
      <c r="A1066" s="210">
        <f>IF(G1066="","",COUNTA($G$3:G1067))</f>
        <v>266</v>
      </c>
      <c r="B1066" s="195" t="s">
        <v>1635</v>
      </c>
      <c r="C1066" s="198" t="s">
        <v>703</v>
      </c>
      <c r="D1066" s="198" t="s">
        <v>76</v>
      </c>
      <c r="E1066" s="224">
        <v>27173</v>
      </c>
      <c r="F1066" s="210">
        <v>539842</v>
      </c>
      <c r="G1066" s="210" t="s">
        <v>1356</v>
      </c>
      <c r="H1066" s="210" t="s">
        <v>1356</v>
      </c>
      <c r="I1066" s="210" t="s">
        <v>1357</v>
      </c>
      <c r="J1066" s="227" t="s">
        <v>1358</v>
      </c>
      <c r="K1066" s="212" t="s">
        <v>166</v>
      </c>
      <c r="L1066" s="38" t="s">
        <v>61</v>
      </c>
      <c r="M1066" s="31">
        <v>1</v>
      </c>
      <c r="N1066" s="31">
        <f>IFERROR(VLOOKUP(L1066,[7]Data!K:M,3,0),"0")</f>
        <v>500</v>
      </c>
      <c r="O1066" s="31">
        <f>PRODUCT(M1066:N1066)</f>
        <v>500</v>
      </c>
      <c r="P1066" s="224">
        <f>SUM(O1066:O1067)</f>
        <v>500</v>
      </c>
      <c r="Q1066" s="196"/>
      <c r="R1066" s="29" t="s">
        <v>711</v>
      </c>
      <c r="S1066" s="42"/>
    </row>
    <row r="1067" spans="1:27" ht="15.5" x14ac:dyDescent="0.35">
      <c r="A1067" s="210"/>
      <c r="B1067" s="195"/>
      <c r="C1067" s="198"/>
      <c r="D1067" s="198"/>
      <c r="E1067" s="224"/>
      <c r="F1067" s="210"/>
      <c r="G1067" s="210"/>
      <c r="H1067" s="210"/>
      <c r="I1067" s="210"/>
      <c r="J1067" s="227"/>
      <c r="K1067" s="212"/>
      <c r="L1067" s="38"/>
      <c r="M1067" s="31"/>
      <c r="N1067" s="31" t="str">
        <f>IFERROR(VLOOKUP(L1067,[7]Data!K:M,3,0),"0")</f>
        <v>0</v>
      </c>
      <c r="O1067" s="31">
        <f>PRODUCT(M1067:N1067)</f>
        <v>0</v>
      </c>
      <c r="P1067" s="224"/>
      <c r="Q1067" s="219"/>
      <c r="R1067" s="36"/>
      <c r="S1067" s="42"/>
    </row>
    <row r="1068" spans="1:27" s="25" customFormat="1" ht="15.5" x14ac:dyDescent="0.35">
      <c r="A1068" s="202">
        <f>IF(G1068="","",COUNTA($G$3:G1069))</f>
        <v>267</v>
      </c>
      <c r="B1068" s="161">
        <v>45116</v>
      </c>
      <c r="C1068" s="202" t="s">
        <v>53</v>
      </c>
      <c r="D1068" s="202" t="s">
        <v>1121</v>
      </c>
      <c r="E1068" s="202">
        <v>17084</v>
      </c>
      <c r="F1068" s="202">
        <v>514187</v>
      </c>
      <c r="G1068" s="208" t="s">
        <v>1276</v>
      </c>
      <c r="H1068" s="208" t="s">
        <v>1276</v>
      </c>
      <c r="I1068" s="208" t="s">
        <v>1222</v>
      </c>
      <c r="J1068" s="202">
        <v>1767420473</v>
      </c>
      <c r="K1068" s="213" t="s">
        <v>179</v>
      </c>
      <c r="L1068" s="69" t="s">
        <v>65</v>
      </c>
      <c r="M1068" s="70">
        <v>1</v>
      </c>
      <c r="N1068" s="70">
        <f>IFERROR(VLOOKUP(L1068,Data!K:M,3,0),"0")</f>
        <v>1000</v>
      </c>
      <c r="O1068" s="70">
        <f t="shared" si="30"/>
        <v>1000</v>
      </c>
      <c r="P1068" s="223">
        <f>SUM(O1068:O1072)</f>
        <v>2880</v>
      </c>
      <c r="Q1068" s="159" t="s">
        <v>1216</v>
      </c>
      <c r="R1068" s="72"/>
      <c r="S1068" s="73" t="s">
        <v>1139</v>
      </c>
      <c r="T1068" s="70" t="s">
        <v>195</v>
      </c>
      <c r="U1068" s="87"/>
      <c r="V1068" s="87"/>
      <c r="W1068" s="87"/>
      <c r="X1068" s="87"/>
      <c r="Y1068" s="87"/>
      <c r="Z1068" s="87"/>
      <c r="AA1068" s="87"/>
    </row>
    <row r="1069" spans="1:27" s="25" customFormat="1" ht="15.5" x14ac:dyDescent="0.35">
      <c r="A1069" s="203"/>
      <c r="B1069" s="162"/>
      <c r="C1069" s="203"/>
      <c r="D1069" s="203"/>
      <c r="E1069" s="203"/>
      <c r="F1069" s="203"/>
      <c r="G1069" s="209"/>
      <c r="H1069" s="209"/>
      <c r="I1069" s="209"/>
      <c r="J1069" s="203"/>
      <c r="K1069" s="214"/>
      <c r="L1069" s="69" t="s">
        <v>137</v>
      </c>
      <c r="M1069" s="70">
        <v>1</v>
      </c>
      <c r="N1069" s="70">
        <f>IFERROR(VLOOKUP(L1069,Data!K:M,3,0),"0")</f>
        <v>70</v>
      </c>
      <c r="O1069" s="70">
        <f t="shared" si="30"/>
        <v>70</v>
      </c>
      <c r="P1069" s="223"/>
      <c r="Q1069" s="160"/>
      <c r="R1069" s="75"/>
      <c r="S1069" s="76"/>
      <c r="T1069" s="70"/>
      <c r="U1069" s="87"/>
      <c r="V1069" s="87"/>
      <c r="W1069" s="87"/>
      <c r="X1069" s="87"/>
      <c r="Y1069" s="87"/>
      <c r="Z1069" s="87"/>
      <c r="AA1069" s="87"/>
    </row>
    <row r="1070" spans="1:27" s="25" customFormat="1" ht="15.5" x14ac:dyDescent="0.35">
      <c r="A1070" s="203"/>
      <c r="B1070" s="162"/>
      <c r="C1070" s="203"/>
      <c r="D1070" s="203"/>
      <c r="E1070" s="203"/>
      <c r="F1070" s="203"/>
      <c r="G1070" s="209"/>
      <c r="H1070" s="209"/>
      <c r="I1070" s="209"/>
      <c r="J1070" s="203"/>
      <c r="K1070" s="214"/>
      <c r="L1070" s="69" t="s">
        <v>578</v>
      </c>
      <c r="M1070" s="70">
        <v>3</v>
      </c>
      <c r="N1070" s="70">
        <f>IFERROR(VLOOKUP(L1070,Data!K:M,3,0),"0")</f>
        <v>10</v>
      </c>
      <c r="O1070" s="70">
        <f t="shared" si="30"/>
        <v>30</v>
      </c>
      <c r="P1070" s="223"/>
      <c r="Q1070" s="160"/>
      <c r="R1070" s="75"/>
      <c r="S1070" s="76"/>
      <c r="T1070" s="70"/>
      <c r="U1070" s="87"/>
      <c r="V1070" s="87"/>
      <c r="W1070" s="87"/>
      <c r="X1070" s="87"/>
      <c r="Y1070" s="87"/>
      <c r="Z1070" s="87"/>
      <c r="AA1070" s="87"/>
    </row>
    <row r="1071" spans="1:27" s="25" customFormat="1" ht="15.5" x14ac:dyDescent="0.35">
      <c r="A1071" s="203"/>
      <c r="B1071" s="162"/>
      <c r="C1071" s="203"/>
      <c r="D1071" s="203"/>
      <c r="E1071" s="203"/>
      <c r="F1071" s="203"/>
      <c r="G1071" s="209"/>
      <c r="H1071" s="209"/>
      <c r="I1071" s="209"/>
      <c r="J1071" s="203"/>
      <c r="K1071" s="214"/>
      <c r="L1071" s="69" t="s">
        <v>144</v>
      </c>
      <c r="M1071" s="70">
        <v>1</v>
      </c>
      <c r="N1071" s="70">
        <v>1280</v>
      </c>
      <c r="O1071" s="70">
        <f t="shared" si="30"/>
        <v>1280</v>
      </c>
      <c r="P1071" s="223"/>
      <c r="Q1071" s="160"/>
      <c r="R1071" s="75"/>
      <c r="S1071" s="76"/>
      <c r="T1071" s="70"/>
      <c r="U1071" s="87"/>
      <c r="V1071" s="87"/>
      <c r="W1071" s="87"/>
      <c r="X1071" s="87"/>
      <c r="Y1071" s="87"/>
      <c r="Z1071" s="87"/>
      <c r="AA1071" s="87"/>
    </row>
    <row r="1072" spans="1:27" s="25" customFormat="1" ht="15.5" x14ac:dyDescent="0.35">
      <c r="A1072" s="203"/>
      <c r="B1072" s="162"/>
      <c r="C1072" s="203"/>
      <c r="D1072" s="203"/>
      <c r="E1072" s="203"/>
      <c r="F1072" s="203"/>
      <c r="G1072" s="209"/>
      <c r="H1072" s="209"/>
      <c r="I1072" s="209"/>
      <c r="J1072" s="203"/>
      <c r="K1072" s="214"/>
      <c r="L1072" s="69" t="s">
        <v>1127</v>
      </c>
      <c r="M1072" s="70">
        <v>1</v>
      </c>
      <c r="N1072" s="70">
        <f>IFERROR(VLOOKUP(L1072,Data!K:M,3,0),"0")</f>
        <v>500</v>
      </c>
      <c r="O1072" s="70">
        <f t="shared" si="30"/>
        <v>500</v>
      </c>
      <c r="P1072" s="223"/>
      <c r="Q1072" s="160"/>
      <c r="R1072" s="75"/>
      <c r="S1072" s="76"/>
      <c r="T1072" s="70"/>
      <c r="U1072" s="87"/>
      <c r="V1072" s="87"/>
      <c r="W1072" s="87"/>
      <c r="X1072" s="87"/>
      <c r="Y1072" s="87"/>
      <c r="Z1072" s="87"/>
      <c r="AA1072" s="87"/>
    </row>
    <row r="1073" spans="1:27" s="25" customFormat="1" ht="15.5" x14ac:dyDescent="0.35">
      <c r="A1073" s="202">
        <f>IF(G1073="","",COUNTA($G$3:G1074))</f>
        <v>268</v>
      </c>
      <c r="B1073" s="161">
        <v>45116</v>
      </c>
      <c r="C1073" s="202" t="s">
        <v>739</v>
      </c>
      <c r="D1073" s="202" t="s">
        <v>57</v>
      </c>
      <c r="E1073" s="202">
        <v>46376</v>
      </c>
      <c r="F1073" s="202">
        <v>361322</v>
      </c>
      <c r="G1073" s="208" t="s">
        <v>1223</v>
      </c>
      <c r="H1073" s="208" t="s">
        <v>1223</v>
      </c>
      <c r="I1073" s="208" t="s">
        <v>1140</v>
      </c>
      <c r="J1073" s="202">
        <v>1318480618</v>
      </c>
      <c r="K1073" s="213" t="s">
        <v>1136</v>
      </c>
      <c r="L1073" s="69" t="s">
        <v>1127</v>
      </c>
      <c r="M1073" s="70">
        <v>1</v>
      </c>
      <c r="N1073" s="70">
        <f>IFERROR(VLOOKUP(L1073,Data!K:M,3,0),"0")</f>
        <v>500</v>
      </c>
      <c r="O1073" s="70">
        <f t="shared" si="30"/>
        <v>500</v>
      </c>
      <c r="P1073" s="223">
        <f>SUM(O1073:O1074)</f>
        <v>500</v>
      </c>
      <c r="Q1073" s="159"/>
      <c r="R1073" s="72" t="s">
        <v>1141</v>
      </c>
      <c r="S1073" s="73" t="s">
        <v>734</v>
      </c>
      <c r="T1073" s="70" t="s">
        <v>195</v>
      </c>
      <c r="U1073" s="87"/>
      <c r="V1073" s="87"/>
      <c r="W1073" s="87"/>
      <c r="X1073" s="87"/>
      <c r="Y1073" s="87"/>
      <c r="Z1073" s="87"/>
      <c r="AA1073" s="87"/>
    </row>
    <row r="1074" spans="1:27" s="25" customFormat="1" ht="15.5" x14ac:dyDescent="0.35">
      <c r="A1074" s="203"/>
      <c r="B1074" s="162"/>
      <c r="C1074" s="203"/>
      <c r="D1074" s="203"/>
      <c r="E1074" s="203"/>
      <c r="F1074" s="203"/>
      <c r="G1074" s="209"/>
      <c r="H1074" s="209"/>
      <c r="I1074" s="209"/>
      <c r="J1074" s="203"/>
      <c r="K1074" s="214"/>
      <c r="L1074" s="69"/>
      <c r="M1074" s="70"/>
      <c r="N1074" s="70" t="str">
        <f>IFERROR(VLOOKUP(L1074,Data!K:M,3,0),"0")</f>
        <v>0</v>
      </c>
      <c r="O1074" s="70">
        <f t="shared" si="30"/>
        <v>0</v>
      </c>
      <c r="P1074" s="223"/>
      <c r="Q1074" s="160"/>
      <c r="R1074" s="75"/>
      <c r="S1074" s="76"/>
      <c r="T1074" s="70"/>
      <c r="U1074" s="87"/>
      <c r="V1074" s="87"/>
      <c r="W1074" s="87"/>
      <c r="X1074" s="87"/>
      <c r="Y1074" s="87"/>
      <c r="Z1074" s="87"/>
      <c r="AA1074" s="87"/>
    </row>
    <row r="1075" spans="1:27" s="25" customFormat="1" ht="15.5" x14ac:dyDescent="0.35">
      <c r="A1075" s="202">
        <f>IF(G1075="","",COUNTA($G$3:G1076))</f>
        <v>269</v>
      </c>
      <c r="B1075" s="161">
        <v>45116</v>
      </c>
      <c r="C1075" s="202" t="s">
        <v>50</v>
      </c>
      <c r="D1075" s="202" t="s">
        <v>1144</v>
      </c>
      <c r="E1075" s="202">
        <v>40213</v>
      </c>
      <c r="F1075" s="202">
        <v>399761</v>
      </c>
      <c r="G1075" s="208" t="s">
        <v>1142</v>
      </c>
      <c r="H1075" s="208" t="s">
        <v>1142</v>
      </c>
      <c r="I1075" s="208" t="s">
        <v>1143</v>
      </c>
      <c r="J1075" s="202">
        <v>1766334986</v>
      </c>
      <c r="K1075" s="213" t="s">
        <v>163</v>
      </c>
      <c r="L1075" s="69" t="s">
        <v>1127</v>
      </c>
      <c r="M1075" s="70">
        <v>1</v>
      </c>
      <c r="N1075" s="70">
        <f>IFERROR(VLOOKUP(L1075,Data!K:M,3,0),"0")</f>
        <v>500</v>
      </c>
      <c r="O1075" s="70">
        <f t="shared" si="30"/>
        <v>500</v>
      </c>
      <c r="P1075" s="223">
        <f>SUM(O1075:O1076)</f>
        <v>500</v>
      </c>
      <c r="Q1075" s="159"/>
      <c r="R1075" s="72" t="s">
        <v>882</v>
      </c>
      <c r="S1075" s="73" t="s">
        <v>744</v>
      </c>
      <c r="T1075" s="70" t="s">
        <v>195</v>
      </c>
      <c r="U1075" s="87"/>
      <c r="V1075" s="87"/>
      <c r="W1075" s="87"/>
      <c r="X1075" s="87"/>
      <c r="Y1075" s="87"/>
      <c r="Z1075" s="87"/>
      <c r="AA1075" s="87"/>
    </row>
    <row r="1076" spans="1:27" s="25" customFormat="1" ht="15.5" x14ac:dyDescent="0.35">
      <c r="A1076" s="203"/>
      <c r="B1076" s="162"/>
      <c r="C1076" s="203"/>
      <c r="D1076" s="203"/>
      <c r="E1076" s="203"/>
      <c r="F1076" s="203"/>
      <c r="G1076" s="209"/>
      <c r="H1076" s="209"/>
      <c r="I1076" s="209"/>
      <c r="J1076" s="203"/>
      <c r="K1076" s="214"/>
      <c r="L1076" s="69"/>
      <c r="M1076" s="70"/>
      <c r="N1076" s="70" t="str">
        <f>IFERROR(VLOOKUP(L1076,Data!K:M,3,0),"0")</f>
        <v>0</v>
      </c>
      <c r="O1076" s="70">
        <f t="shared" si="30"/>
        <v>0</v>
      </c>
      <c r="P1076" s="223"/>
      <c r="Q1076" s="160"/>
      <c r="R1076" s="75"/>
      <c r="S1076" s="76"/>
      <c r="T1076" s="70"/>
      <c r="U1076" s="87"/>
      <c r="V1076" s="87"/>
      <c r="W1076" s="87"/>
      <c r="X1076" s="87"/>
      <c r="Y1076" s="87"/>
      <c r="Z1076" s="87"/>
      <c r="AA1076" s="87"/>
    </row>
    <row r="1077" spans="1:27" s="25" customFormat="1" ht="15.5" x14ac:dyDescent="0.35">
      <c r="A1077" s="202">
        <f>IF(G1077="","",COUNTA($G$3:G1078))</f>
        <v>270</v>
      </c>
      <c r="B1077" s="161">
        <v>45116</v>
      </c>
      <c r="C1077" s="202" t="s">
        <v>53</v>
      </c>
      <c r="D1077" s="202" t="s">
        <v>768</v>
      </c>
      <c r="E1077" s="202">
        <v>56996</v>
      </c>
      <c r="F1077" s="202">
        <v>170665</v>
      </c>
      <c r="G1077" s="208" t="s">
        <v>1145</v>
      </c>
      <c r="H1077" s="208" t="s">
        <v>1145</v>
      </c>
      <c r="I1077" s="208" t="s">
        <v>1146</v>
      </c>
      <c r="J1077" s="202">
        <v>1712117363</v>
      </c>
      <c r="K1077" s="213" t="s">
        <v>1136</v>
      </c>
      <c r="L1077" s="69" t="s">
        <v>1127</v>
      </c>
      <c r="M1077" s="70">
        <v>1</v>
      </c>
      <c r="N1077" s="70">
        <f>IFERROR(VLOOKUP(L1077,Data!K:M,3,0),"0")</f>
        <v>500</v>
      </c>
      <c r="O1077" s="70">
        <f t="shared" si="30"/>
        <v>500</v>
      </c>
      <c r="P1077" s="223">
        <f>SUM(O1077:O1078)</f>
        <v>500</v>
      </c>
      <c r="Q1077" s="159"/>
      <c r="R1077" s="72" t="s">
        <v>756</v>
      </c>
      <c r="S1077" s="73" t="s">
        <v>744</v>
      </c>
      <c r="T1077" s="70" t="s">
        <v>195</v>
      </c>
      <c r="U1077" s="87"/>
      <c r="V1077" s="87"/>
      <c r="W1077" s="87"/>
      <c r="X1077" s="87"/>
      <c r="Y1077" s="87"/>
      <c r="Z1077" s="87"/>
      <c r="AA1077" s="87"/>
    </row>
    <row r="1078" spans="1:27" s="25" customFormat="1" ht="15.5" x14ac:dyDescent="0.35">
      <c r="A1078" s="203"/>
      <c r="B1078" s="162"/>
      <c r="C1078" s="203"/>
      <c r="D1078" s="203"/>
      <c r="E1078" s="203"/>
      <c r="F1078" s="203"/>
      <c r="G1078" s="209"/>
      <c r="H1078" s="209"/>
      <c r="I1078" s="209"/>
      <c r="J1078" s="203"/>
      <c r="K1078" s="214"/>
      <c r="L1078" s="69"/>
      <c r="M1078" s="70"/>
      <c r="N1078" s="70" t="str">
        <f>IFERROR(VLOOKUP(L1078,Data!K:M,3,0),"0")</f>
        <v>0</v>
      </c>
      <c r="O1078" s="70">
        <f t="shared" si="30"/>
        <v>0</v>
      </c>
      <c r="P1078" s="223"/>
      <c r="Q1078" s="160"/>
      <c r="R1078" s="75"/>
      <c r="S1078" s="76"/>
      <c r="T1078" s="70"/>
      <c r="U1078" s="87"/>
      <c r="V1078" s="87"/>
      <c r="W1078" s="87"/>
      <c r="X1078" s="87"/>
      <c r="Y1078" s="87"/>
      <c r="Z1078" s="87"/>
      <c r="AA1078" s="87"/>
    </row>
    <row r="1079" spans="1:27" s="25" customFormat="1" ht="15.5" x14ac:dyDescent="0.35">
      <c r="A1079" s="202">
        <f>IF(G1079="","",COUNTA($G$3:G1080))</f>
        <v>271</v>
      </c>
      <c r="B1079" s="161">
        <v>45116</v>
      </c>
      <c r="C1079" s="202" t="s">
        <v>53</v>
      </c>
      <c r="D1079" s="202" t="s">
        <v>1121</v>
      </c>
      <c r="E1079" s="202">
        <v>14758</v>
      </c>
      <c r="F1079" s="202">
        <v>172528</v>
      </c>
      <c r="G1079" s="208" t="s">
        <v>1147</v>
      </c>
      <c r="H1079" s="208" t="s">
        <v>1147</v>
      </c>
      <c r="I1079" s="208" t="s">
        <v>1148</v>
      </c>
      <c r="J1079" s="202">
        <v>1818807832</v>
      </c>
      <c r="K1079" s="213" t="s">
        <v>1618</v>
      </c>
      <c r="L1079" s="69" t="s">
        <v>65</v>
      </c>
      <c r="M1079" s="70">
        <v>1</v>
      </c>
      <c r="N1079" s="70">
        <f>IFERROR(VLOOKUP(L1079,Data!K:M,3,0),"0")</f>
        <v>1000</v>
      </c>
      <c r="O1079" s="70">
        <f t="shared" si="30"/>
        <v>1000</v>
      </c>
      <c r="P1079" s="223">
        <f>SUM(O1079:O1094)</f>
        <v>6310</v>
      </c>
      <c r="Q1079" s="159" t="s">
        <v>1216</v>
      </c>
      <c r="R1079" s="72" t="s">
        <v>201</v>
      </c>
      <c r="S1079" s="73" t="s">
        <v>724</v>
      </c>
      <c r="T1079" s="70" t="s">
        <v>195</v>
      </c>
      <c r="U1079" s="87"/>
      <c r="V1079" s="87"/>
      <c r="W1079" s="87"/>
      <c r="X1079" s="87"/>
      <c r="Y1079" s="87"/>
      <c r="Z1079" s="87"/>
      <c r="AA1079" s="87"/>
    </row>
    <row r="1080" spans="1:27" s="25" customFormat="1" ht="15.5" x14ac:dyDescent="0.35">
      <c r="A1080" s="203"/>
      <c r="B1080" s="162"/>
      <c r="C1080" s="203"/>
      <c r="D1080" s="203"/>
      <c r="E1080" s="203"/>
      <c r="F1080" s="203"/>
      <c r="G1080" s="209"/>
      <c r="H1080" s="209"/>
      <c r="I1080" s="209"/>
      <c r="J1080" s="203"/>
      <c r="K1080" s="214"/>
      <c r="L1080" s="69" t="s">
        <v>137</v>
      </c>
      <c r="M1080" s="70">
        <v>1</v>
      </c>
      <c r="N1080" s="70">
        <f>IFERROR(VLOOKUP(L1080,Data!K:M,3,0),"0")</f>
        <v>70</v>
      </c>
      <c r="O1080" s="70">
        <f t="shared" si="30"/>
        <v>70</v>
      </c>
      <c r="P1080" s="223"/>
      <c r="Q1080" s="160"/>
      <c r="R1080" s="75"/>
      <c r="S1080" s="76"/>
      <c r="T1080" s="70"/>
      <c r="U1080" s="87"/>
      <c r="V1080" s="87"/>
      <c r="W1080" s="87"/>
      <c r="X1080" s="87"/>
      <c r="Y1080" s="87"/>
      <c r="Z1080" s="87"/>
      <c r="AA1080" s="87"/>
    </row>
    <row r="1081" spans="1:27" s="25" customFormat="1" ht="15.5" x14ac:dyDescent="0.35">
      <c r="A1081" s="203"/>
      <c r="B1081" s="162"/>
      <c r="C1081" s="203"/>
      <c r="D1081" s="203"/>
      <c r="E1081" s="203"/>
      <c r="F1081" s="203"/>
      <c r="G1081" s="209"/>
      <c r="H1081" s="209"/>
      <c r="I1081" s="209"/>
      <c r="J1081" s="203"/>
      <c r="K1081" s="214"/>
      <c r="L1081" s="69" t="s">
        <v>88</v>
      </c>
      <c r="M1081" s="70">
        <v>15</v>
      </c>
      <c r="N1081" s="70">
        <f>IFERROR(VLOOKUP(L1081,Data!K:M,3,0),"0")</f>
        <v>35</v>
      </c>
      <c r="O1081" s="70">
        <f t="shared" si="30"/>
        <v>525</v>
      </c>
      <c r="P1081" s="223"/>
      <c r="Q1081" s="160"/>
      <c r="R1081" s="75" t="s">
        <v>1614</v>
      </c>
      <c r="S1081" s="76"/>
      <c r="T1081" s="70"/>
      <c r="U1081" s="87"/>
      <c r="V1081" s="87"/>
      <c r="W1081" s="87"/>
      <c r="X1081" s="87"/>
      <c r="Y1081" s="87"/>
      <c r="Z1081" s="87"/>
      <c r="AA1081" s="87"/>
    </row>
    <row r="1082" spans="1:27" s="25" customFormat="1" ht="15.5" x14ac:dyDescent="0.35">
      <c r="A1082" s="203"/>
      <c r="B1082" s="162"/>
      <c r="C1082" s="203"/>
      <c r="D1082" s="203"/>
      <c r="E1082" s="203"/>
      <c r="F1082" s="203"/>
      <c r="G1082" s="209"/>
      <c r="H1082" s="209"/>
      <c r="I1082" s="209"/>
      <c r="J1082" s="203"/>
      <c r="K1082" s="214"/>
      <c r="L1082" s="69" t="s">
        <v>7</v>
      </c>
      <c r="M1082" s="70">
        <v>15</v>
      </c>
      <c r="N1082" s="70">
        <v>25</v>
      </c>
      <c r="O1082" s="70">
        <f t="shared" si="30"/>
        <v>375</v>
      </c>
      <c r="P1082" s="223"/>
      <c r="Q1082" s="160"/>
      <c r="R1082" s="75" t="s">
        <v>845</v>
      </c>
      <c r="S1082" s="76"/>
      <c r="T1082" s="70"/>
      <c r="U1082" s="87"/>
      <c r="V1082" s="87"/>
      <c r="W1082" s="87"/>
      <c r="X1082" s="87"/>
      <c r="Y1082" s="87"/>
      <c r="Z1082" s="87"/>
      <c r="AA1082" s="87"/>
    </row>
    <row r="1083" spans="1:27" s="25" customFormat="1" ht="15.5" x14ac:dyDescent="0.35">
      <c r="A1083" s="203"/>
      <c r="B1083" s="162"/>
      <c r="C1083" s="203"/>
      <c r="D1083" s="203"/>
      <c r="E1083" s="203"/>
      <c r="F1083" s="203"/>
      <c r="G1083" s="209"/>
      <c r="H1083" s="209"/>
      <c r="I1083" s="209"/>
      <c r="J1083" s="203"/>
      <c r="K1083" s="214"/>
      <c r="L1083" s="69" t="s">
        <v>763</v>
      </c>
      <c r="M1083" s="70">
        <v>1</v>
      </c>
      <c r="N1083" s="70">
        <f>IFERROR(VLOOKUP(L1083,Data!K:M,3,0),"0")</f>
        <v>850</v>
      </c>
      <c r="O1083" s="70">
        <f t="shared" si="30"/>
        <v>850</v>
      </c>
      <c r="P1083" s="223"/>
      <c r="Q1083" s="160"/>
      <c r="R1083" s="75"/>
      <c r="S1083" s="76"/>
      <c r="T1083" s="70"/>
      <c r="U1083" s="87"/>
      <c r="V1083" s="87"/>
      <c r="W1083" s="87"/>
      <c r="X1083" s="87"/>
      <c r="Y1083" s="87"/>
      <c r="Z1083" s="87"/>
      <c r="AA1083" s="87"/>
    </row>
    <row r="1084" spans="1:27" s="25" customFormat="1" ht="15.5" x14ac:dyDescent="0.35">
      <c r="A1084" s="203"/>
      <c r="B1084" s="162"/>
      <c r="C1084" s="203"/>
      <c r="D1084" s="203"/>
      <c r="E1084" s="203"/>
      <c r="F1084" s="203"/>
      <c r="G1084" s="209"/>
      <c r="H1084" s="209"/>
      <c r="I1084" s="209"/>
      <c r="J1084" s="203"/>
      <c r="K1084" s="214"/>
      <c r="L1084" s="69" t="s">
        <v>1149</v>
      </c>
      <c r="M1084" s="70">
        <v>1</v>
      </c>
      <c r="N1084" s="70">
        <f>IFERROR(VLOOKUP(L1084,Data!K:M,3,0),"0")</f>
        <v>80</v>
      </c>
      <c r="O1084" s="70">
        <f t="shared" si="30"/>
        <v>80</v>
      </c>
      <c r="P1084" s="223"/>
      <c r="Q1084" s="160"/>
      <c r="R1084" s="75"/>
      <c r="S1084" s="76"/>
      <c r="T1084" s="70"/>
      <c r="U1084" s="87"/>
      <c r="V1084" s="87"/>
      <c r="W1084" s="87"/>
      <c r="X1084" s="87"/>
      <c r="Y1084" s="87"/>
      <c r="Z1084" s="87"/>
      <c r="AA1084" s="87"/>
    </row>
    <row r="1085" spans="1:27" s="25" customFormat="1" ht="15.5" x14ac:dyDescent="0.35">
      <c r="A1085" s="203"/>
      <c r="B1085" s="162"/>
      <c r="C1085" s="203"/>
      <c r="D1085" s="203"/>
      <c r="E1085" s="203"/>
      <c r="F1085" s="203"/>
      <c r="G1085" s="209"/>
      <c r="H1085" s="209"/>
      <c r="I1085" s="209"/>
      <c r="J1085" s="203"/>
      <c r="K1085" s="214"/>
      <c r="L1085" s="69" t="s">
        <v>793</v>
      </c>
      <c r="M1085" s="70">
        <v>1</v>
      </c>
      <c r="N1085" s="70">
        <f>IFERROR(VLOOKUP(L1085,Data!K:M,3,0),"0")</f>
        <v>60</v>
      </c>
      <c r="O1085" s="70">
        <f t="shared" si="30"/>
        <v>60</v>
      </c>
      <c r="P1085" s="223"/>
      <c r="Q1085" s="160"/>
      <c r="R1085" s="75"/>
      <c r="S1085" s="76"/>
      <c r="T1085" s="70"/>
      <c r="U1085" s="87"/>
      <c r="V1085" s="87"/>
      <c r="W1085" s="87"/>
      <c r="X1085" s="87"/>
      <c r="Y1085" s="87"/>
      <c r="Z1085" s="87"/>
      <c r="AA1085" s="87"/>
    </row>
    <row r="1086" spans="1:27" s="25" customFormat="1" ht="15.5" x14ac:dyDescent="0.35">
      <c r="A1086" s="203"/>
      <c r="B1086" s="162"/>
      <c r="C1086" s="203"/>
      <c r="D1086" s="203"/>
      <c r="E1086" s="203"/>
      <c r="F1086" s="203"/>
      <c r="G1086" s="209"/>
      <c r="H1086" s="209"/>
      <c r="I1086" s="209"/>
      <c r="J1086" s="203"/>
      <c r="K1086" s="214"/>
      <c r="L1086" s="69" t="s">
        <v>112</v>
      </c>
      <c r="M1086" s="70">
        <v>1</v>
      </c>
      <c r="N1086" s="70">
        <f>IFERROR(VLOOKUP(L1086,Data!K:M,3,0),"0")</f>
        <v>800</v>
      </c>
      <c r="O1086" s="70">
        <f t="shared" si="30"/>
        <v>800</v>
      </c>
      <c r="P1086" s="223"/>
      <c r="Q1086" s="160"/>
      <c r="R1086" s="75" t="s">
        <v>782</v>
      </c>
      <c r="S1086" s="76"/>
      <c r="T1086" s="70"/>
      <c r="U1086" s="87"/>
      <c r="V1086" s="87"/>
      <c r="W1086" s="87"/>
      <c r="X1086" s="87"/>
      <c r="Y1086" s="87"/>
      <c r="Z1086" s="87"/>
      <c r="AA1086" s="87"/>
    </row>
    <row r="1087" spans="1:27" s="25" customFormat="1" ht="15.5" x14ac:dyDescent="0.35">
      <c r="A1087" s="203"/>
      <c r="B1087" s="162"/>
      <c r="C1087" s="203"/>
      <c r="D1087" s="203"/>
      <c r="E1087" s="203"/>
      <c r="F1087" s="203"/>
      <c r="G1087" s="209"/>
      <c r="H1087" s="209"/>
      <c r="I1087" s="209"/>
      <c r="J1087" s="203"/>
      <c r="K1087" s="214"/>
      <c r="L1087" s="69" t="s">
        <v>125</v>
      </c>
      <c r="M1087" s="70">
        <v>1</v>
      </c>
      <c r="N1087" s="70">
        <f>IFERROR(VLOOKUP(L1087,Data!K:M,3,0),"0")</f>
        <v>450</v>
      </c>
      <c r="O1087" s="70">
        <f t="shared" si="30"/>
        <v>450</v>
      </c>
      <c r="P1087" s="223"/>
      <c r="Q1087" s="160"/>
      <c r="R1087" s="75"/>
      <c r="S1087" s="76"/>
      <c r="T1087" s="70"/>
      <c r="U1087" s="87"/>
      <c r="V1087" s="87"/>
      <c r="W1087" s="87"/>
      <c r="X1087" s="87"/>
      <c r="Y1087" s="87"/>
      <c r="Z1087" s="87"/>
      <c r="AA1087" s="87"/>
    </row>
    <row r="1088" spans="1:27" s="25" customFormat="1" ht="15.5" x14ac:dyDescent="0.35">
      <c r="A1088" s="203"/>
      <c r="B1088" s="162"/>
      <c r="C1088" s="203"/>
      <c r="D1088" s="203"/>
      <c r="E1088" s="203"/>
      <c r="F1088" s="203"/>
      <c r="G1088" s="209"/>
      <c r="H1088" s="209"/>
      <c r="I1088" s="209"/>
      <c r="J1088" s="203"/>
      <c r="K1088" s="214"/>
      <c r="L1088" s="69" t="s">
        <v>121</v>
      </c>
      <c r="M1088" s="70">
        <v>3</v>
      </c>
      <c r="N1088" s="70">
        <f>IFERROR(VLOOKUP(L1088,Data!K:M,3,0),"0")</f>
        <v>25</v>
      </c>
      <c r="O1088" s="70">
        <f t="shared" si="30"/>
        <v>75</v>
      </c>
      <c r="P1088" s="223"/>
      <c r="Q1088" s="160"/>
      <c r="R1088" s="75"/>
      <c r="S1088" s="76"/>
      <c r="T1088" s="70"/>
      <c r="U1088" s="87"/>
      <c r="V1088" s="87"/>
      <c r="W1088" s="87"/>
      <c r="X1088" s="87"/>
      <c r="Y1088" s="87"/>
      <c r="Z1088" s="87"/>
      <c r="AA1088" s="87"/>
    </row>
    <row r="1089" spans="1:27" s="25" customFormat="1" ht="15.5" x14ac:dyDescent="0.35">
      <c r="A1089" s="203"/>
      <c r="B1089" s="162"/>
      <c r="C1089" s="203"/>
      <c r="D1089" s="203"/>
      <c r="E1089" s="203"/>
      <c r="F1089" s="203"/>
      <c r="G1089" s="209"/>
      <c r="H1089" s="209"/>
      <c r="I1089" s="209"/>
      <c r="J1089" s="203"/>
      <c r="K1089" s="214"/>
      <c r="L1089" s="69" t="s">
        <v>578</v>
      </c>
      <c r="M1089" s="70">
        <v>3</v>
      </c>
      <c r="N1089" s="70">
        <f>IFERROR(VLOOKUP(L1089,Data!K:M,3,0),"0")</f>
        <v>10</v>
      </c>
      <c r="O1089" s="70">
        <f t="shared" si="30"/>
        <v>30</v>
      </c>
      <c r="P1089" s="223"/>
      <c r="Q1089" s="160"/>
      <c r="R1089" s="75"/>
      <c r="S1089" s="76"/>
      <c r="T1089" s="70"/>
      <c r="U1089" s="87"/>
      <c r="V1089" s="87"/>
      <c r="W1089" s="87"/>
      <c r="X1089" s="87"/>
      <c r="Y1089" s="87"/>
      <c r="Z1089" s="87"/>
      <c r="AA1089" s="87"/>
    </row>
    <row r="1090" spans="1:27" s="25" customFormat="1" ht="15.5" x14ac:dyDescent="0.35">
      <c r="A1090" s="203"/>
      <c r="B1090" s="162"/>
      <c r="C1090" s="203"/>
      <c r="D1090" s="203"/>
      <c r="E1090" s="203"/>
      <c r="F1090" s="203"/>
      <c r="G1090" s="209"/>
      <c r="H1090" s="209"/>
      <c r="I1090" s="209"/>
      <c r="J1090" s="203"/>
      <c r="K1090" s="214"/>
      <c r="L1090" s="69" t="s">
        <v>119</v>
      </c>
      <c r="M1090" s="70">
        <v>3</v>
      </c>
      <c r="N1090" s="70">
        <f>IFERROR(VLOOKUP(L1090,Data!K:M,3,0),"0")</f>
        <v>85</v>
      </c>
      <c r="O1090" s="70">
        <f t="shared" si="30"/>
        <v>255</v>
      </c>
      <c r="P1090" s="223"/>
      <c r="Q1090" s="160"/>
      <c r="R1090" s="75"/>
      <c r="S1090" s="76"/>
      <c r="T1090" s="70"/>
      <c r="U1090" s="87"/>
      <c r="V1090" s="87"/>
      <c r="W1090" s="87"/>
      <c r="X1090" s="87"/>
      <c r="Y1090" s="87"/>
      <c r="Z1090" s="87"/>
      <c r="AA1090" s="87"/>
    </row>
    <row r="1091" spans="1:27" s="25" customFormat="1" ht="15.5" x14ac:dyDescent="0.35">
      <c r="A1091" s="203"/>
      <c r="B1091" s="162"/>
      <c r="C1091" s="203"/>
      <c r="D1091" s="203"/>
      <c r="E1091" s="203"/>
      <c r="F1091" s="203"/>
      <c r="G1091" s="209"/>
      <c r="H1091" s="209"/>
      <c r="I1091" s="209"/>
      <c r="J1091" s="203"/>
      <c r="K1091" s="214"/>
      <c r="L1091" s="69" t="s">
        <v>94</v>
      </c>
      <c r="M1091" s="70">
        <v>1</v>
      </c>
      <c r="N1091" s="70">
        <f>IFERROR(VLOOKUP(L1091,Data!K:M,3,0),"0")</f>
        <v>80</v>
      </c>
      <c r="O1091" s="70">
        <f t="shared" si="30"/>
        <v>80</v>
      </c>
      <c r="P1091" s="223"/>
      <c r="Q1091" s="160"/>
      <c r="R1091" s="75"/>
      <c r="S1091" s="76"/>
      <c r="T1091" s="70"/>
      <c r="U1091" s="87"/>
      <c r="V1091" s="87"/>
      <c r="W1091" s="87"/>
      <c r="X1091" s="87"/>
      <c r="Y1091" s="87"/>
      <c r="Z1091" s="87"/>
      <c r="AA1091" s="87"/>
    </row>
    <row r="1092" spans="1:27" s="25" customFormat="1" ht="15.5" x14ac:dyDescent="0.35">
      <c r="A1092" s="203"/>
      <c r="B1092" s="162"/>
      <c r="C1092" s="203"/>
      <c r="D1092" s="203"/>
      <c r="E1092" s="203"/>
      <c r="F1092" s="203"/>
      <c r="G1092" s="209"/>
      <c r="H1092" s="209"/>
      <c r="I1092" s="209"/>
      <c r="J1092" s="203"/>
      <c r="K1092" s="214"/>
      <c r="L1092" s="69" t="s">
        <v>134</v>
      </c>
      <c r="M1092" s="70">
        <v>2</v>
      </c>
      <c r="N1092" s="70">
        <f>IFERROR(VLOOKUP(L1092,Data!K:M,3,0),"0")</f>
        <v>140</v>
      </c>
      <c r="O1092" s="70">
        <f t="shared" si="30"/>
        <v>280</v>
      </c>
      <c r="P1092" s="223"/>
      <c r="Q1092" s="160"/>
      <c r="R1092" s="75" t="s">
        <v>1224</v>
      </c>
      <c r="S1092" s="76"/>
      <c r="T1092" s="70"/>
      <c r="U1092" s="87"/>
      <c r="V1092" s="87"/>
      <c r="W1092" s="87"/>
      <c r="X1092" s="87"/>
      <c r="Y1092" s="87"/>
      <c r="Z1092" s="87"/>
      <c r="AA1092" s="87"/>
    </row>
    <row r="1093" spans="1:27" s="25" customFormat="1" ht="15.5" x14ac:dyDescent="0.35">
      <c r="A1093" s="203"/>
      <c r="B1093" s="162"/>
      <c r="C1093" s="203"/>
      <c r="D1093" s="203"/>
      <c r="E1093" s="203"/>
      <c r="F1093" s="203"/>
      <c r="G1093" s="209"/>
      <c r="H1093" s="209"/>
      <c r="I1093" s="209"/>
      <c r="J1093" s="203"/>
      <c r="K1093" s="214"/>
      <c r="L1093" s="69" t="s">
        <v>144</v>
      </c>
      <c r="M1093" s="70">
        <v>1</v>
      </c>
      <c r="N1093" s="70">
        <v>880</v>
      </c>
      <c r="O1093" s="70">
        <f t="shared" si="30"/>
        <v>880</v>
      </c>
      <c r="P1093" s="223"/>
      <c r="Q1093" s="160"/>
      <c r="R1093" s="75"/>
      <c r="S1093" s="76"/>
      <c r="T1093" s="70"/>
      <c r="U1093" s="87"/>
      <c r="V1093" s="87"/>
      <c r="W1093" s="87"/>
      <c r="X1093" s="87"/>
      <c r="Y1093" s="87"/>
      <c r="Z1093" s="87"/>
      <c r="AA1093" s="87"/>
    </row>
    <row r="1094" spans="1:27" s="25" customFormat="1" ht="15.5" x14ac:dyDescent="0.35">
      <c r="A1094" s="203"/>
      <c r="B1094" s="162"/>
      <c r="C1094" s="203"/>
      <c r="D1094" s="203"/>
      <c r="E1094" s="203"/>
      <c r="F1094" s="203"/>
      <c r="G1094" s="209"/>
      <c r="H1094" s="209"/>
      <c r="I1094" s="209"/>
      <c r="J1094" s="203"/>
      <c r="K1094" s="214"/>
      <c r="L1094" s="69" t="s">
        <v>61</v>
      </c>
      <c r="M1094" s="70">
        <v>1</v>
      </c>
      <c r="N1094" s="70">
        <f>IFERROR(VLOOKUP(L1094,Data!K:M,3,0),"0")</f>
        <v>500</v>
      </c>
      <c r="O1094" s="70">
        <f t="shared" si="30"/>
        <v>500</v>
      </c>
      <c r="P1094" s="223"/>
      <c r="Q1094" s="160"/>
      <c r="R1094" s="75"/>
      <c r="S1094" s="76"/>
      <c r="T1094" s="70"/>
      <c r="U1094" s="87"/>
      <c r="V1094" s="87"/>
      <c r="W1094" s="87"/>
      <c r="X1094" s="87"/>
      <c r="Y1094" s="87"/>
      <c r="Z1094" s="87"/>
      <c r="AA1094" s="87"/>
    </row>
    <row r="1095" spans="1:27" s="25" customFormat="1" ht="15.5" x14ac:dyDescent="0.35">
      <c r="A1095" s="202">
        <f>IF(G1095="","",COUNTA($G$3:G1096))</f>
        <v>272</v>
      </c>
      <c r="B1095" s="161">
        <v>45116</v>
      </c>
      <c r="C1095" s="202" t="s">
        <v>53</v>
      </c>
      <c r="D1095" s="202" t="s">
        <v>1121</v>
      </c>
      <c r="E1095" s="202">
        <v>3518</v>
      </c>
      <c r="F1095" s="202">
        <v>319592</v>
      </c>
      <c r="G1095" s="208" t="s">
        <v>1150</v>
      </c>
      <c r="H1095" s="208" t="s">
        <v>1150</v>
      </c>
      <c r="I1095" s="208" t="s">
        <v>1151</v>
      </c>
      <c r="J1095" s="202">
        <v>1682625321</v>
      </c>
      <c r="K1095" s="213" t="s">
        <v>1056</v>
      </c>
      <c r="L1095" s="69" t="s">
        <v>763</v>
      </c>
      <c r="M1095" s="70">
        <v>1</v>
      </c>
      <c r="N1095" s="70">
        <f>IFERROR(VLOOKUP(L1095,Data!K:M,3,0),"0")</f>
        <v>850</v>
      </c>
      <c r="O1095" s="70">
        <f t="shared" si="30"/>
        <v>850</v>
      </c>
      <c r="P1095" s="223">
        <f>SUM(O1095:O1096)</f>
        <v>1350</v>
      </c>
      <c r="Q1095" s="159"/>
      <c r="R1095" s="72"/>
      <c r="S1095" s="73" t="s">
        <v>735</v>
      </c>
      <c r="T1095" s="70" t="s">
        <v>195</v>
      </c>
      <c r="U1095" s="87"/>
      <c r="V1095" s="87"/>
      <c r="W1095" s="87"/>
      <c r="X1095" s="87"/>
      <c r="Y1095" s="87"/>
      <c r="Z1095" s="87"/>
      <c r="AA1095" s="87"/>
    </row>
    <row r="1096" spans="1:27" s="25" customFormat="1" ht="15.5" x14ac:dyDescent="0.35">
      <c r="A1096" s="203"/>
      <c r="B1096" s="162"/>
      <c r="C1096" s="203"/>
      <c r="D1096" s="203"/>
      <c r="E1096" s="203"/>
      <c r="F1096" s="203"/>
      <c r="G1096" s="209"/>
      <c r="H1096" s="209"/>
      <c r="I1096" s="209"/>
      <c r="J1096" s="203"/>
      <c r="K1096" s="214"/>
      <c r="L1096" s="69" t="s">
        <v>61</v>
      </c>
      <c r="M1096" s="70">
        <v>1</v>
      </c>
      <c r="N1096" s="70">
        <f>IFERROR(VLOOKUP(L1096,Data!K:M,3,0),"0")</f>
        <v>500</v>
      </c>
      <c r="O1096" s="70">
        <f t="shared" si="30"/>
        <v>500</v>
      </c>
      <c r="P1096" s="223"/>
      <c r="Q1096" s="160"/>
      <c r="R1096" s="75"/>
      <c r="S1096" s="76"/>
      <c r="T1096" s="70"/>
      <c r="U1096" s="87"/>
      <c r="V1096" s="87"/>
      <c r="W1096" s="87"/>
      <c r="X1096" s="87"/>
      <c r="Y1096" s="87"/>
      <c r="Z1096" s="87"/>
      <c r="AA1096" s="87"/>
    </row>
    <row r="1097" spans="1:27" s="25" customFormat="1" ht="15.5" x14ac:dyDescent="0.35">
      <c r="A1097" s="202">
        <f>IF(G1097="","",COUNTA($G$3:G1098))</f>
        <v>273</v>
      </c>
      <c r="B1097" s="161">
        <v>45116</v>
      </c>
      <c r="C1097" s="202" t="s">
        <v>53</v>
      </c>
      <c r="D1097" s="202" t="s">
        <v>768</v>
      </c>
      <c r="E1097" s="202">
        <v>10518</v>
      </c>
      <c r="F1097" s="202">
        <v>475589</v>
      </c>
      <c r="G1097" s="208" t="s">
        <v>1152</v>
      </c>
      <c r="H1097" s="208" t="s">
        <v>1152</v>
      </c>
      <c r="I1097" s="208" t="s">
        <v>1153</v>
      </c>
      <c r="J1097" s="202">
        <v>1764046612</v>
      </c>
      <c r="K1097" s="213" t="s">
        <v>193</v>
      </c>
      <c r="L1097" s="69" t="s">
        <v>709</v>
      </c>
      <c r="M1097" s="70">
        <v>1</v>
      </c>
      <c r="N1097" s="70">
        <f>IFERROR(VLOOKUP(L1097,Data!K:M,3,0),"0")</f>
        <v>350</v>
      </c>
      <c r="O1097" s="70">
        <f t="shared" si="30"/>
        <v>350</v>
      </c>
      <c r="P1097" s="223">
        <f>SUM(O1097:O1099)</f>
        <v>850</v>
      </c>
      <c r="Q1097" s="159"/>
      <c r="R1097" s="72"/>
      <c r="S1097" s="73" t="s">
        <v>750</v>
      </c>
      <c r="T1097" s="70" t="s">
        <v>195</v>
      </c>
      <c r="U1097" s="87"/>
      <c r="V1097" s="87"/>
      <c r="W1097" s="87"/>
      <c r="X1097" s="87"/>
      <c r="Y1097" s="87"/>
      <c r="Z1097" s="87"/>
      <c r="AA1097" s="87"/>
    </row>
    <row r="1098" spans="1:27" s="25" customFormat="1" ht="15.5" x14ac:dyDescent="0.35">
      <c r="A1098" s="203"/>
      <c r="B1098" s="162"/>
      <c r="C1098" s="203"/>
      <c r="D1098" s="203"/>
      <c r="E1098" s="203"/>
      <c r="F1098" s="203"/>
      <c r="G1098" s="209"/>
      <c r="H1098" s="209"/>
      <c r="I1098" s="209"/>
      <c r="J1098" s="203"/>
      <c r="K1098" s="214"/>
      <c r="L1098" s="69" t="s">
        <v>61</v>
      </c>
      <c r="M1098" s="70">
        <v>1</v>
      </c>
      <c r="N1098" s="70">
        <f>IFERROR(VLOOKUP(L1098,Data!K:M,3,0),"0")</f>
        <v>500</v>
      </c>
      <c r="O1098" s="70">
        <f t="shared" ref="O1098:O1183" si="32">PRODUCT(M1098:N1098)</f>
        <v>500</v>
      </c>
      <c r="P1098" s="223"/>
      <c r="Q1098" s="160"/>
      <c r="R1098" s="75"/>
      <c r="S1098" s="76"/>
      <c r="T1098" s="70"/>
      <c r="U1098" s="87"/>
      <c r="V1098" s="87"/>
      <c r="W1098" s="87"/>
      <c r="X1098" s="87"/>
      <c r="Y1098" s="87"/>
      <c r="Z1098" s="87"/>
      <c r="AA1098" s="87"/>
    </row>
    <row r="1099" spans="1:27" s="25" customFormat="1" ht="15.5" x14ac:dyDescent="0.35">
      <c r="A1099" s="203"/>
      <c r="B1099" s="162"/>
      <c r="C1099" s="203"/>
      <c r="D1099" s="203"/>
      <c r="E1099" s="203"/>
      <c r="F1099" s="203"/>
      <c r="G1099" s="209"/>
      <c r="H1099" s="209"/>
      <c r="I1099" s="209"/>
      <c r="J1099" s="203"/>
      <c r="K1099" s="214"/>
      <c r="L1099" s="69"/>
      <c r="M1099" s="70"/>
      <c r="N1099" s="70" t="str">
        <f>IFERROR(VLOOKUP(L1099,Data!K:M,3,0),"0")</f>
        <v>0</v>
      </c>
      <c r="O1099" s="70">
        <f t="shared" si="32"/>
        <v>0</v>
      </c>
      <c r="P1099" s="223"/>
      <c r="Q1099" s="160"/>
      <c r="R1099" s="75"/>
      <c r="S1099" s="76"/>
      <c r="T1099" s="70"/>
      <c r="U1099" s="87"/>
      <c r="V1099" s="87"/>
      <c r="W1099" s="87"/>
      <c r="X1099" s="87"/>
      <c r="Y1099" s="87"/>
      <c r="Z1099" s="87"/>
      <c r="AA1099" s="87"/>
    </row>
    <row r="1100" spans="1:27" s="25" customFormat="1" ht="15.5" x14ac:dyDescent="0.35">
      <c r="A1100" s="202">
        <f>IF(G1100="","",COUNTA($G$3:G1101))</f>
        <v>274</v>
      </c>
      <c r="B1100" s="161">
        <v>45116</v>
      </c>
      <c r="C1100" s="202" t="s">
        <v>739</v>
      </c>
      <c r="D1100" s="202" t="s">
        <v>1144</v>
      </c>
      <c r="E1100" s="202">
        <v>53001</v>
      </c>
      <c r="F1100" s="202">
        <v>410046</v>
      </c>
      <c r="G1100" s="208" t="s">
        <v>1154</v>
      </c>
      <c r="H1100" s="208" t="s">
        <v>1154</v>
      </c>
      <c r="I1100" s="208" t="s">
        <v>1155</v>
      </c>
      <c r="J1100" s="202">
        <v>1949057479</v>
      </c>
      <c r="K1100" s="213" t="s">
        <v>1156</v>
      </c>
      <c r="L1100" s="69" t="s">
        <v>578</v>
      </c>
      <c r="M1100" s="70">
        <v>3</v>
      </c>
      <c r="N1100" s="70">
        <f>IFERROR(VLOOKUP(L1100,Data!K:M,3,0),"0")</f>
        <v>10</v>
      </c>
      <c r="O1100" s="70">
        <f t="shared" si="32"/>
        <v>30</v>
      </c>
      <c r="P1100" s="223">
        <f>SUM(O1100:O1101)</f>
        <v>530</v>
      </c>
      <c r="Q1100" s="159"/>
      <c r="R1100" s="72"/>
      <c r="S1100" s="73" t="s">
        <v>827</v>
      </c>
      <c r="T1100" s="70" t="s">
        <v>195</v>
      </c>
      <c r="U1100" s="87"/>
      <c r="V1100" s="87"/>
      <c r="W1100" s="87"/>
      <c r="X1100" s="87"/>
      <c r="Y1100" s="87"/>
      <c r="Z1100" s="87"/>
      <c r="AA1100" s="87"/>
    </row>
    <row r="1101" spans="1:27" s="25" customFormat="1" ht="15.5" x14ac:dyDescent="0.35">
      <c r="A1101" s="203"/>
      <c r="B1101" s="162"/>
      <c r="C1101" s="203"/>
      <c r="D1101" s="203"/>
      <c r="E1101" s="203"/>
      <c r="F1101" s="203"/>
      <c r="G1101" s="209"/>
      <c r="H1101" s="209"/>
      <c r="I1101" s="209"/>
      <c r="J1101" s="203"/>
      <c r="K1101" s="214"/>
      <c r="L1101" s="69" t="s">
        <v>61</v>
      </c>
      <c r="M1101" s="70">
        <v>1</v>
      </c>
      <c r="N1101" s="70">
        <f>IFERROR(VLOOKUP(L1101,Data!K:M,3,0),"0")</f>
        <v>500</v>
      </c>
      <c r="O1101" s="70">
        <f t="shared" si="32"/>
        <v>500</v>
      </c>
      <c r="P1101" s="223"/>
      <c r="Q1101" s="160"/>
      <c r="R1101" s="75"/>
      <c r="S1101" s="76"/>
      <c r="T1101" s="70"/>
      <c r="U1101" s="87"/>
      <c r="V1101" s="87"/>
      <c r="W1101" s="87"/>
      <c r="X1101" s="87"/>
      <c r="Y1101" s="87"/>
      <c r="Z1101" s="87"/>
      <c r="AA1101" s="87"/>
    </row>
    <row r="1102" spans="1:27" s="25" customFormat="1" ht="15.5" x14ac:dyDescent="0.35">
      <c r="A1102" s="202">
        <f>IF(G1102="","",COUNTA($G$3:G1103))</f>
        <v>275</v>
      </c>
      <c r="B1102" s="161">
        <v>45116</v>
      </c>
      <c r="C1102" s="202" t="s">
        <v>50</v>
      </c>
      <c r="D1102" s="202" t="s">
        <v>768</v>
      </c>
      <c r="E1102" s="202">
        <v>207690</v>
      </c>
      <c r="F1102" s="202">
        <v>512053</v>
      </c>
      <c r="G1102" s="208" t="s">
        <v>1225</v>
      </c>
      <c r="H1102" s="208" t="s">
        <v>1225</v>
      </c>
      <c r="I1102" s="208" t="s">
        <v>1157</v>
      </c>
      <c r="J1102" s="202">
        <v>1937671888</v>
      </c>
      <c r="K1102" s="213" t="s">
        <v>220</v>
      </c>
      <c r="L1102" s="69" t="s">
        <v>61</v>
      </c>
      <c r="M1102" s="70">
        <v>1</v>
      </c>
      <c r="N1102" s="70">
        <f>IFERROR(VLOOKUP(L1102,Data!K:M,3,0),"0")</f>
        <v>500</v>
      </c>
      <c r="O1102" s="70">
        <f t="shared" si="32"/>
        <v>500</v>
      </c>
      <c r="P1102" s="223">
        <f>SUM(O1102:O1104)</f>
        <v>500</v>
      </c>
      <c r="Q1102" s="159"/>
      <c r="R1102" s="72" t="s">
        <v>162</v>
      </c>
      <c r="S1102" s="73" t="s">
        <v>723</v>
      </c>
      <c r="T1102" s="70" t="s">
        <v>195</v>
      </c>
      <c r="U1102" s="87"/>
      <c r="V1102" s="87"/>
      <c r="W1102" s="87"/>
      <c r="X1102" s="87"/>
      <c r="Y1102" s="87"/>
      <c r="Z1102" s="87"/>
      <c r="AA1102" s="87"/>
    </row>
    <row r="1103" spans="1:27" s="25" customFormat="1" ht="15.5" x14ac:dyDescent="0.35">
      <c r="A1103" s="203"/>
      <c r="B1103" s="162"/>
      <c r="C1103" s="203"/>
      <c r="D1103" s="203"/>
      <c r="E1103" s="203"/>
      <c r="F1103" s="203"/>
      <c r="G1103" s="209"/>
      <c r="H1103" s="209"/>
      <c r="I1103" s="209"/>
      <c r="J1103" s="203"/>
      <c r="K1103" s="214"/>
      <c r="L1103" s="69"/>
      <c r="M1103" s="70"/>
      <c r="N1103" s="70" t="str">
        <f>IFERROR(VLOOKUP(L1103,Data!K:M,3,0),"0")</f>
        <v>0</v>
      </c>
      <c r="O1103" s="70">
        <f t="shared" si="32"/>
        <v>0</v>
      </c>
      <c r="P1103" s="223"/>
      <c r="Q1103" s="160"/>
      <c r="R1103" s="75"/>
      <c r="S1103" s="76"/>
      <c r="T1103" s="70"/>
      <c r="U1103" s="87"/>
      <c r="V1103" s="87"/>
      <c r="W1103" s="87"/>
      <c r="X1103" s="87"/>
      <c r="Y1103" s="87"/>
      <c r="Z1103" s="87"/>
      <c r="AA1103" s="87"/>
    </row>
    <row r="1104" spans="1:27" s="25" customFormat="1" ht="15.5" x14ac:dyDescent="0.35">
      <c r="A1104" s="203"/>
      <c r="B1104" s="162"/>
      <c r="C1104" s="203"/>
      <c r="D1104" s="203"/>
      <c r="E1104" s="203"/>
      <c r="F1104" s="203"/>
      <c r="G1104" s="209"/>
      <c r="H1104" s="209"/>
      <c r="I1104" s="209"/>
      <c r="J1104" s="203"/>
      <c r="K1104" s="214"/>
      <c r="L1104" s="69"/>
      <c r="M1104" s="70"/>
      <c r="N1104" s="70" t="str">
        <f>IFERROR(VLOOKUP(L1104,Data!K:M,3,0),"0")</f>
        <v>0</v>
      </c>
      <c r="O1104" s="70">
        <f t="shared" si="32"/>
        <v>0</v>
      </c>
      <c r="P1104" s="223"/>
      <c r="Q1104" s="160"/>
      <c r="R1104" s="75"/>
      <c r="S1104" s="76"/>
      <c r="T1104" s="70"/>
      <c r="U1104" s="87"/>
      <c r="V1104" s="87"/>
      <c r="W1104" s="87"/>
      <c r="X1104" s="87"/>
      <c r="Y1104" s="87"/>
      <c r="Z1104" s="87"/>
      <c r="AA1104" s="87"/>
    </row>
    <row r="1105" spans="1:27" s="25" customFormat="1" ht="15.5" x14ac:dyDescent="0.35">
      <c r="A1105" s="202">
        <f>IF(G1105="","",COUNTA($G$3:G1106))</f>
        <v>276</v>
      </c>
      <c r="B1105" s="161">
        <v>45116</v>
      </c>
      <c r="C1105" s="202" t="s">
        <v>53</v>
      </c>
      <c r="D1105" s="202" t="s">
        <v>768</v>
      </c>
      <c r="E1105" s="202">
        <v>209879</v>
      </c>
      <c r="F1105" s="202">
        <v>540232</v>
      </c>
      <c r="G1105" s="208" t="s">
        <v>1158</v>
      </c>
      <c r="H1105" s="208" t="s">
        <v>1158</v>
      </c>
      <c r="I1105" s="208" t="s">
        <v>1159</v>
      </c>
      <c r="J1105" s="202">
        <v>1616865626</v>
      </c>
      <c r="K1105" s="213" t="s">
        <v>222</v>
      </c>
      <c r="L1105" s="69" t="s">
        <v>7</v>
      </c>
      <c r="M1105" s="70">
        <v>1</v>
      </c>
      <c r="N1105" s="70">
        <v>700</v>
      </c>
      <c r="O1105" s="70">
        <f t="shared" si="32"/>
        <v>700</v>
      </c>
      <c r="P1105" s="223">
        <f>SUM(O1105:O1107)</f>
        <v>1200</v>
      </c>
      <c r="Q1105" s="159"/>
      <c r="R1105" s="75" t="s">
        <v>828</v>
      </c>
      <c r="S1105" s="73" t="s">
        <v>744</v>
      </c>
      <c r="T1105" s="70" t="s">
        <v>195</v>
      </c>
      <c r="U1105" s="87"/>
      <c r="V1105" s="87"/>
      <c r="W1105" s="87"/>
      <c r="X1105" s="87"/>
      <c r="Y1105" s="87"/>
      <c r="Z1105" s="87"/>
      <c r="AA1105" s="87"/>
    </row>
    <row r="1106" spans="1:27" s="25" customFormat="1" ht="15.5" x14ac:dyDescent="0.35">
      <c r="A1106" s="203"/>
      <c r="B1106" s="162"/>
      <c r="C1106" s="203"/>
      <c r="D1106" s="203"/>
      <c r="E1106" s="203"/>
      <c r="F1106" s="203"/>
      <c r="G1106" s="209"/>
      <c r="H1106" s="209"/>
      <c r="I1106" s="209"/>
      <c r="J1106" s="203"/>
      <c r="K1106" s="214"/>
      <c r="L1106" s="69" t="s">
        <v>61</v>
      </c>
      <c r="M1106" s="70">
        <v>1</v>
      </c>
      <c r="N1106" s="70">
        <f>IFERROR(VLOOKUP(L1106,Data!K:M,3,0),"0")</f>
        <v>500</v>
      </c>
      <c r="O1106" s="70">
        <f t="shared" si="32"/>
        <v>500</v>
      </c>
      <c r="P1106" s="223"/>
      <c r="Q1106" s="160"/>
      <c r="R1106" s="75"/>
      <c r="S1106" s="76"/>
      <c r="T1106" s="70"/>
      <c r="U1106" s="87"/>
      <c r="V1106" s="87"/>
      <c r="W1106" s="87"/>
      <c r="X1106" s="87"/>
      <c r="Y1106" s="87"/>
      <c r="Z1106" s="87"/>
      <c r="AA1106" s="87"/>
    </row>
    <row r="1107" spans="1:27" s="25" customFormat="1" ht="15.5" x14ac:dyDescent="0.35">
      <c r="A1107" s="203"/>
      <c r="B1107" s="162"/>
      <c r="C1107" s="203"/>
      <c r="D1107" s="203"/>
      <c r="E1107" s="203"/>
      <c r="F1107" s="203"/>
      <c r="G1107" s="209"/>
      <c r="H1107" s="209"/>
      <c r="I1107" s="209"/>
      <c r="J1107" s="203"/>
      <c r="K1107" s="214"/>
      <c r="L1107" s="69"/>
      <c r="M1107" s="70"/>
      <c r="N1107" s="70" t="str">
        <f>IFERROR(VLOOKUP(L1107,Data!K:M,3,0),"0")</f>
        <v>0</v>
      </c>
      <c r="O1107" s="70">
        <f t="shared" si="32"/>
        <v>0</v>
      </c>
      <c r="P1107" s="223"/>
      <c r="Q1107" s="160"/>
      <c r="R1107" s="75"/>
      <c r="S1107" s="76"/>
      <c r="T1107" s="70"/>
      <c r="U1107" s="87"/>
      <c r="V1107" s="87"/>
      <c r="W1107" s="87"/>
      <c r="X1107" s="87"/>
      <c r="Y1107" s="87"/>
      <c r="Z1107" s="87"/>
      <c r="AA1107" s="87"/>
    </row>
    <row r="1108" spans="1:27" s="25" customFormat="1" ht="15.5" x14ac:dyDescent="0.35">
      <c r="A1108" s="202">
        <f>IF(G1108="","",COUNTA($G$3:G1109))</f>
        <v>277</v>
      </c>
      <c r="B1108" s="161">
        <v>45116</v>
      </c>
      <c r="C1108" s="202" t="s">
        <v>53</v>
      </c>
      <c r="D1108" s="202" t="s">
        <v>768</v>
      </c>
      <c r="E1108" s="202">
        <v>209364</v>
      </c>
      <c r="F1108" s="202">
        <v>540232</v>
      </c>
      <c r="G1108" s="208" t="s">
        <v>1613</v>
      </c>
      <c r="H1108" s="208" t="s">
        <v>1613</v>
      </c>
      <c r="I1108" s="208" t="s">
        <v>1159</v>
      </c>
      <c r="J1108" s="202">
        <v>1616865626</v>
      </c>
      <c r="K1108" s="213" t="s">
        <v>222</v>
      </c>
      <c r="L1108" s="69" t="s">
        <v>65</v>
      </c>
      <c r="M1108" s="70">
        <v>1</v>
      </c>
      <c r="N1108" s="70">
        <f>IFERROR(VLOOKUP(L1108,Data!K:M,3,0),"0")</f>
        <v>1000</v>
      </c>
      <c r="O1108" s="70">
        <f t="shared" si="32"/>
        <v>1000</v>
      </c>
      <c r="P1108" s="223">
        <f>SUM(O1108:O1111)</f>
        <v>2450</v>
      </c>
      <c r="Q1108" s="159" t="s">
        <v>1226</v>
      </c>
      <c r="R1108" s="72" t="s">
        <v>1160</v>
      </c>
      <c r="S1108" s="73" t="s">
        <v>744</v>
      </c>
      <c r="T1108" s="70" t="s">
        <v>195</v>
      </c>
      <c r="U1108" s="87"/>
      <c r="V1108" s="87"/>
      <c r="W1108" s="87"/>
      <c r="X1108" s="87"/>
      <c r="Y1108" s="87"/>
      <c r="Z1108" s="87"/>
      <c r="AA1108" s="87"/>
    </row>
    <row r="1109" spans="1:27" s="25" customFormat="1" ht="15.5" x14ac:dyDescent="0.35">
      <c r="A1109" s="203"/>
      <c r="B1109" s="162"/>
      <c r="C1109" s="203"/>
      <c r="D1109" s="203"/>
      <c r="E1109" s="203"/>
      <c r="F1109" s="203"/>
      <c r="G1109" s="209"/>
      <c r="H1109" s="209"/>
      <c r="I1109" s="209"/>
      <c r="J1109" s="203"/>
      <c r="K1109" s="214"/>
      <c r="L1109" s="69" t="s">
        <v>137</v>
      </c>
      <c r="M1109" s="70">
        <v>1</v>
      </c>
      <c r="N1109" s="70">
        <f>IFERROR(VLOOKUP(L1109,Data!K:M,3,0),"0")</f>
        <v>70</v>
      </c>
      <c r="O1109" s="70">
        <f t="shared" si="32"/>
        <v>70</v>
      </c>
      <c r="P1109" s="223"/>
      <c r="Q1109" s="160"/>
      <c r="R1109" s="75"/>
      <c r="S1109" s="76"/>
      <c r="T1109" s="70"/>
      <c r="U1109" s="87"/>
      <c r="V1109" s="87"/>
      <c r="W1109" s="87"/>
      <c r="X1109" s="87"/>
      <c r="Y1109" s="87"/>
      <c r="Z1109" s="87"/>
      <c r="AA1109" s="87"/>
    </row>
    <row r="1110" spans="1:27" s="25" customFormat="1" ht="15.5" x14ac:dyDescent="0.35">
      <c r="A1110" s="203"/>
      <c r="B1110" s="162"/>
      <c r="C1110" s="203"/>
      <c r="D1110" s="203"/>
      <c r="E1110" s="203"/>
      <c r="F1110" s="203"/>
      <c r="G1110" s="209"/>
      <c r="H1110" s="209"/>
      <c r="I1110" s="209"/>
      <c r="J1110" s="203"/>
      <c r="K1110" s="214"/>
      <c r="L1110" s="69" t="s">
        <v>144</v>
      </c>
      <c r="M1110" s="70">
        <v>1</v>
      </c>
      <c r="N1110" s="70">
        <v>880</v>
      </c>
      <c r="O1110" s="70">
        <f t="shared" si="32"/>
        <v>880</v>
      </c>
      <c r="P1110" s="223"/>
      <c r="Q1110" s="160"/>
      <c r="R1110" s="75"/>
      <c r="S1110" s="76"/>
      <c r="T1110" s="70"/>
      <c r="U1110" s="87"/>
      <c r="V1110" s="87"/>
      <c r="W1110" s="87"/>
      <c r="X1110" s="87"/>
      <c r="Y1110" s="87"/>
      <c r="Z1110" s="87"/>
      <c r="AA1110" s="87"/>
    </row>
    <row r="1111" spans="1:27" s="25" customFormat="1" ht="15.5" x14ac:dyDescent="0.35">
      <c r="A1111" s="203"/>
      <c r="B1111" s="162"/>
      <c r="C1111" s="203"/>
      <c r="D1111" s="203"/>
      <c r="E1111" s="203"/>
      <c r="F1111" s="203"/>
      <c r="G1111" s="209"/>
      <c r="H1111" s="209"/>
      <c r="I1111" s="209"/>
      <c r="J1111" s="203"/>
      <c r="K1111" s="214"/>
      <c r="L1111" s="69" t="s">
        <v>61</v>
      </c>
      <c r="M1111" s="70">
        <v>1</v>
      </c>
      <c r="N1111" s="70">
        <f>IFERROR(VLOOKUP(L1111,Data!K:M,3,0),"0")</f>
        <v>500</v>
      </c>
      <c r="O1111" s="70">
        <f t="shared" si="32"/>
        <v>500</v>
      </c>
      <c r="P1111" s="223"/>
      <c r="Q1111" s="160"/>
      <c r="R1111" s="75"/>
      <c r="S1111" s="76"/>
      <c r="T1111" s="70"/>
      <c r="U1111" s="87"/>
      <c r="V1111" s="87"/>
      <c r="W1111" s="87"/>
      <c r="X1111" s="87"/>
      <c r="Y1111" s="87"/>
      <c r="Z1111" s="87"/>
      <c r="AA1111" s="87"/>
    </row>
    <row r="1112" spans="1:27" s="25" customFormat="1" ht="15.5" x14ac:dyDescent="0.35">
      <c r="A1112" s="202">
        <f>IF(G1112="","",COUNTA($G$3:G1113))</f>
        <v>278</v>
      </c>
      <c r="B1112" s="161">
        <v>45116</v>
      </c>
      <c r="C1112" s="202" t="s">
        <v>53</v>
      </c>
      <c r="D1112" s="202" t="s">
        <v>768</v>
      </c>
      <c r="E1112" s="202">
        <v>21813</v>
      </c>
      <c r="F1112" s="202">
        <v>172304</v>
      </c>
      <c r="G1112" s="208" t="s">
        <v>1113</v>
      </c>
      <c r="H1112" s="208" t="s">
        <v>1113</v>
      </c>
      <c r="I1112" s="208" t="s">
        <v>1161</v>
      </c>
      <c r="J1112" s="202">
        <v>1952008944</v>
      </c>
      <c r="K1112" s="213" t="s">
        <v>1617</v>
      </c>
      <c r="L1112" s="69" t="s">
        <v>65</v>
      </c>
      <c r="M1112" s="70">
        <v>1</v>
      </c>
      <c r="N1112" s="70">
        <f>IFERROR(VLOOKUP(L1112,Data!K:M,3,0),"0")</f>
        <v>1000</v>
      </c>
      <c r="O1112" s="70">
        <f t="shared" si="32"/>
        <v>1000</v>
      </c>
      <c r="P1112" s="223">
        <f>SUM(O1112:O1117)</f>
        <v>3050</v>
      </c>
      <c r="Q1112" s="159" t="s">
        <v>1216</v>
      </c>
      <c r="R1112" s="72" t="s">
        <v>201</v>
      </c>
      <c r="S1112" s="73" t="s">
        <v>737</v>
      </c>
      <c r="T1112" s="70" t="s">
        <v>195</v>
      </c>
      <c r="U1112" s="87"/>
      <c r="V1112" s="87"/>
      <c r="W1112" s="87"/>
      <c r="X1112" s="87"/>
      <c r="Y1112" s="87"/>
      <c r="Z1112" s="87"/>
      <c r="AA1112" s="87"/>
    </row>
    <row r="1113" spans="1:27" s="25" customFormat="1" ht="15.5" x14ac:dyDescent="0.35">
      <c r="A1113" s="203"/>
      <c r="B1113" s="162"/>
      <c r="C1113" s="203"/>
      <c r="D1113" s="203"/>
      <c r="E1113" s="203"/>
      <c r="F1113" s="203"/>
      <c r="G1113" s="209"/>
      <c r="H1113" s="209"/>
      <c r="I1113" s="209"/>
      <c r="J1113" s="203"/>
      <c r="K1113" s="214"/>
      <c r="L1113" s="69" t="s">
        <v>137</v>
      </c>
      <c r="M1113" s="70">
        <v>1</v>
      </c>
      <c r="N1113" s="70">
        <f>IFERROR(VLOOKUP(L1113,Data!K:M,3,0),"0")</f>
        <v>70</v>
      </c>
      <c r="O1113" s="70">
        <f t="shared" si="32"/>
        <v>70</v>
      </c>
      <c r="P1113" s="223"/>
      <c r="Q1113" s="160"/>
      <c r="R1113" s="75"/>
      <c r="S1113" s="76"/>
      <c r="T1113" s="70"/>
      <c r="U1113" s="87"/>
      <c r="V1113" s="87"/>
      <c r="W1113" s="87"/>
      <c r="X1113" s="87"/>
      <c r="Y1113" s="87"/>
      <c r="Z1113" s="87"/>
      <c r="AA1113" s="87"/>
    </row>
    <row r="1114" spans="1:27" s="25" customFormat="1" ht="15.5" x14ac:dyDescent="0.35">
      <c r="A1114" s="203"/>
      <c r="B1114" s="162"/>
      <c r="C1114" s="203"/>
      <c r="D1114" s="203"/>
      <c r="E1114" s="203"/>
      <c r="F1114" s="203"/>
      <c r="G1114" s="209"/>
      <c r="H1114" s="209"/>
      <c r="I1114" s="209"/>
      <c r="J1114" s="203"/>
      <c r="K1114" s="214"/>
      <c r="L1114" s="69" t="s">
        <v>716</v>
      </c>
      <c r="M1114" s="70">
        <v>1</v>
      </c>
      <c r="N1114" s="70">
        <f>IFERROR(VLOOKUP(L1114,Data!K:M,3,0),"0")</f>
        <v>200</v>
      </c>
      <c r="O1114" s="70">
        <f t="shared" si="32"/>
        <v>200</v>
      </c>
      <c r="P1114" s="223"/>
      <c r="Q1114" s="160"/>
      <c r="R1114" s="75"/>
      <c r="S1114" s="76"/>
      <c r="T1114" s="70"/>
      <c r="U1114" s="87"/>
      <c r="V1114" s="87"/>
      <c r="W1114" s="87"/>
      <c r="X1114" s="87"/>
      <c r="Y1114" s="87"/>
      <c r="Z1114" s="87"/>
      <c r="AA1114" s="87"/>
    </row>
    <row r="1115" spans="1:27" s="25" customFormat="1" ht="15.5" x14ac:dyDescent="0.35">
      <c r="A1115" s="203"/>
      <c r="B1115" s="162"/>
      <c r="C1115" s="203"/>
      <c r="D1115" s="203"/>
      <c r="E1115" s="203"/>
      <c r="F1115" s="203"/>
      <c r="G1115" s="209"/>
      <c r="H1115" s="209"/>
      <c r="I1115" s="209"/>
      <c r="J1115" s="203"/>
      <c r="K1115" s="214"/>
      <c r="L1115" s="69" t="s">
        <v>130</v>
      </c>
      <c r="M1115" s="70">
        <v>1</v>
      </c>
      <c r="N1115" s="70">
        <f>IFERROR(VLOOKUP(L1115,Data!K:M,3,0),"0")</f>
        <v>400</v>
      </c>
      <c r="O1115" s="70">
        <f t="shared" si="32"/>
        <v>400</v>
      </c>
      <c r="P1115" s="223"/>
      <c r="Q1115" s="160"/>
      <c r="R1115" s="75"/>
      <c r="S1115" s="76"/>
      <c r="T1115" s="70"/>
      <c r="U1115" s="87"/>
      <c r="V1115" s="87"/>
      <c r="W1115" s="87"/>
      <c r="X1115" s="87"/>
      <c r="Y1115" s="87"/>
      <c r="Z1115" s="87"/>
      <c r="AA1115" s="87"/>
    </row>
    <row r="1116" spans="1:27" s="25" customFormat="1" ht="15.5" x14ac:dyDescent="0.35">
      <c r="A1116" s="203"/>
      <c r="B1116" s="162"/>
      <c r="C1116" s="203"/>
      <c r="D1116" s="203"/>
      <c r="E1116" s="203"/>
      <c r="F1116" s="203"/>
      <c r="G1116" s="209"/>
      <c r="H1116" s="209"/>
      <c r="I1116" s="209"/>
      <c r="J1116" s="203"/>
      <c r="K1116" s="214"/>
      <c r="L1116" s="69" t="s">
        <v>144</v>
      </c>
      <c r="M1116" s="70">
        <v>1</v>
      </c>
      <c r="N1116" s="70">
        <v>880</v>
      </c>
      <c r="O1116" s="70">
        <f t="shared" si="32"/>
        <v>880</v>
      </c>
      <c r="P1116" s="223"/>
      <c r="Q1116" s="160"/>
      <c r="R1116" s="75"/>
      <c r="S1116" s="76"/>
      <c r="T1116" s="70"/>
      <c r="U1116" s="87"/>
      <c r="V1116" s="87"/>
      <c r="W1116" s="87"/>
      <c r="X1116" s="87"/>
      <c r="Y1116" s="87"/>
      <c r="Z1116" s="87"/>
      <c r="AA1116" s="87"/>
    </row>
    <row r="1117" spans="1:27" s="25" customFormat="1" ht="15.5" x14ac:dyDescent="0.35">
      <c r="A1117" s="203"/>
      <c r="B1117" s="162"/>
      <c r="C1117" s="203"/>
      <c r="D1117" s="203"/>
      <c r="E1117" s="203"/>
      <c r="F1117" s="203"/>
      <c r="G1117" s="209"/>
      <c r="H1117" s="209"/>
      <c r="I1117" s="209"/>
      <c r="J1117" s="203"/>
      <c r="K1117" s="214"/>
      <c r="L1117" s="69" t="s">
        <v>1127</v>
      </c>
      <c r="M1117" s="70">
        <v>1</v>
      </c>
      <c r="N1117" s="70">
        <f>IFERROR(VLOOKUP(L1117,Data!K:M,3,0),"0")</f>
        <v>500</v>
      </c>
      <c r="O1117" s="70">
        <f t="shared" si="32"/>
        <v>500</v>
      </c>
      <c r="P1117" s="223"/>
      <c r="Q1117" s="160"/>
      <c r="R1117" s="75"/>
      <c r="S1117" s="76"/>
      <c r="T1117" s="70"/>
      <c r="U1117" s="87"/>
      <c r="V1117" s="87"/>
      <c r="W1117" s="87"/>
      <c r="X1117" s="87"/>
      <c r="Y1117" s="87"/>
      <c r="Z1117" s="87"/>
      <c r="AA1117" s="87"/>
    </row>
    <row r="1118" spans="1:27" s="25" customFormat="1" ht="15.5" x14ac:dyDescent="0.35">
      <c r="A1118" s="202">
        <f>IF(G1118="","",COUNTA($G$3:G1119))</f>
        <v>279</v>
      </c>
      <c r="B1118" s="161">
        <v>45116</v>
      </c>
      <c r="C1118" s="202" t="s">
        <v>53</v>
      </c>
      <c r="D1118" s="202" t="s">
        <v>1144</v>
      </c>
      <c r="E1118" s="202">
        <v>38289</v>
      </c>
      <c r="F1118" s="202">
        <v>456218</v>
      </c>
      <c r="G1118" s="208" t="s">
        <v>1162</v>
      </c>
      <c r="H1118" s="208" t="s">
        <v>1162</v>
      </c>
      <c r="I1118" s="208" t="s">
        <v>1161</v>
      </c>
      <c r="J1118" s="202">
        <v>1892404863</v>
      </c>
      <c r="K1118" s="213" t="s">
        <v>1617</v>
      </c>
      <c r="L1118" s="69" t="s">
        <v>65</v>
      </c>
      <c r="M1118" s="70">
        <v>1</v>
      </c>
      <c r="N1118" s="70">
        <f>IFERROR(VLOOKUP(L1118,Data!K:M,3,0),"0")</f>
        <v>1000</v>
      </c>
      <c r="O1118" s="70">
        <f t="shared" si="32"/>
        <v>1000</v>
      </c>
      <c r="P1118" s="223">
        <f>SUM(O1118:O1124)</f>
        <v>4570</v>
      </c>
      <c r="Q1118" s="159" t="s">
        <v>1211</v>
      </c>
      <c r="R1118" s="72" t="s">
        <v>1210</v>
      </c>
      <c r="S1118" s="73" t="s">
        <v>737</v>
      </c>
      <c r="T1118" s="70" t="s">
        <v>195</v>
      </c>
      <c r="U1118" s="87"/>
      <c r="V1118" s="87"/>
      <c r="W1118" s="87"/>
      <c r="X1118" s="87"/>
      <c r="Y1118" s="87"/>
      <c r="Z1118" s="87"/>
      <c r="AA1118" s="87"/>
    </row>
    <row r="1119" spans="1:27" s="25" customFormat="1" ht="15.5" x14ac:dyDescent="0.35">
      <c r="A1119" s="203"/>
      <c r="B1119" s="162"/>
      <c r="C1119" s="203"/>
      <c r="D1119" s="203"/>
      <c r="E1119" s="203"/>
      <c r="F1119" s="203"/>
      <c r="G1119" s="209"/>
      <c r="H1119" s="209"/>
      <c r="I1119" s="209"/>
      <c r="J1119" s="203"/>
      <c r="K1119" s="214"/>
      <c r="L1119" s="69" t="s">
        <v>137</v>
      </c>
      <c r="M1119" s="70">
        <v>1</v>
      </c>
      <c r="N1119" s="70">
        <f>IFERROR(VLOOKUP(L1119,Data!K:M,3,0),"0")</f>
        <v>70</v>
      </c>
      <c r="O1119" s="70">
        <f t="shared" si="32"/>
        <v>70</v>
      </c>
      <c r="P1119" s="223"/>
      <c r="Q1119" s="160"/>
      <c r="R1119" s="75"/>
      <c r="S1119" s="76"/>
      <c r="T1119" s="70"/>
      <c r="U1119" s="87"/>
      <c r="V1119" s="87"/>
      <c r="W1119" s="87"/>
      <c r="X1119" s="87"/>
      <c r="Y1119" s="87"/>
      <c r="Z1119" s="87"/>
      <c r="AA1119" s="87"/>
    </row>
    <row r="1120" spans="1:27" s="25" customFormat="1" ht="15.5" x14ac:dyDescent="0.35">
      <c r="A1120" s="203"/>
      <c r="B1120" s="162"/>
      <c r="C1120" s="203"/>
      <c r="D1120" s="203"/>
      <c r="E1120" s="203"/>
      <c r="F1120" s="203"/>
      <c r="G1120" s="209"/>
      <c r="H1120" s="209"/>
      <c r="I1120" s="209"/>
      <c r="J1120" s="203"/>
      <c r="K1120" s="214"/>
      <c r="L1120" s="69" t="s">
        <v>112</v>
      </c>
      <c r="M1120" s="70">
        <v>1</v>
      </c>
      <c r="N1120" s="70">
        <f>IFERROR(VLOOKUP(L1120,Data!K:M,3,0),"0")</f>
        <v>800</v>
      </c>
      <c r="O1120" s="70">
        <f t="shared" si="32"/>
        <v>800</v>
      </c>
      <c r="P1120" s="223"/>
      <c r="Q1120" s="160"/>
      <c r="R1120" s="75"/>
      <c r="S1120" s="76"/>
      <c r="T1120" s="70"/>
      <c r="U1120" s="87"/>
      <c r="V1120" s="87"/>
      <c r="W1120" s="87"/>
      <c r="X1120" s="87"/>
      <c r="Y1120" s="87"/>
      <c r="Z1120" s="87"/>
      <c r="AA1120" s="87"/>
    </row>
    <row r="1121" spans="1:27" s="25" customFormat="1" ht="15.5" x14ac:dyDescent="0.35">
      <c r="A1121" s="203"/>
      <c r="B1121" s="162"/>
      <c r="C1121" s="203"/>
      <c r="D1121" s="203"/>
      <c r="E1121" s="203"/>
      <c r="F1121" s="203"/>
      <c r="G1121" s="209"/>
      <c r="H1121" s="209"/>
      <c r="I1121" s="209"/>
      <c r="J1121" s="203"/>
      <c r="K1121" s="214"/>
      <c r="L1121" s="69" t="s">
        <v>716</v>
      </c>
      <c r="M1121" s="70">
        <v>1</v>
      </c>
      <c r="N1121" s="70">
        <f>IFERROR(VLOOKUP(L1121,Data!K:M,3,0),"0")</f>
        <v>200</v>
      </c>
      <c r="O1121" s="70">
        <f t="shared" si="32"/>
        <v>200</v>
      </c>
      <c r="P1121" s="223"/>
      <c r="Q1121" s="160"/>
      <c r="R1121" s="75"/>
      <c r="S1121" s="76"/>
      <c r="T1121" s="70"/>
      <c r="U1121" s="87"/>
      <c r="V1121" s="87"/>
      <c r="W1121" s="87"/>
      <c r="X1121" s="87"/>
      <c r="Y1121" s="87"/>
      <c r="Z1121" s="87"/>
      <c r="AA1121" s="87"/>
    </row>
    <row r="1122" spans="1:27" s="25" customFormat="1" ht="15.5" x14ac:dyDescent="0.35">
      <c r="A1122" s="203"/>
      <c r="B1122" s="162"/>
      <c r="C1122" s="203"/>
      <c r="D1122" s="203"/>
      <c r="E1122" s="203"/>
      <c r="F1122" s="203"/>
      <c r="G1122" s="209"/>
      <c r="H1122" s="209"/>
      <c r="I1122" s="209"/>
      <c r="J1122" s="203"/>
      <c r="K1122" s="214"/>
      <c r="L1122" s="69" t="s">
        <v>134</v>
      </c>
      <c r="M1122" s="70">
        <v>8</v>
      </c>
      <c r="N1122" s="70">
        <f>IFERROR(VLOOKUP(L1122,Data!K:M,3,0),"0")</f>
        <v>140</v>
      </c>
      <c r="O1122" s="70">
        <f t="shared" si="32"/>
        <v>1120</v>
      </c>
      <c r="P1122" s="223"/>
      <c r="Q1122" s="160"/>
      <c r="R1122" s="75" t="s">
        <v>1227</v>
      </c>
      <c r="S1122" s="76"/>
      <c r="T1122" s="70"/>
      <c r="U1122" s="87"/>
      <c r="V1122" s="87"/>
      <c r="W1122" s="87"/>
      <c r="X1122" s="87"/>
      <c r="Y1122" s="87"/>
      <c r="Z1122" s="87"/>
      <c r="AA1122" s="87"/>
    </row>
    <row r="1123" spans="1:27" s="25" customFormat="1" ht="15.5" x14ac:dyDescent="0.35">
      <c r="A1123" s="203"/>
      <c r="B1123" s="162"/>
      <c r="C1123" s="203"/>
      <c r="D1123" s="203"/>
      <c r="E1123" s="203"/>
      <c r="F1123" s="203"/>
      <c r="G1123" s="209"/>
      <c r="H1123" s="209"/>
      <c r="I1123" s="209"/>
      <c r="J1123" s="203"/>
      <c r="K1123" s="214"/>
      <c r="L1123" s="69" t="s">
        <v>144</v>
      </c>
      <c r="M1123" s="70">
        <v>1</v>
      </c>
      <c r="N1123" s="70">
        <v>880</v>
      </c>
      <c r="O1123" s="70">
        <f t="shared" si="32"/>
        <v>880</v>
      </c>
      <c r="P1123" s="223"/>
      <c r="Q1123" s="160"/>
      <c r="R1123" s="75"/>
      <c r="S1123" s="76"/>
      <c r="T1123" s="70"/>
      <c r="U1123" s="87"/>
      <c r="V1123" s="87"/>
      <c r="W1123" s="87"/>
      <c r="X1123" s="87"/>
      <c r="Y1123" s="87"/>
      <c r="Z1123" s="87"/>
      <c r="AA1123" s="87"/>
    </row>
    <row r="1124" spans="1:27" s="25" customFormat="1" ht="15.5" x14ac:dyDescent="0.35">
      <c r="A1124" s="203"/>
      <c r="B1124" s="162"/>
      <c r="C1124" s="203"/>
      <c r="D1124" s="203"/>
      <c r="E1124" s="203"/>
      <c r="F1124" s="203"/>
      <c r="G1124" s="209"/>
      <c r="H1124" s="209"/>
      <c r="I1124" s="209"/>
      <c r="J1124" s="203"/>
      <c r="K1124" s="214"/>
      <c r="L1124" s="69" t="s">
        <v>1127</v>
      </c>
      <c r="M1124" s="70">
        <v>1</v>
      </c>
      <c r="N1124" s="70">
        <f>IFERROR(VLOOKUP(L1124,Data!K:M,3,0),"0")</f>
        <v>500</v>
      </c>
      <c r="O1124" s="70">
        <f t="shared" si="32"/>
        <v>500</v>
      </c>
      <c r="P1124" s="223"/>
      <c r="Q1124" s="160"/>
      <c r="R1124" s="75"/>
      <c r="S1124" s="76"/>
      <c r="T1124" s="70"/>
      <c r="U1124" s="87"/>
      <c r="V1124" s="87"/>
      <c r="W1124" s="87"/>
      <c r="X1124" s="87"/>
      <c r="Y1124" s="87"/>
      <c r="Z1124" s="87"/>
      <c r="AA1124" s="87"/>
    </row>
    <row r="1125" spans="1:27" ht="15.5" x14ac:dyDescent="0.35">
      <c r="A1125" s="210">
        <f>IF(G1125="","",COUNTA($G$3:G1126))</f>
        <v>280</v>
      </c>
      <c r="B1125" s="195" t="s">
        <v>1647</v>
      </c>
      <c r="C1125" s="198" t="s">
        <v>707</v>
      </c>
      <c r="D1125" s="198" t="s">
        <v>60</v>
      </c>
      <c r="E1125" s="224">
        <v>40802</v>
      </c>
      <c r="F1125" s="210">
        <v>61480</v>
      </c>
      <c r="G1125" s="210" t="s">
        <v>1303</v>
      </c>
      <c r="H1125" s="210" t="s">
        <v>1303</v>
      </c>
      <c r="I1125" s="210" t="s">
        <v>1304</v>
      </c>
      <c r="J1125" s="227" t="s">
        <v>1305</v>
      </c>
      <c r="K1125" s="212" t="s">
        <v>1306</v>
      </c>
      <c r="L1125" s="38" t="s">
        <v>1287</v>
      </c>
      <c r="M1125" s="31">
        <v>1</v>
      </c>
      <c r="N1125" s="31">
        <f>IFERROR(VLOOKUP(L1125,[7]Data!K:M,3,0),"0")</f>
        <v>900</v>
      </c>
      <c r="O1125" s="31">
        <f t="shared" ref="O1125:O1131" si="33">PRODUCT(M1125:N1125)</f>
        <v>900</v>
      </c>
      <c r="P1125" s="224">
        <f>SUM(O1125:O1126)</f>
        <v>1400</v>
      </c>
      <c r="Q1125" s="196"/>
      <c r="R1125" s="29"/>
      <c r="S1125" s="42"/>
    </row>
    <row r="1126" spans="1:27" ht="15.5" x14ac:dyDescent="0.35">
      <c r="A1126" s="210"/>
      <c r="B1126" s="195"/>
      <c r="C1126" s="198"/>
      <c r="D1126" s="198"/>
      <c r="E1126" s="224"/>
      <c r="F1126" s="210"/>
      <c r="G1126" s="210"/>
      <c r="H1126" s="210"/>
      <c r="I1126" s="210"/>
      <c r="J1126" s="227"/>
      <c r="K1126" s="212"/>
      <c r="L1126" s="38" t="s">
        <v>61</v>
      </c>
      <c r="M1126" s="31">
        <v>1</v>
      </c>
      <c r="N1126" s="31">
        <f>IFERROR(VLOOKUP(L1126,[7]Data!K:M,3,0),"0")</f>
        <v>500</v>
      </c>
      <c r="O1126" s="31">
        <f t="shared" si="33"/>
        <v>500</v>
      </c>
      <c r="P1126" s="224"/>
      <c r="Q1126" s="219"/>
      <c r="R1126" s="36"/>
      <c r="S1126" s="42"/>
    </row>
    <row r="1127" spans="1:27" ht="15.5" x14ac:dyDescent="0.35">
      <c r="A1127" s="210">
        <f>IF(G1127="","",COUNTA($G$3:G1128))</f>
        <v>281</v>
      </c>
      <c r="B1127" s="195" t="s">
        <v>1647</v>
      </c>
      <c r="C1127" s="198" t="s">
        <v>53</v>
      </c>
      <c r="D1127" s="198" t="s">
        <v>54</v>
      </c>
      <c r="E1127" s="224">
        <v>11051</v>
      </c>
      <c r="F1127" s="210">
        <v>384826</v>
      </c>
      <c r="G1127" s="210" t="s">
        <v>1307</v>
      </c>
      <c r="H1127" s="210" t="s">
        <v>1307</v>
      </c>
      <c r="I1127" s="210" t="s">
        <v>1308</v>
      </c>
      <c r="J1127" s="227" t="s">
        <v>1309</v>
      </c>
      <c r="K1127" s="212" t="s">
        <v>1310</v>
      </c>
      <c r="L1127" s="38" t="s">
        <v>1286</v>
      </c>
      <c r="M1127" s="31">
        <v>1</v>
      </c>
      <c r="N1127" s="31">
        <f>IFERROR(VLOOKUP(L1127,[7]Data!K:M,3,0),"0")</f>
        <v>400</v>
      </c>
      <c r="O1127" s="31">
        <f t="shared" si="33"/>
        <v>400</v>
      </c>
      <c r="P1127" s="224">
        <f>SUM(O1127:O1128)</f>
        <v>900</v>
      </c>
      <c r="Q1127" s="196"/>
      <c r="R1127" s="157" t="s">
        <v>1604</v>
      </c>
      <c r="S1127" s="42"/>
    </row>
    <row r="1128" spans="1:27" ht="15.5" x14ac:dyDescent="0.35">
      <c r="A1128" s="210"/>
      <c r="B1128" s="195"/>
      <c r="C1128" s="198"/>
      <c r="D1128" s="198"/>
      <c r="E1128" s="224"/>
      <c r="F1128" s="210"/>
      <c r="G1128" s="210"/>
      <c r="H1128" s="210"/>
      <c r="I1128" s="210"/>
      <c r="J1128" s="227"/>
      <c r="K1128" s="212"/>
      <c r="L1128" s="38" t="s">
        <v>61</v>
      </c>
      <c r="M1128" s="31">
        <v>1</v>
      </c>
      <c r="N1128" s="31">
        <f>IFERROR(VLOOKUP(L1128,[7]Data!K:M,3,0),"0")</f>
        <v>500</v>
      </c>
      <c r="O1128" s="31">
        <f t="shared" si="33"/>
        <v>500</v>
      </c>
      <c r="P1128" s="224"/>
      <c r="Q1128" s="219"/>
      <c r="R1128" s="158"/>
      <c r="S1128" s="42"/>
    </row>
    <row r="1129" spans="1:27" ht="15.5" x14ac:dyDescent="0.35">
      <c r="A1129" s="210">
        <f>IF(G1129="","",COUNTA($G$3:G1130))</f>
        <v>282</v>
      </c>
      <c r="B1129" s="195" t="s">
        <v>1647</v>
      </c>
      <c r="C1129" s="198" t="s">
        <v>703</v>
      </c>
      <c r="D1129" s="198" t="s">
        <v>56</v>
      </c>
      <c r="E1129" s="224">
        <v>15034</v>
      </c>
      <c r="F1129" s="210">
        <v>364039</v>
      </c>
      <c r="G1129" s="210" t="s">
        <v>1311</v>
      </c>
      <c r="H1129" s="210" t="s">
        <v>1311</v>
      </c>
      <c r="I1129" s="210" t="s">
        <v>1312</v>
      </c>
      <c r="J1129" s="227" t="s">
        <v>1313</v>
      </c>
      <c r="K1129" s="212" t="s">
        <v>224</v>
      </c>
      <c r="L1129" s="38" t="s">
        <v>7</v>
      </c>
      <c r="M1129" s="31">
        <v>2</v>
      </c>
      <c r="N1129" s="31">
        <v>380</v>
      </c>
      <c r="O1129" s="31">
        <f t="shared" si="33"/>
        <v>760</v>
      </c>
      <c r="P1129" s="224">
        <f>SUM(O1129:O1131)</f>
        <v>1260</v>
      </c>
      <c r="Q1129" s="196"/>
      <c r="R1129" s="29" t="s">
        <v>1314</v>
      </c>
      <c r="S1129" s="42" t="s">
        <v>737</v>
      </c>
    </row>
    <row r="1130" spans="1:27" ht="15.5" x14ac:dyDescent="0.35">
      <c r="A1130" s="210"/>
      <c r="B1130" s="195"/>
      <c r="C1130" s="198"/>
      <c r="D1130" s="198"/>
      <c r="E1130" s="224"/>
      <c r="F1130" s="210"/>
      <c r="G1130" s="210"/>
      <c r="H1130" s="210"/>
      <c r="I1130" s="210"/>
      <c r="J1130" s="227"/>
      <c r="K1130" s="212"/>
      <c r="L1130" s="38" t="s">
        <v>61</v>
      </c>
      <c r="M1130" s="40">
        <v>1</v>
      </c>
      <c r="N1130" s="40">
        <f>IFERROR(VLOOKUP(L1130,[7]Data!K:M,3,0),"0")</f>
        <v>500</v>
      </c>
      <c r="O1130" s="40">
        <f t="shared" si="33"/>
        <v>500</v>
      </c>
      <c r="P1130" s="224"/>
      <c r="Q1130" s="197"/>
      <c r="R1130" s="170" t="s">
        <v>1605</v>
      </c>
      <c r="S1130" s="42"/>
    </row>
    <row r="1131" spans="1:27" ht="15.5" x14ac:dyDescent="0.35">
      <c r="A1131" s="210"/>
      <c r="B1131" s="195"/>
      <c r="C1131" s="198"/>
      <c r="D1131" s="198"/>
      <c r="E1131" s="224"/>
      <c r="F1131" s="210"/>
      <c r="G1131" s="210"/>
      <c r="H1131" s="210"/>
      <c r="I1131" s="210"/>
      <c r="J1131" s="227"/>
      <c r="K1131" s="212"/>
      <c r="L1131" s="38"/>
      <c r="M1131" s="31"/>
      <c r="N1131" s="31" t="str">
        <f>IFERROR(VLOOKUP(L1131,[7]Data!K:M,3,0),"0")</f>
        <v>0</v>
      </c>
      <c r="O1131" s="31">
        <f t="shared" si="33"/>
        <v>0</v>
      </c>
      <c r="P1131" s="224"/>
      <c r="Q1131" s="219"/>
      <c r="R1131" s="158"/>
      <c r="S1131" s="42"/>
    </row>
    <row r="1132" spans="1:27" s="88" customFormat="1" ht="18" customHeight="1" x14ac:dyDescent="0.35">
      <c r="A1132" s="236" t="s">
        <v>1626</v>
      </c>
      <c r="B1132" s="237"/>
      <c r="C1132" s="237"/>
      <c r="D1132" s="237"/>
      <c r="E1132" s="237"/>
      <c r="F1132" s="237"/>
      <c r="G1132" s="237"/>
      <c r="H1132" s="237"/>
      <c r="I1132" s="237"/>
      <c r="J1132" s="237"/>
      <c r="K1132" s="237"/>
      <c r="L1132" s="237"/>
      <c r="M1132" s="237"/>
      <c r="N1132" s="237"/>
      <c r="O1132" s="238"/>
      <c r="P1132" s="220">
        <f>SUM(P1066:P1131)</f>
        <v>29250</v>
      </c>
      <c r="Q1132" s="221"/>
      <c r="R1132" s="222"/>
    </row>
    <row r="1133" spans="1:27" s="92" customFormat="1" ht="18" customHeight="1" x14ac:dyDescent="0.35">
      <c r="A1133" s="239" t="s">
        <v>1627</v>
      </c>
      <c r="B1133" s="239"/>
      <c r="C1133" s="89" t="e">
        <f ca="1">[4]!NumberToWordEN(P1132)</f>
        <v>#NAME?</v>
      </c>
      <c r="D1133" s="89"/>
      <c r="E1133" s="89"/>
      <c r="F1133" s="90"/>
      <c r="G1133" s="89"/>
      <c r="H1133" s="89"/>
      <c r="I1133" s="89"/>
      <c r="J1133" s="90"/>
      <c r="K1133" s="89"/>
      <c r="L1133" s="89"/>
      <c r="M1133" s="89"/>
      <c r="N1133" s="89"/>
      <c r="O1133" s="89"/>
      <c r="P1133" s="89"/>
      <c r="Q1133" s="91"/>
    </row>
    <row r="1134" spans="1:27" s="92" customFormat="1" ht="18" customHeight="1" x14ac:dyDescent="0.35">
      <c r="A1134" s="93"/>
      <c r="B1134" s="94"/>
      <c r="C1134" s="95"/>
      <c r="D1134" s="93"/>
      <c r="E1134" s="93"/>
      <c r="F1134" s="93"/>
      <c r="G1134" s="93"/>
      <c r="H1134" s="93"/>
      <c r="I1134" s="93"/>
      <c r="J1134" s="95"/>
      <c r="K1134" s="93"/>
      <c r="M1134" s="96"/>
      <c r="P1134" s="93"/>
      <c r="Q1134" s="97"/>
    </row>
    <row r="1135" spans="1:27" s="92" customFormat="1" ht="18" customHeight="1" x14ac:dyDescent="0.35">
      <c r="A1135" s="93"/>
      <c r="B1135" s="94"/>
      <c r="C1135" s="95"/>
      <c r="D1135" s="93"/>
      <c r="E1135" s="93"/>
      <c r="F1135" s="93"/>
      <c r="G1135" s="93"/>
      <c r="H1135" s="93"/>
      <c r="I1135" s="93"/>
      <c r="J1135" s="95"/>
      <c r="K1135" s="93"/>
      <c r="M1135" s="96"/>
      <c r="P1135" s="93"/>
      <c r="Q1135" s="97"/>
    </row>
    <row r="1136" spans="1:27" s="92" customFormat="1" ht="18" customHeight="1" x14ac:dyDescent="0.35">
      <c r="A1136" s="93"/>
      <c r="B1136" s="94"/>
      <c r="C1136" s="95"/>
      <c r="D1136" s="93"/>
      <c r="E1136" s="93"/>
      <c r="F1136" s="93"/>
      <c r="G1136" s="93"/>
      <c r="H1136" s="93"/>
      <c r="I1136" s="93"/>
      <c r="J1136" s="95"/>
      <c r="K1136" s="93"/>
      <c r="M1136" s="96"/>
      <c r="P1136" s="93"/>
      <c r="Q1136" s="97"/>
    </row>
    <row r="1137" spans="1:27" s="102" customFormat="1" ht="18" customHeight="1" x14ac:dyDescent="0.35">
      <c r="A1137" s="98"/>
      <c r="B1137" s="98"/>
      <c r="C1137" s="99"/>
      <c r="D1137" s="99"/>
      <c r="E1137" s="98"/>
      <c r="F1137" s="98"/>
      <c r="G1137" s="98"/>
      <c r="H1137" s="98"/>
      <c r="I1137" s="98"/>
      <c r="J1137" s="99"/>
      <c r="K1137" s="99"/>
      <c r="L1137" s="99"/>
      <c r="M1137" s="100"/>
      <c r="N1137" s="100"/>
      <c r="O1137" s="100"/>
      <c r="P1137" s="100"/>
      <c r="Q1137" s="101"/>
    </row>
    <row r="1138" spans="1:27" s="102" customFormat="1" ht="18" customHeight="1" x14ac:dyDescent="0.35">
      <c r="A1138" s="98"/>
      <c r="B1138" s="98"/>
      <c r="C1138" s="99"/>
      <c r="D1138" s="99"/>
      <c r="E1138" s="98"/>
      <c r="F1138" s="98"/>
      <c r="G1138" s="98"/>
      <c r="H1138" s="98"/>
      <c r="I1138" s="98"/>
      <c r="J1138" s="99"/>
      <c r="K1138" s="99"/>
      <c r="L1138" s="99"/>
      <c r="M1138" s="100"/>
      <c r="N1138" s="100"/>
      <c r="O1138" s="100"/>
      <c r="P1138" s="218" t="s">
        <v>1628</v>
      </c>
      <c r="Q1138" s="218"/>
    </row>
    <row r="1139" spans="1:27" s="102" customFormat="1" ht="18" customHeight="1" x14ac:dyDescent="0.35">
      <c r="A1139" s="98"/>
      <c r="B1139" s="98"/>
      <c r="C1139" s="99"/>
      <c r="D1139" s="99"/>
      <c r="E1139" s="98"/>
      <c r="F1139" s="98"/>
      <c r="G1139" s="98"/>
      <c r="H1139" s="98"/>
      <c r="I1139" s="98"/>
      <c r="J1139" s="99"/>
      <c r="K1139" s="99"/>
      <c r="L1139" s="99"/>
      <c r="M1139" s="100"/>
      <c r="N1139" s="100"/>
      <c r="O1139" s="100"/>
      <c r="P1139" s="98"/>
      <c r="Q1139" s="103"/>
    </row>
    <row r="1140" spans="1:27" s="56" customFormat="1" ht="24" customHeight="1" x14ac:dyDescent="0.4">
      <c r="A1140" s="205" t="s">
        <v>1646</v>
      </c>
      <c r="B1140" s="207"/>
      <c r="C1140" s="205" t="s">
        <v>20</v>
      </c>
      <c r="D1140" s="206"/>
      <c r="E1140" s="207"/>
      <c r="F1140" s="205" t="s">
        <v>1623</v>
      </c>
      <c r="G1140" s="206"/>
      <c r="H1140" s="206"/>
      <c r="I1140" s="206"/>
      <c r="J1140" s="206"/>
      <c r="K1140" s="206"/>
      <c r="L1140" s="206"/>
      <c r="M1140" s="206"/>
      <c r="N1140" s="206"/>
      <c r="O1140" s="206"/>
      <c r="P1140" s="206"/>
      <c r="Q1140" s="206"/>
      <c r="R1140" s="207"/>
    </row>
    <row r="1141" spans="1:27" s="57" customFormat="1" ht="41.25" customHeight="1" x14ac:dyDescent="0.4">
      <c r="A1141" s="104" t="s">
        <v>1624</v>
      </c>
      <c r="B1141" s="105" t="s">
        <v>80</v>
      </c>
      <c r="C1141" s="105" t="s">
        <v>9</v>
      </c>
      <c r="D1141" s="106" t="s">
        <v>10</v>
      </c>
      <c r="E1141" s="104" t="s">
        <v>11</v>
      </c>
      <c r="F1141" s="104" t="s">
        <v>0</v>
      </c>
      <c r="G1141" s="104"/>
      <c r="H1141" s="104" t="s">
        <v>1</v>
      </c>
      <c r="I1141" s="107"/>
      <c r="J1141" s="105" t="s">
        <v>12</v>
      </c>
      <c r="K1141" s="108" t="s">
        <v>147</v>
      </c>
      <c r="L1141" s="107" t="s">
        <v>81</v>
      </c>
      <c r="M1141" s="104" t="s">
        <v>13</v>
      </c>
      <c r="N1141" s="104" t="s">
        <v>2</v>
      </c>
      <c r="O1141" s="104" t="s">
        <v>82</v>
      </c>
      <c r="P1141" s="104" t="s">
        <v>1625</v>
      </c>
      <c r="Q1141" s="109" t="s">
        <v>83</v>
      </c>
      <c r="R1141" s="109" t="s">
        <v>4</v>
      </c>
    </row>
    <row r="1142" spans="1:27" ht="15.5" x14ac:dyDescent="0.35">
      <c r="A1142" s="224">
        <f>IF(G1142="","",COUNTA($G$3:G1143))</f>
        <v>283</v>
      </c>
      <c r="B1142" s="195" t="s">
        <v>1647</v>
      </c>
      <c r="C1142" s="201" t="s">
        <v>53</v>
      </c>
      <c r="D1142" s="201" t="s">
        <v>60</v>
      </c>
      <c r="E1142" s="224">
        <v>27440</v>
      </c>
      <c r="F1142" s="224">
        <v>567238</v>
      </c>
      <c r="G1142" s="210" t="s">
        <v>1315</v>
      </c>
      <c r="H1142" s="210" t="s">
        <v>1315</v>
      </c>
      <c r="I1142" s="210" t="s">
        <v>1316</v>
      </c>
      <c r="J1142" s="195" t="s">
        <v>1317</v>
      </c>
      <c r="K1142" s="228" t="s">
        <v>1318</v>
      </c>
      <c r="L1142" s="38" t="s">
        <v>148</v>
      </c>
      <c r="M1142" s="31">
        <v>1</v>
      </c>
      <c r="N1142" s="31">
        <f>IFERROR(VLOOKUP(L1142,[6]Data!K:M,3,0),"0")</f>
        <v>350</v>
      </c>
      <c r="O1142" s="31">
        <f>PRODUCT(M1142:N1142)</f>
        <v>350</v>
      </c>
      <c r="P1142" s="224">
        <f>SUM(O1142:O1144)</f>
        <v>850</v>
      </c>
      <c r="Q1142" s="196"/>
      <c r="R1142" s="30"/>
      <c r="S1142" s="43" t="s">
        <v>721</v>
      </c>
    </row>
    <row r="1143" spans="1:27" ht="15.5" x14ac:dyDescent="0.35">
      <c r="A1143" s="224"/>
      <c r="B1143" s="195"/>
      <c r="C1143" s="201"/>
      <c r="D1143" s="201"/>
      <c r="E1143" s="224"/>
      <c r="F1143" s="224"/>
      <c r="G1143" s="210"/>
      <c r="H1143" s="210"/>
      <c r="I1143" s="210"/>
      <c r="J1143" s="195"/>
      <c r="K1143" s="228"/>
      <c r="L1143" s="38" t="s">
        <v>61</v>
      </c>
      <c r="M1143" s="31">
        <v>1</v>
      </c>
      <c r="N1143" s="31">
        <f>IFERROR(VLOOKUP(L1143,[6]Data!K:M,3,0),"0")</f>
        <v>500</v>
      </c>
      <c r="O1143" s="31">
        <f>PRODUCT(M1143:N1143)</f>
        <v>500</v>
      </c>
      <c r="P1143" s="224"/>
      <c r="Q1143" s="197"/>
      <c r="R1143" s="30"/>
      <c r="S1143" s="43"/>
    </row>
    <row r="1144" spans="1:27" ht="15.5" x14ac:dyDescent="0.35">
      <c r="A1144" s="224"/>
      <c r="B1144" s="195"/>
      <c r="C1144" s="201"/>
      <c r="D1144" s="201"/>
      <c r="E1144" s="224"/>
      <c r="F1144" s="224"/>
      <c r="G1144" s="210"/>
      <c r="H1144" s="210"/>
      <c r="I1144" s="210"/>
      <c r="J1144" s="195"/>
      <c r="K1144" s="228"/>
      <c r="L1144" s="38"/>
      <c r="M1144" s="31"/>
      <c r="N1144" s="31" t="str">
        <f>IFERROR(VLOOKUP(L1144,[6]Data!K:M,3,0),"0")</f>
        <v>0</v>
      </c>
      <c r="O1144" s="31">
        <f>PRODUCT(M1144:N1144)</f>
        <v>0</v>
      </c>
      <c r="P1144" s="224"/>
      <c r="Q1144" s="219"/>
      <c r="R1144" s="30"/>
      <c r="S1144" s="43"/>
    </row>
    <row r="1145" spans="1:27" ht="15.5" x14ac:dyDescent="0.35">
      <c r="A1145" s="210">
        <f>IF(G1145="","",COUNTA($G$3:G1146))</f>
        <v>284</v>
      </c>
      <c r="B1145" s="195" t="s">
        <v>1647</v>
      </c>
      <c r="C1145" s="198" t="s">
        <v>703</v>
      </c>
      <c r="D1145" s="198" t="s">
        <v>76</v>
      </c>
      <c r="E1145" s="224" t="s">
        <v>1320</v>
      </c>
      <c r="F1145" s="210">
        <v>322480</v>
      </c>
      <c r="G1145" s="210" t="s">
        <v>1321</v>
      </c>
      <c r="H1145" s="210" t="s">
        <v>1321</v>
      </c>
      <c r="I1145" s="210" t="s">
        <v>1322</v>
      </c>
      <c r="J1145" s="227" t="s">
        <v>1323</v>
      </c>
      <c r="K1145" s="212" t="s">
        <v>204</v>
      </c>
      <c r="L1145" s="38" t="s">
        <v>148</v>
      </c>
      <c r="M1145" s="31">
        <v>1</v>
      </c>
      <c r="N1145" s="31">
        <f>IFERROR(VLOOKUP(L1145,[7]Data!K:M,3,0),"0")</f>
        <v>350</v>
      </c>
      <c r="O1145" s="31">
        <f>PRODUCT(M1145:N1145)</f>
        <v>350</v>
      </c>
      <c r="P1145" s="224">
        <f>SUM(O1145:O1146)</f>
        <v>850</v>
      </c>
      <c r="Q1145" s="196"/>
      <c r="R1145" s="30"/>
      <c r="S1145" s="42" t="s">
        <v>767</v>
      </c>
    </row>
    <row r="1146" spans="1:27" ht="15.5" x14ac:dyDescent="0.35">
      <c r="A1146" s="210"/>
      <c r="B1146" s="195"/>
      <c r="C1146" s="198"/>
      <c r="D1146" s="198"/>
      <c r="E1146" s="224"/>
      <c r="F1146" s="210"/>
      <c r="G1146" s="210"/>
      <c r="H1146" s="210"/>
      <c r="I1146" s="210"/>
      <c r="J1146" s="227"/>
      <c r="K1146" s="212"/>
      <c r="L1146" s="38" t="s">
        <v>61</v>
      </c>
      <c r="M1146" s="31">
        <v>1</v>
      </c>
      <c r="N1146" s="31">
        <f>IFERROR(VLOOKUP(L1146,[7]Data!K:M,3,0),"0")</f>
        <v>500</v>
      </c>
      <c r="O1146" s="31">
        <f>PRODUCT(M1146:N1146)</f>
        <v>500</v>
      </c>
      <c r="P1146" s="224"/>
      <c r="Q1146" s="219"/>
      <c r="R1146" s="30"/>
      <c r="S1146" s="42"/>
    </row>
    <row r="1147" spans="1:27" s="25" customFormat="1" ht="15.5" x14ac:dyDescent="0.35">
      <c r="A1147" s="202">
        <f>IF(G1147="","",COUNTA($G$3:G1148))</f>
        <v>285</v>
      </c>
      <c r="B1147" s="161">
        <v>45116</v>
      </c>
      <c r="C1147" s="202" t="s">
        <v>53</v>
      </c>
      <c r="D1147" s="202" t="s">
        <v>768</v>
      </c>
      <c r="E1147" s="202">
        <v>10386</v>
      </c>
      <c r="F1147" s="202">
        <v>170593</v>
      </c>
      <c r="G1147" s="208" t="s">
        <v>1163</v>
      </c>
      <c r="H1147" s="208" t="s">
        <v>1163</v>
      </c>
      <c r="I1147" s="208" t="s">
        <v>1164</v>
      </c>
      <c r="J1147" s="202">
        <v>1782749698</v>
      </c>
      <c r="K1147" s="213" t="s">
        <v>187</v>
      </c>
      <c r="L1147" s="69" t="s">
        <v>1127</v>
      </c>
      <c r="M1147" s="70">
        <v>1</v>
      </c>
      <c r="N1147" s="70">
        <f>IFERROR(VLOOKUP(L1147,Data!K:M,3,0),"0")</f>
        <v>500</v>
      </c>
      <c r="O1147" s="70">
        <f t="shared" si="32"/>
        <v>500</v>
      </c>
      <c r="P1147" s="223">
        <f>SUM(O1147:O1149)</f>
        <v>500</v>
      </c>
      <c r="Q1147" s="159"/>
      <c r="R1147" s="72" t="s">
        <v>727</v>
      </c>
      <c r="S1147" s="73" t="s">
        <v>744</v>
      </c>
      <c r="T1147" s="70" t="s">
        <v>195</v>
      </c>
      <c r="U1147" s="87"/>
      <c r="V1147" s="87"/>
      <c r="W1147" s="87"/>
      <c r="X1147" s="87"/>
      <c r="Y1147" s="87"/>
      <c r="Z1147" s="87"/>
      <c r="AA1147" s="87"/>
    </row>
    <row r="1148" spans="1:27" s="25" customFormat="1" ht="15.5" x14ac:dyDescent="0.35">
      <c r="A1148" s="203"/>
      <c r="B1148" s="162"/>
      <c r="C1148" s="203"/>
      <c r="D1148" s="203"/>
      <c r="E1148" s="203"/>
      <c r="F1148" s="203"/>
      <c r="G1148" s="209"/>
      <c r="H1148" s="209"/>
      <c r="I1148" s="209"/>
      <c r="J1148" s="203"/>
      <c r="K1148" s="214"/>
      <c r="L1148" s="69"/>
      <c r="M1148" s="70"/>
      <c r="N1148" s="70" t="str">
        <f>IFERROR(VLOOKUP(L1148,Data!K:M,3,0),"0")</f>
        <v>0</v>
      </c>
      <c r="O1148" s="70">
        <f t="shared" si="32"/>
        <v>0</v>
      </c>
      <c r="P1148" s="223"/>
      <c r="Q1148" s="160"/>
      <c r="R1148" s="75"/>
      <c r="S1148" s="76"/>
      <c r="T1148" s="70"/>
      <c r="U1148" s="87"/>
      <c r="V1148" s="87"/>
      <c r="W1148" s="87"/>
      <c r="X1148" s="87"/>
      <c r="Y1148" s="87"/>
      <c r="Z1148" s="87"/>
      <c r="AA1148" s="87"/>
    </row>
    <row r="1149" spans="1:27" s="25" customFormat="1" ht="15.5" x14ac:dyDescent="0.35">
      <c r="A1149" s="203"/>
      <c r="B1149" s="162"/>
      <c r="C1149" s="203"/>
      <c r="D1149" s="203"/>
      <c r="E1149" s="203"/>
      <c r="F1149" s="203"/>
      <c r="G1149" s="209"/>
      <c r="H1149" s="209"/>
      <c r="I1149" s="209"/>
      <c r="J1149" s="203"/>
      <c r="K1149" s="214"/>
      <c r="L1149" s="69"/>
      <c r="M1149" s="70"/>
      <c r="N1149" s="70" t="str">
        <f>IFERROR(VLOOKUP(L1149,Data!K:M,3,0),"0")</f>
        <v>0</v>
      </c>
      <c r="O1149" s="70">
        <f t="shared" si="32"/>
        <v>0</v>
      </c>
      <c r="P1149" s="223"/>
      <c r="Q1149" s="160"/>
      <c r="R1149" s="75"/>
      <c r="S1149" s="76"/>
      <c r="T1149" s="70"/>
      <c r="U1149" s="87"/>
      <c r="V1149" s="87"/>
      <c r="W1149" s="87"/>
      <c r="X1149" s="87"/>
      <c r="Y1149" s="87"/>
      <c r="Z1149" s="87"/>
      <c r="AA1149" s="87"/>
    </row>
    <row r="1150" spans="1:27" s="25" customFormat="1" ht="15.5" x14ac:dyDescent="0.35">
      <c r="A1150" s="202">
        <f>IF(G1150="","",COUNTA($G$3:G1151))</f>
        <v>286</v>
      </c>
      <c r="B1150" s="161">
        <v>45116</v>
      </c>
      <c r="C1150" s="202" t="s">
        <v>53</v>
      </c>
      <c r="D1150" s="202" t="s">
        <v>768</v>
      </c>
      <c r="E1150" s="202">
        <v>15260</v>
      </c>
      <c r="F1150" s="202">
        <v>162098</v>
      </c>
      <c r="G1150" s="208" t="s">
        <v>1229</v>
      </c>
      <c r="H1150" s="208" t="s">
        <v>1229</v>
      </c>
      <c r="I1150" s="208" t="s">
        <v>1230</v>
      </c>
      <c r="J1150" s="202">
        <v>8801972208822</v>
      </c>
      <c r="K1150" s="213" t="s">
        <v>227</v>
      </c>
      <c r="L1150" s="69" t="s">
        <v>578</v>
      </c>
      <c r="M1150" s="70">
        <v>3</v>
      </c>
      <c r="N1150" s="70">
        <f>IFERROR(VLOOKUP(L1150,Data!K:M,3,0),"0")</f>
        <v>10</v>
      </c>
      <c r="O1150" s="70">
        <f t="shared" si="32"/>
        <v>30</v>
      </c>
      <c r="P1150" s="223">
        <f>SUM(O1150:O1152)</f>
        <v>1180</v>
      </c>
      <c r="Q1150" s="159"/>
      <c r="R1150" s="72"/>
      <c r="S1150" s="73" t="s">
        <v>722</v>
      </c>
      <c r="T1150" s="70" t="s">
        <v>195</v>
      </c>
      <c r="U1150" s="87"/>
      <c r="V1150" s="87"/>
      <c r="W1150" s="87"/>
      <c r="X1150" s="87"/>
      <c r="Y1150" s="87"/>
      <c r="Z1150" s="87"/>
      <c r="AA1150" s="87"/>
    </row>
    <row r="1151" spans="1:27" s="25" customFormat="1" ht="15.5" x14ac:dyDescent="0.35">
      <c r="A1151" s="203"/>
      <c r="B1151" s="162"/>
      <c r="C1151" s="203"/>
      <c r="D1151" s="203"/>
      <c r="E1151" s="203"/>
      <c r="F1151" s="203"/>
      <c r="G1151" s="209"/>
      <c r="H1151" s="209"/>
      <c r="I1151" s="209"/>
      <c r="J1151" s="203"/>
      <c r="K1151" s="214"/>
      <c r="L1151" s="69" t="s">
        <v>61</v>
      </c>
      <c r="M1151" s="70">
        <v>1</v>
      </c>
      <c r="N1151" s="70">
        <f>IFERROR(VLOOKUP(L1151,Data!K:M,3,0),"0")</f>
        <v>500</v>
      </c>
      <c r="O1151" s="70">
        <f t="shared" si="32"/>
        <v>500</v>
      </c>
      <c r="P1151" s="223"/>
      <c r="Q1151" s="160"/>
      <c r="R1151" s="75" t="s">
        <v>819</v>
      </c>
      <c r="S1151" s="76" t="s">
        <v>723</v>
      </c>
      <c r="T1151" s="70"/>
      <c r="U1151" s="87"/>
      <c r="V1151" s="87"/>
      <c r="W1151" s="87"/>
      <c r="X1151" s="87"/>
      <c r="Y1151" s="87"/>
      <c r="Z1151" s="87"/>
      <c r="AA1151" s="87"/>
    </row>
    <row r="1152" spans="1:27" s="25" customFormat="1" ht="15.5" x14ac:dyDescent="0.35">
      <c r="A1152" s="203"/>
      <c r="B1152" s="162"/>
      <c r="C1152" s="203"/>
      <c r="D1152" s="203"/>
      <c r="E1152" s="203"/>
      <c r="F1152" s="203"/>
      <c r="G1152" s="209"/>
      <c r="H1152" s="209"/>
      <c r="I1152" s="209"/>
      <c r="J1152" s="203"/>
      <c r="K1152" s="214"/>
      <c r="L1152" s="69"/>
      <c r="M1152" s="70"/>
      <c r="N1152" s="70">
        <v>650</v>
      </c>
      <c r="O1152" s="70">
        <f t="shared" si="32"/>
        <v>650</v>
      </c>
      <c r="P1152" s="223"/>
      <c r="Q1152" s="160"/>
      <c r="R1152" s="75" t="s">
        <v>820</v>
      </c>
      <c r="S1152" s="76"/>
      <c r="T1152" s="70"/>
      <c r="U1152" s="87"/>
      <c r="V1152" s="87"/>
      <c r="W1152" s="87"/>
      <c r="X1152" s="87"/>
      <c r="Y1152" s="87"/>
      <c r="Z1152" s="87"/>
      <c r="AA1152" s="87"/>
    </row>
    <row r="1153" spans="1:27" s="25" customFormat="1" ht="15.5" x14ac:dyDescent="0.35">
      <c r="A1153" s="202">
        <f>IF(G1153="","",COUNTA($G$3:G1154))</f>
        <v>287</v>
      </c>
      <c r="B1153" s="161">
        <v>45116</v>
      </c>
      <c r="C1153" s="202" t="s">
        <v>53</v>
      </c>
      <c r="D1153" s="202" t="s">
        <v>768</v>
      </c>
      <c r="E1153" s="202">
        <v>2462</v>
      </c>
      <c r="F1153" s="202">
        <v>472561</v>
      </c>
      <c r="G1153" s="208" t="s">
        <v>1228</v>
      </c>
      <c r="H1153" s="208" t="s">
        <v>1228</v>
      </c>
      <c r="I1153" s="208" t="s">
        <v>1165</v>
      </c>
      <c r="J1153" s="202">
        <v>1641852398</v>
      </c>
      <c r="K1153" s="213" t="s">
        <v>205</v>
      </c>
      <c r="L1153" s="69" t="s">
        <v>763</v>
      </c>
      <c r="M1153" s="70">
        <v>1</v>
      </c>
      <c r="N1153" s="70">
        <f>IFERROR(VLOOKUP(L1153,Data!K:M,3,0),"0")</f>
        <v>850</v>
      </c>
      <c r="O1153" s="70">
        <f t="shared" si="32"/>
        <v>850</v>
      </c>
      <c r="P1153" s="223">
        <f>SUM(O1153:O1156)</f>
        <v>2940</v>
      </c>
      <c r="Q1153" s="159"/>
      <c r="R1153" s="72"/>
      <c r="S1153" s="73" t="s">
        <v>722</v>
      </c>
      <c r="T1153" s="70" t="s">
        <v>195</v>
      </c>
      <c r="U1153" s="87"/>
      <c r="V1153" s="87"/>
      <c r="W1153" s="87"/>
      <c r="X1153" s="87"/>
      <c r="Y1153" s="87"/>
      <c r="Z1153" s="87"/>
      <c r="AA1153" s="87"/>
    </row>
    <row r="1154" spans="1:27" s="25" customFormat="1" ht="15.5" x14ac:dyDescent="0.35">
      <c r="A1154" s="203"/>
      <c r="B1154" s="162"/>
      <c r="C1154" s="203"/>
      <c r="D1154" s="203"/>
      <c r="E1154" s="203"/>
      <c r="F1154" s="203"/>
      <c r="G1154" s="209"/>
      <c r="H1154" s="209"/>
      <c r="I1154" s="209"/>
      <c r="J1154" s="203"/>
      <c r="K1154" s="214"/>
      <c r="L1154" s="69" t="s">
        <v>7</v>
      </c>
      <c r="M1154" s="70">
        <v>1</v>
      </c>
      <c r="N1154" s="70">
        <v>795</v>
      </c>
      <c r="O1154" s="70">
        <f t="shared" si="32"/>
        <v>795</v>
      </c>
      <c r="P1154" s="223"/>
      <c r="Q1154" s="160"/>
      <c r="R1154" s="72" t="s">
        <v>1616</v>
      </c>
      <c r="S1154" s="76" t="s">
        <v>723</v>
      </c>
      <c r="T1154" s="70"/>
      <c r="U1154" s="87"/>
      <c r="V1154" s="87"/>
      <c r="W1154" s="87"/>
      <c r="X1154" s="87"/>
      <c r="Y1154" s="87"/>
      <c r="Z1154" s="87"/>
      <c r="AA1154" s="87"/>
    </row>
    <row r="1155" spans="1:27" s="25" customFormat="1" ht="15.5" x14ac:dyDescent="0.35">
      <c r="A1155" s="203"/>
      <c r="B1155" s="162"/>
      <c r="C1155" s="203"/>
      <c r="D1155" s="203"/>
      <c r="E1155" s="203"/>
      <c r="F1155" s="203"/>
      <c r="G1155" s="209"/>
      <c r="H1155" s="209"/>
      <c r="I1155" s="209"/>
      <c r="J1155" s="203"/>
      <c r="K1155" s="214"/>
      <c r="L1155" s="69" t="s">
        <v>7</v>
      </c>
      <c r="M1155" s="70">
        <v>1</v>
      </c>
      <c r="N1155" s="70">
        <v>795</v>
      </c>
      <c r="O1155" s="70">
        <f t="shared" si="32"/>
        <v>795</v>
      </c>
      <c r="P1155" s="223"/>
      <c r="Q1155" s="160"/>
      <c r="R1155" s="75" t="s">
        <v>820</v>
      </c>
      <c r="S1155" s="76"/>
      <c r="T1155" s="70"/>
      <c r="U1155" s="87"/>
      <c r="V1155" s="87"/>
      <c r="W1155" s="87"/>
      <c r="X1155" s="87"/>
      <c r="Y1155" s="87"/>
      <c r="Z1155" s="87"/>
      <c r="AA1155" s="87"/>
    </row>
    <row r="1156" spans="1:27" s="25" customFormat="1" ht="15.5" x14ac:dyDescent="0.35">
      <c r="A1156" s="203"/>
      <c r="B1156" s="162"/>
      <c r="C1156" s="203"/>
      <c r="D1156" s="203"/>
      <c r="E1156" s="203"/>
      <c r="F1156" s="203"/>
      <c r="G1156" s="209"/>
      <c r="H1156" s="209"/>
      <c r="I1156" s="209"/>
      <c r="J1156" s="203"/>
      <c r="K1156" s="214"/>
      <c r="L1156" s="69" t="s">
        <v>61</v>
      </c>
      <c r="M1156" s="70">
        <v>1</v>
      </c>
      <c r="N1156" s="70">
        <f>IFERROR(VLOOKUP(L1156,Data!K:M,3,0),"0")</f>
        <v>500</v>
      </c>
      <c r="O1156" s="70">
        <f t="shared" si="32"/>
        <v>500</v>
      </c>
      <c r="P1156" s="223"/>
      <c r="Q1156" s="160"/>
      <c r="R1156" s="75"/>
      <c r="S1156" s="76"/>
      <c r="T1156" s="70"/>
      <c r="U1156" s="87"/>
      <c r="V1156" s="87"/>
      <c r="W1156" s="87"/>
      <c r="X1156" s="87"/>
      <c r="Y1156" s="87"/>
      <c r="Z1156" s="87"/>
      <c r="AA1156" s="87"/>
    </row>
    <row r="1157" spans="1:27" s="25" customFormat="1" ht="15.5" x14ac:dyDescent="0.35">
      <c r="A1157" s="202">
        <f>IF(G1157="","",COUNTA($G$3:G1158))</f>
        <v>288</v>
      </c>
      <c r="B1157" s="161">
        <v>45116</v>
      </c>
      <c r="C1157" s="202" t="s">
        <v>53</v>
      </c>
      <c r="D1157" s="202" t="s">
        <v>768</v>
      </c>
      <c r="E1157" s="202">
        <v>54645</v>
      </c>
      <c r="F1157" s="202">
        <v>391884</v>
      </c>
      <c r="G1157" s="208" t="s">
        <v>1113</v>
      </c>
      <c r="H1157" s="208" t="s">
        <v>1113</v>
      </c>
      <c r="I1157" s="208" t="s">
        <v>1166</v>
      </c>
      <c r="J1157" s="202">
        <v>1924074458</v>
      </c>
      <c r="K1157" s="213" t="s">
        <v>1060</v>
      </c>
      <c r="L1157" s="69" t="s">
        <v>61</v>
      </c>
      <c r="M1157" s="70">
        <v>1</v>
      </c>
      <c r="N1157" s="70">
        <f>IFERROR(VLOOKUP(L1157,Data!K:M,3,0),"0")</f>
        <v>500</v>
      </c>
      <c r="O1157" s="70">
        <f t="shared" si="32"/>
        <v>500</v>
      </c>
      <c r="P1157" s="223">
        <f>SUM(O1157:O1159)</f>
        <v>500</v>
      </c>
      <c r="Q1157" s="159"/>
      <c r="R1157" s="72" t="s">
        <v>162</v>
      </c>
      <c r="S1157" s="73" t="s">
        <v>721</v>
      </c>
      <c r="T1157" s="70" t="s">
        <v>195</v>
      </c>
      <c r="U1157" s="87"/>
      <c r="V1157" s="87"/>
      <c r="W1157" s="87"/>
      <c r="X1157" s="87"/>
      <c r="Y1157" s="87"/>
      <c r="Z1157" s="87"/>
      <c r="AA1157" s="87"/>
    </row>
    <row r="1158" spans="1:27" s="25" customFormat="1" ht="15.5" x14ac:dyDescent="0.35">
      <c r="A1158" s="203"/>
      <c r="B1158" s="162"/>
      <c r="C1158" s="203"/>
      <c r="D1158" s="203"/>
      <c r="E1158" s="203"/>
      <c r="F1158" s="203"/>
      <c r="G1158" s="209"/>
      <c r="H1158" s="209"/>
      <c r="I1158" s="209"/>
      <c r="J1158" s="203"/>
      <c r="K1158" s="214"/>
      <c r="L1158" s="69"/>
      <c r="M1158" s="70"/>
      <c r="N1158" s="70" t="str">
        <f>IFERROR(VLOOKUP(L1158,Data!K:M,3,0),"0")</f>
        <v>0</v>
      </c>
      <c r="O1158" s="70">
        <f t="shared" si="32"/>
        <v>0</v>
      </c>
      <c r="P1158" s="223"/>
      <c r="Q1158" s="160"/>
      <c r="R1158" s="75"/>
      <c r="S1158" s="76"/>
      <c r="T1158" s="70"/>
      <c r="U1158" s="87"/>
      <c r="V1158" s="87"/>
      <c r="W1158" s="87"/>
      <c r="X1158" s="87"/>
      <c r="Y1158" s="87"/>
      <c r="Z1158" s="87"/>
      <c r="AA1158" s="87"/>
    </row>
    <row r="1159" spans="1:27" s="25" customFormat="1" ht="15.5" x14ac:dyDescent="0.35">
      <c r="A1159" s="203"/>
      <c r="B1159" s="162"/>
      <c r="C1159" s="203"/>
      <c r="D1159" s="203"/>
      <c r="E1159" s="203"/>
      <c r="F1159" s="203"/>
      <c r="G1159" s="209"/>
      <c r="H1159" s="209"/>
      <c r="I1159" s="209"/>
      <c r="J1159" s="203"/>
      <c r="K1159" s="214"/>
      <c r="L1159" s="69"/>
      <c r="M1159" s="70"/>
      <c r="N1159" s="70" t="str">
        <f>IFERROR(VLOOKUP(L1159,Data!K:M,3,0),"0")</f>
        <v>0</v>
      </c>
      <c r="O1159" s="70">
        <f t="shared" si="32"/>
        <v>0</v>
      </c>
      <c r="P1159" s="223"/>
      <c r="Q1159" s="160"/>
      <c r="R1159" s="75"/>
      <c r="S1159" s="76"/>
      <c r="T1159" s="70"/>
      <c r="U1159" s="87"/>
      <c r="V1159" s="87"/>
      <c r="W1159" s="87"/>
      <c r="X1159" s="87"/>
      <c r="Y1159" s="87"/>
      <c r="Z1159" s="87"/>
      <c r="AA1159" s="87"/>
    </row>
    <row r="1160" spans="1:27" s="25" customFormat="1" ht="15.5" x14ac:dyDescent="0.35">
      <c r="A1160" s="182">
        <f>IF(G1160="","",COUNTA($G$3:G1161))</f>
        <v>289</v>
      </c>
      <c r="B1160" s="161">
        <v>45116</v>
      </c>
      <c r="C1160" s="161" t="s">
        <v>703</v>
      </c>
      <c r="D1160" s="161" t="s">
        <v>55</v>
      </c>
      <c r="E1160" s="182">
        <v>13843</v>
      </c>
      <c r="F1160" s="182">
        <v>26668</v>
      </c>
      <c r="G1160" s="185" t="s">
        <v>362</v>
      </c>
      <c r="H1160" s="185" t="s">
        <v>362</v>
      </c>
      <c r="I1160" s="185" t="s">
        <v>361</v>
      </c>
      <c r="J1160" s="188" t="s">
        <v>955</v>
      </c>
      <c r="K1160" s="191" t="s">
        <v>360</v>
      </c>
      <c r="L1160" s="69" t="s">
        <v>710</v>
      </c>
      <c r="M1160" s="70">
        <v>1</v>
      </c>
      <c r="N1160" s="70">
        <f>IFERROR(VLOOKUP(L1160,Data!K:M,3,0),"0")</f>
        <v>400</v>
      </c>
      <c r="O1160" s="70">
        <f t="shared" si="32"/>
        <v>400</v>
      </c>
      <c r="P1160" s="178">
        <f>SUM(O1160:O1163)</f>
        <v>900</v>
      </c>
      <c r="Q1160" s="159"/>
      <c r="R1160" s="72"/>
      <c r="S1160" s="73"/>
      <c r="T1160" s="70" t="s">
        <v>167</v>
      </c>
      <c r="U1160" s="87"/>
      <c r="V1160" s="87"/>
      <c r="W1160" s="87"/>
      <c r="X1160" s="87"/>
      <c r="Y1160" s="87"/>
      <c r="Z1160" s="87"/>
      <c r="AA1160" s="87"/>
    </row>
    <row r="1161" spans="1:27" s="25" customFormat="1" ht="15.5" x14ac:dyDescent="0.35">
      <c r="A1161" s="183"/>
      <c r="B1161" s="162"/>
      <c r="C1161" s="162"/>
      <c r="D1161" s="162"/>
      <c r="E1161" s="183"/>
      <c r="F1161" s="183"/>
      <c r="G1161" s="186"/>
      <c r="H1161" s="186"/>
      <c r="I1161" s="186"/>
      <c r="J1161" s="189"/>
      <c r="K1161" s="192"/>
      <c r="L1161" s="69" t="s">
        <v>61</v>
      </c>
      <c r="M1161" s="70">
        <v>1</v>
      </c>
      <c r="N1161" s="70">
        <f>IFERROR(VLOOKUP(L1161,Data!K:M,3,0),"0")</f>
        <v>500</v>
      </c>
      <c r="O1161" s="70">
        <f t="shared" si="32"/>
        <v>500</v>
      </c>
      <c r="P1161" s="178"/>
      <c r="Q1161" s="160"/>
      <c r="R1161" s="75"/>
      <c r="S1161" s="76"/>
      <c r="T1161" s="70"/>
      <c r="U1161" s="87"/>
      <c r="V1161" s="87"/>
      <c r="W1161" s="87"/>
      <c r="X1161" s="87"/>
      <c r="Y1161" s="87"/>
      <c r="Z1161" s="87"/>
      <c r="AA1161" s="87"/>
    </row>
    <row r="1162" spans="1:27" s="25" customFormat="1" ht="15.5" x14ac:dyDescent="0.35">
      <c r="A1162" s="183"/>
      <c r="B1162" s="162"/>
      <c r="C1162" s="162"/>
      <c r="D1162" s="162"/>
      <c r="E1162" s="183"/>
      <c r="F1162" s="183"/>
      <c r="G1162" s="186"/>
      <c r="H1162" s="186"/>
      <c r="I1162" s="186"/>
      <c r="J1162" s="189"/>
      <c r="K1162" s="192"/>
      <c r="L1162" s="69"/>
      <c r="M1162" s="70"/>
      <c r="N1162" s="70" t="str">
        <f>IFERROR(VLOOKUP(L1162,Data!K:M,3,0),"0")</f>
        <v>0</v>
      </c>
      <c r="O1162" s="70">
        <f t="shared" si="32"/>
        <v>0</v>
      </c>
      <c r="P1162" s="178"/>
      <c r="Q1162" s="160"/>
      <c r="R1162" s="75"/>
      <c r="S1162" s="76"/>
      <c r="T1162" s="70"/>
      <c r="U1162" s="87"/>
      <c r="V1162" s="87"/>
      <c r="W1162" s="87"/>
      <c r="X1162" s="87"/>
      <c r="Y1162" s="87"/>
      <c r="Z1162" s="87"/>
      <c r="AA1162" s="87"/>
    </row>
    <row r="1163" spans="1:27" s="25" customFormat="1" ht="15.5" x14ac:dyDescent="0.35">
      <c r="A1163" s="184"/>
      <c r="B1163" s="163"/>
      <c r="C1163" s="163"/>
      <c r="D1163" s="163"/>
      <c r="E1163" s="184"/>
      <c r="F1163" s="184"/>
      <c r="G1163" s="187"/>
      <c r="H1163" s="187"/>
      <c r="I1163" s="187"/>
      <c r="J1163" s="190"/>
      <c r="K1163" s="193"/>
      <c r="L1163" s="69"/>
      <c r="M1163" s="70"/>
      <c r="N1163" s="70" t="str">
        <f>IFERROR(VLOOKUP(L1163,Data!K:M,3,0),"0")</f>
        <v>0</v>
      </c>
      <c r="O1163" s="70">
        <f t="shared" si="32"/>
        <v>0</v>
      </c>
      <c r="P1163" s="178"/>
      <c r="Q1163" s="179"/>
      <c r="R1163" s="77"/>
      <c r="S1163" s="78"/>
      <c r="T1163" s="70"/>
      <c r="U1163" s="87"/>
      <c r="V1163" s="87"/>
      <c r="W1163" s="87"/>
      <c r="X1163" s="87"/>
      <c r="Y1163" s="87"/>
      <c r="Z1163" s="87"/>
      <c r="AA1163" s="87"/>
    </row>
    <row r="1164" spans="1:27" s="25" customFormat="1" ht="15.5" x14ac:dyDescent="0.35">
      <c r="A1164" s="182">
        <f>IF(G1164="","",COUNTA($G$3:G1165))</f>
        <v>290</v>
      </c>
      <c r="B1164" s="161">
        <v>45116</v>
      </c>
      <c r="C1164" s="161" t="s">
        <v>739</v>
      </c>
      <c r="D1164" s="161" t="s">
        <v>59</v>
      </c>
      <c r="E1164" s="182">
        <v>51553</v>
      </c>
      <c r="F1164" s="182">
        <v>420390</v>
      </c>
      <c r="G1164" s="185" t="s">
        <v>359</v>
      </c>
      <c r="H1164" s="185" t="s">
        <v>359</v>
      </c>
      <c r="I1164" s="185" t="s">
        <v>358</v>
      </c>
      <c r="J1164" s="188" t="s">
        <v>954</v>
      </c>
      <c r="K1164" s="191" t="s">
        <v>193</v>
      </c>
      <c r="L1164" s="69" t="s">
        <v>94</v>
      </c>
      <c r="M1164" s="70">
        <v>1</v>
      </c>
      <c r="N1164" s="70">
        <f>IFERROR(VLOOKUP(L1164,Data!K:M,3,0),"0")</f>
        <v>80</v>
      </c>
      <c r="O1164" s="70">
        <f t="shared" si="32"/>
        <v>80</v>
      </c>
      <c r="P1164" s="178">
        <f>SUM(O1164:O1166)</f>
        <v>580</v>
      </c>
      <c r="Q1164" s="159"/>
      <c r="R1164" s="72"/>
      <c r="S1164" s="73"/>
      <c r="T1164" s="81" t="s">
        <v>230</v>
      </c>
      <c r="U1164" s="87"/>
      <c r="V1164" s="87"/>
      <c r="W1164" s="87"/>
      <c r="X1164" s="87"/>
      <c r="Y1164" s="87"/>
      <c r="Z1164" s="87"/>
      <c r="AA1164" s="87"/>
    </row>
    <row r="1165" spans="1:27" s="25" customFormat="1" ht="15.5" x14ac:dyDescent="0.35">
      <c r="A1165" s="183"/>
      <c r="B1165" s="162"/>
      <c r="C1165" s="162"/>
      <c r="D1165" s="162"/>
      <c r="E1165" s="183"/>
      <c r="F1165" s="183"/>
      <c r="G1165" s="186"/>
      <c r="H1165" s="186"/>
      <c r="I1165" s="186"/>
      <c r="J1165" s="189"/>
      <c r="K1165" s="192"/>
      <c r="L1165" s="69" t="s">
        <v>61</v>
      </c>
      <c r="M1165" s="70">
        <v>1</v>
      </c>
      <c r="N1165" s="70">
        <f>IFERROR(VLOOKUP(L1165,Data!K:M,3,0),"0")</f>
        <v>500</v>
      </c>
      <c r="O1165" s="70">
        <f t="shared" si="32"/>
        <v>500</v>
      </c>
      <c r="P1165" s="178"/>
      <c r="Q1165" s="160"/>
      <c r="R1165" s="75"/>
      <c r="S1165" s="76"/>
      <c r="T1165" s="81"/>
      <c r="U1165" s="87"/>
      <c r="V1165" s="87"/>
      <c r="W1165" s="87"/>
      <c r="X1165" s="87"/>
      <c r="Y1165" s="87"/>
      <c r="Z1165" s="87"/>
      <c r="AA1165" s="87"/>
    </row>
    <row r="1166" spans="1:27" s="25" customFormat="1" ht="15.5" x14ac:dyDescent="0.35">
      <c r="A1166" s="183"/>
      <c r="B1166" s="162"/>
      <c r="C1166" s="162"/>
      <c r="D1166" s="162"/>
      <c r="E1166" s="183"/>
      <c r="F1166" s="183"/>
      <c r="G1166" s="186"/>
      <c r="H1166" s="186"/>
      <c r="I1166" s="186"/>
      <c r="J1166" s="189"/>
      <c r="K1166" s="192"/>
      <c r="L1166" s="69"/>
      <c r="M1166" s="70"/>
      <c r="N1166" s="70" t="str">
        <f>IFERROR(VLOOKUP(L1166,Data!K:M,3,0),"0")</f>
        <v>0</v>
      </c>
      <c r="O1166" s="70">
        <f t="shared" si="32"/>
        <v>0</v>
      </c>
      <c r="P1166" s="178"/>
      <c r="Q1166" s="160"/>
      <c r="R1166" s="75"/>
      <c r="S1166" s="76"/>
      <c r="T1166" s="81"/>
      <c r="U1166" s="87"/>
      <c r="V1166" s="87"/>
      <c r="W1166" s="87"/>
      <c r="X1166" s="87"/>
      <c r="Y1166" s="87"/>
      <c r="Z1166" s="87"/>
      <c r="AA1166" s="87"/>
    </row>
    <row r="1167" spans="1:27" s="25" customFormat="1" ht="15.5" x14ac:dyDescent="0.35">
      <c r="A1167" s="182">
        <f>IF(G1167="","",COUNTA($G$3:G1168))</f>
        <v>291</v>
      </c>
      <c r="B1167" s="161">
        <v>45116</v>
      </c>
      <c r="C1167" s="161" t="s">
        <v>739</v>
      </c>
      <c r="D1167" s="161" t="s">
        <v>60</v>
      </c>
      <c r="E1167" s="182">
        <v>43112</v>
      </c>
      <c r="F1167" s="182">
        <v>445597</v>
      </c>
      <c r="G1167" s="185" t="s">
        <v>357</v>
      </c>
      <c r="H1167" s="185" t="s">
        <v>357</v>
      </c>
      <c r="I1167" s="185" t="s">
        <v>356</v>
      </c>
      <c r="J1167" s="188" t="s">
        <v>956</v>
      </c>
      <c r="K1167" s="191" t="s">
        <v>215</v>
      </c>
      <c r="L1167" s="69" t="s">
        <v>7</v>
      </c>
      <c r="M1167" s="70">
        <v>1</v>
      </c>
      <c r="N1167" s="70">
        <v>500</v>
      </c>
      <c r="O1167" s="70">
        <f t="shared" si="32"/>
        <v>500</v>
      </c>
      <c r="P1167" s="178">
        <f>SUM(O1167:O1170)</f>
        <v>1000</v>
      </c>
      <c r="Q1167" s="159"/>
      <c r="R1167" s="72" t="s">
        <v>907</v>
      </c>
      <c r="S1167" s="73" t="s">
        <v>767</v>
      </c>
      <c r="T1167" s="70" t="s">
        <v>195</v>
      </c>
      <c r="U1167" s="87"/>
      <c r="V1167" s="87"/>
      <c r="W1167" s="87"/>
      <c r="X1167" s="87"/>
      <c r="Y1167" s="87"/>
      <c r="Z1167" s="87"/>
      <c r="AA1167" s="87"/>
    </row>
    <row r="1168" spans="1:27" s="25" customFormat="1" ht="15.5" x14ac:dyDescent="0.35">
      <c r="A1168" s="183"/>
      <c r="B1168" s="162"/>
      <c r="C1168" s="162"/>
      <c r="D1168" s="162"/>
      <c r="E1168" s="183"/>
      <c r="F1168" s="183"/>
      <c r="G1168" s="186"/>
      <c r="H1168" s="186"/>
      <c r="I1168" s="186"/>
      <c r="J1168" s="189"/>
      <c r="K1168" s="192"/>
      <c r="L1168" s="69" t="s">
        <v>61</v>
      </c>
      <c r="M1168" s="70">
        <v>1</v>
      </c>
      <c r="N1168" s="70">
        <f>IFERROR(VLOOKUP(L1168,Data!K:M,3,0),"0")</f>
        <v>500</v>
      </c>
      <c r="O1168" s="70">
        <f t="shared" si="32"/>
        <v>500</v>
      </c>
      <c r="P1168" s="178"/>
      <c r="Q1168" s="160"/>
      <c r="R1168" s="75" t="s">
        <v>957</v>
      </c>
      <c r="S1168" s="76"/>
      <c r="T1168" s="70"/>
      <c r="U1168" s="87"/>
      <c r="V1168" s="87"/>
      <c r="W1168" s="87"/>
      <c r="X1168" s="87"/>
      <c r="Y1168" s="87"/>
      <c r="Z1168" s="87"/>
      <c r="AA1168" s="87"/>
    </row>
    <row r="1169" spans="1:27" s="25" customFormat="1" ht="15.5" x14ac:dyDescent="0.35">
      <c r="A1169" s="183"/>
      <c r="B1169" s="162"/>
      <c r="C1169" s="162"/>
      <c r="D1169" s="162"/>
      <c r="E1169" s="183"/>
      <c r="F1169" s="183"/>
      <c r="G1169" s="186"/>
      <c r="H1169" s="186"/>
      <c r="I1169" s="186"/>
      <c r="J1169" s="189"/>
      <c r="K1169" s="192"/>
      <c r="L1169" s="69"/>
      <c r="M1169" s="70"/>
      <c r="N1169" s="70" t="str">
        <f>IFERROR(VLOOKUP(L1169,Data!K:M,3,0),"0")</f>
        <v>0</v>
      </c>
      <c r="O1169" s="70">
        <f t="shared" si="32"/>
        <v>0</v>
      </c>
      <c r="P1169" s="178"/>
      <c r="Q1169" s="160"/>
      <c r="R1169" s="75"/>
      <c r="S1169" s="76"/>
      <c r="T1169" s="70"/>
      <c r="U1169" s="87"/>
      <c r="V1169" s="87"/>
      <c r="W1169" s="87"/>
      <c r="X1169" s="87"/>
      <c r="Y1169" s="87"/>
      <c r="Z1169" s="87"/>
      <c r="AA1169" s="87"/>
    </row>
    <row r="1170" spans="1:27" s="25" customFormat="1" ht="15.5" x14ac:dyDescent="0.35">
      <c r="A1170" s="184"/>
      <c r="B1170" s="163"/>
      <c r="C1170" s="163"/>
      <c r="D1170" s="163"/>
      <c r="E1170" s="184"/>
      <c r="F1170" s="184"/>
      <c r="G1170" s="187"/>
      <c r="H1170" s="187"/>
      <c r="I1170" s="187"/>
      <c r="J1170" s="190"/>
      <c r="K1170" s="193"/>
      <c r="L1170" s="69"/>
      <c r="M1170" s="70"/>
      <c r="N1170" s="70" t="str">
        <f>IFERROR(VLOOKUP(L1170,Data!K:M,3,0),"0")</f>
        <v>0</v>
      </c>
      <c r="O1170" s="70">
        <f t="shared" si="32"/>
        <v>0</v>
      </c>
      <c r="P1170" s="178"/>
      <c r="Q1170" s="179"/>
      <c r="R1170" s="77"/>
      <c r="S1170" s="78"/>
      <c r="T1170" s="70"/>
      <c r="U1170" s="87"/>
      <c r="V1170" s="87"/>
      <c r="W1170" s="87"/>
      <c r="X1170" s="87"/>
      <c r="Y1170" s="87"/>
      <c r="Z1170" s="87"/>
      <c r="AA1170" s="87"/>
    </row>
    <row r="1171" spans="1:27" s="25" customFormat="1" ht="15.5" x14ac:dyDescent="0.35">
      <c r="A1171" s="182">
        <f>IF(G1171="","",COUNTA($G$3:G1172))</f>
        <v>292</v>
      </c>
      <c r="B1171" s="161">
        <v>45113</v>
      </c>
      <c r="C1171" s="161" t="s">
        <v>53</v>
      </c>
      <c r="D1171" s="161" t="s">
        <v>55</v>
      </c>
      <c r="E1171" s="182">
        <v>2209</v>
      </c>
      <c r="F1171" s="182">
        <v>316887</v>
      </c>
      <c r="G1171" s="185" t="s">
        <v>461</v>
      </c>
      <c r="H1171" s="185" t="s">
        <v>461</v>
      </c>
      <c r="I1171" s="185" t="s">
        <v>460</v>
      </c>
      <c r="J1171" s="188"/>
      <c r="K1171" s="191" t="s">
        <v>166</v>
      </c>
      <c r="L1171" s="69" t="s">
        <v>763</v>
      </c>
      <c r="M1171" s="70">
        <v>1</v>
      </c>
      <c r="N1171" s="70">
        <f>IFERROR(VLOOKUP(L1171,Data!K:M,3,0),"0")</f>
        <v>850</v>
      </c>
      <c r="O1171" s="70">
        <f t="shared" si="32"/>
        <v>850</v>
      </c>
      <c r="P1171" s="178">
        <f>SUM(O1171:O1173)</f>
        <v>1350</v>
      </c>
      <c r="Q1171" s="159"/>
      <c r="R1171" s="72"/>
      <c r="S1171" s="73" t="s">
        <v>735</v>
      </c>
      <c r="T1171" s="70"/>
      <c r="U1171" s="87"/>
      <c r="V1171" s="87"/>
      <c r="W1171" s="87"/>
      <c r="X1171" s="87"/>
      <c r="Y1171" s="87"/>
      <c r="Z1171" s="87"/>
      <c r="AA1171" s="87"/>
    </row>
    <row r="1172" spans="1:27" s="25" customFormat="1" ht="15.5" x14ac:dyDescent="0.35">
      <c r="A1172" s="183"/>
      <c r="B1172" s="162"/>
      <c r="C1172" s="162"/>
      <c r="D1172" s="162"/>
      <c r="E1172" s="183"/>
      <c r="F1172" s="183"/>
      <c r="G1172" s="186"/>
      <c r="H1172" s="186"/>
      <c r="I1172" s="186"/>
      <c r="J1172" s="189"/>
      <c r="K1172" s="192"/>
      <c r="L1172" s="69" t="s">
        <v>61</v>
      </c>
      <c r="M1172" s="70">
        <v>1</v>
      </c>
      <c r="N1172" s="70">
        <f>IFERROR(VLOOKUP(L1172,Data!K:M,3,0),"0")</f>
        <v>500</v>
      </c>
      <c r="O1172" s="70">
        <f t="shared" si="32"/>
        <v>500</v>
      </c>
      <c r="P1172" s="178"/>
      <c r="Q1172" s="160"/>
      <c r="R1172" s="75"/>
      <c r="S1172" s="76"/>
      <c r="T1172" s="70"/>
      <c r="U1172" s="87"/>
      <c r="V1172" s="87"/>
      <c r="W1172" s="87"/>
      <c r="X1172" s="87"/>
      <c r="Y1172" s="87"/>
      <c r="Z1172" s="87"/>
      <c r="AA1172" s="87"/>
    </row>
    <row r="1173" spans="1:27" s="25" customFormat="1" ht="15.5" x14ac:dyDescent="0.35">
      <c r="A1173" s="183"/>
      <c r="B1173" s="162"/>
      <c r="C1173" s="162"/>
      <c r="D1173" s="162"/>
      <c r="E1173" s="183"/>
      <c r="F1173" s="183"/>
      <c r="G1173" s="186"/>
      <c r="H1173" s="186"/>
      <c r="I1173" s="186"/>
      <c r="J1173" s="189"/>
      <c r="K1173" s="192"/>
      <c r="L1173" s="69"/>
      <c r="M1173" s="70"/>
      <c r="N1173" s="70" t="str">
        <f>IFERROR(VLOOKUP(L1173,Data!K:M,3,0),"0")</f>
        <v>0</v>
      </c>
      <c r="O1173" s="70">
        <f t="shared" si="32"/>
        <v>0</v>
      </c>
      <c r="P1173" s="178"/>
      <c r="Q1173" s="160"/>
      <c r="R1173" s="75"/>
      <c r="S1173" s="76"/>
      <c r="T1173" s="70"/>
      <c r="U1173" s="87"/>
      <c r="V1173" s="87"/>
      <c r="W1173" s="87"/>
      <c r="X1173" s="87"/>
      <c r="Y1173" s="87"/>
      <c r="Z1173" s="87"/>
      <c r="AA1173" s="87"/>
    </row>
    <row r="1174" spans="1:27" s="25" customFormat="1" ht="15.5" x14ac:dyDescent="0.35">
      <c r="A1174" s="182">
        <f>IF(G1174="","",COUNTA($G$3:G1175))</f>
        <v>293</v>
      </c>
      <c r="B1174" s="161">
        <v>45116</v>
      </c>
      <c r="C1174" s="161" t="s">
        <v>739</v>
      </c>
      <c r="D1174" s="161" t="s">
        <v>76</v>
      </c>
      <c r="E1174" s="182">
        <v>47772</v>
      </c>
      <c r="F1174" s="182">
        <v>461063</v>
      </c>
      <c r="G1174" s="185" t="s">
        <v>355</v>
      </c>
      <c r="H1174" s="185" t="s">
        <v>355</v>
      </c>
      <c r="I1174" s="185" t="s">
        <v>354</v>
      </c>
      <c r="J1174" s="188" t="s">
        <v>959</v>
      </c>
      <c r="K1174" s="191" t="s">
        <v>218</v>
      </c>
      <c r="L1174" s="69" t="s">
        <v>578</v>
      </c>
      <c r="M1174" s="70">
        <v>3</v>
      </c>
      <c r="N1174" s="70">
        <f>IFERROR(VLOOKUP(L1174,Data!K:M,3,0),"0")</f>
        <v>10</v>
      </c>
      <c r="O1174" s="70">
        <f t="shared" si="32"/>
        <v>30</v>
      </c>
      <c r="P1174" s="178">
        <f>SUM(O1174:O1177)</f>
        <v>880</v>
      </c>
      <c r="Q1174" s="159"/>
      <c r="R1174" s="72" t="s">
        <v>740</v>
      </c>
      <c r="S1174" s="73" t="s">
        <v>767</v>
      </c>
      <c r="T1174" s="70" t="s">
        <v>353</v>
      </c>
      <c r="U1174" s="87"/>
      <c r="V1174" s="87"/>
      <c r="W1174" s="87"/>
      <c r="X1174" s="87"/>
      <c r="Y1174" s="87"/>
      <c r="Z1174" s="87"/>
      <c r="AA1174" s="87"/>
    </row>
    <row r="1175" spans="1:27" s="25" customFormat="1" ht="15.5" x14ac:dyDescent="0.35">
      <c r="A1175" s="183"/>
      <c r="B1175" s="162"/>
      <c r="C1175" s="162"/>
      <c r="D1175" s="162"/>
      <c r="E1175" s="183"/>
      <c r="F1175" s="183"/>
      <c r="G1175" s="186"/>
      <c r="H1175" s="186"/>
      <c r="I1175" s="186"/>
      <c r="J1175" s="189"/>
      <c r="K1175" s="192"/>
      <c r="L1175" s="69" t="s">
        <v>709</v>
      </c>
      <c r="M1175" s="70">
        <v>1</v>
      </c>
      <c r="N1175" s="70">
        <f>IFERROR(VLOOKUP(L1175,Data!K:M,3,0),"0")</f>
        <v>350</v>
      </c>
      <c r="O1175" s="70">
        <f t="shared" si="32"/>
        <v>350</v>
      </c>
      <c r="P1175" s="178"/>
      <c r="Q1175" s="160"/>
      <c r="R1175" s="75" t="s">
        <v>731</v>
      </c>
      <c r="S1175" s="76"/>
      <c r="T1175" s="70"/>
      <c r="U1175" s="87"/>
      <c r="V1175" s="87"/>
      <c r="W1175" s="87"/>
      <c r="X1175" s="87"/>
      <c r="Y1175" s="87"/>
      <c r="Z1175" s="87"/>
      <c r="AA1175" s="87"/>
    </row>
    <row r="1176" spans="1:27" s="25" customFormat="1" ht="15.5" x14ac:dyDescent="0.35">
      <c r="A1176" s="183"/>
      <c r="B1176" s="162"/>
      <c r="C1176" s="162"/>
      <c r="D1176" s="162"/>
      <c r="E1176" s="183"/>
      <c r="F1176" s="183"/>
      <c r="G1176" s="186"/>
      <c r="H1176" s="186"/>
      <c r="I1176" s="186"/>
      <c r="J1176" s="189"/>
      <c r="K1176" s="192"/>
      <c r="L1176" s="69" t="s">
        <v>61</v>
      </c>
      <c r="M1176" s="70">
        <v>1</v>
      </c>
      <c r="N1176" s="70">
        <f>IFERROR(VLOOKUP(L1176,Data!K:M,3,0),"0")</f>
        <v>500</v>
      </c>
      <c r="O1176" s="70">
        <f t="shared" si="32"/>
        <v>500</v>
      </c>
      <c r="P1176" s="178"/>
      <c r="Q1176" s="160"/>
      <c r="R1176" s="75"/>
      <c r="S1176" s="76"/>
      <c r="T1176" s="70"/>
      <c r="U1176" s="87"/>
      <c r="V1176" s="87"/>
      <c r="W1176" s="87"/>
      <c r="X1176" s="87"/>
      <c r="Y1176" s="87"/>
      <c r="Z1176" s="87"/>
      <c r="AA1176" s="87"/>
    </row>
    <row r="1177" spans="1:27" s="25" customFormat="1" ht="15.5" x14ac:dyDescent="0.35">
      <c r="A1177" s="184"/>
      <c r="B1177" s="163"/>
      <c r="C1177" s="163"/>
      <c r="D1177" s="163"/>
      <c r="E1177" s="184"/>
      <c r="F1177" s="184"/>
      <c r="G1177" s="187"/>
      <c r="H1177" s="187"/>
      <c r="I1177" s="187"/>
      <c r="J1177" s="190"/>
      <c r="K1177" s="193"/>
      <c r="L1177" s="69"/>
      <c r="M1177" s="70"/>
      <c r="N1177" s="70" t="str">
        <f>IFERROR(VLOOKUP(L1177,Data!K:M,3,0),"0")</f>
        <v>0</v>
      </c>
      <c r="O1177" s="70">
        <f t="shared" si="32"/>
        <v>0</v>
      </c>
      <c r="P1177" s="178"/>
      <c r="Q1177" s="179"/>
      <c r="R1177" s="77"/>
      <c r="S1177" s="78"/>
      <c r="T1177" s="70"/>
      <c r="U1177" s="87"/>
      <c r="V1177" s="87"/>
      <c r="W1177" s="87"/>
      <c r="X1177" s="87"/>
      <c r="Y1177" s="87"/>
      <c r="Z1177" s="87"/>
      <c r="AA1177" s="87"/>
    </row>
    <row r="1178" spans="1:27" s="25" customFormat="1" ht="15.5" x14ac:dyDescent="0.35">
      <c r="A1178" s="182">
        <f>IF(G1178="","",COUNTA($G$3:G1179))</f>
        <v>294</v>
      </c>
      <c r="B1178" s="161">
        <v>45116</v>
      </c>
      <c r="C1178" s="161" t="s">
        <v>703</v>
      </c>
      <c r="D1178" s="161" t="s">
        <v>76</v>
      </c>
      <c r="E1178" s="182">
        <v>15617</v>
      </c>
      <c r="F1178" s="182">
        <v>258813</v>
      </c>
      <c r="G1178" s="185" t="s">
        <v>352</v>
      </c>
      <c r="H1178" s="185" t="s">
        <v>352</v>
      </c>
      <c r="I1178" s="185" t="s">
        <v>233</v>
      </c>
      <c r="J1178" s="188" t="s">
        <v>960</v>
      </c>
      <c r="K1178" s="191" t="s">
        <v>232</v>
      </c>
      <c r="L1178" s="69" t="s">
        <v>7</v>
      </c>
      <c r="M1178" s="70">
        <v>1</v>
      </c>
      <c r="N1178" s="70">
        <v>700</v>
      </c>
      <c r="O1178" s="70">
        <f t="shared" si="32"/>
        <v>700</v>
      </c>
      <c r="P1178" s="178">
        <f>SUM(O1178:O1181)</f>
        <v>1200</v>
      </c>
      <c r="Q1178" s="159"/>
      <c r="R1178" s="75" t="s">
        <v>828</v>
      </c>
      <c r="S1178" s="73" t="s">
        <v>787</v>
      </c>
      <c r="T1178" s="70" t="s">
        <v>228</v>
      </c>
      <c r="U1178" s="87"/>
      <c r="V1178" s="87"/>
      <c r="W1178" s="87"/>
      <c r="X1178" s="87"/>
      <c r="Y1178" s="87"/>
      <c r="Z1178" s="87"/>
      <c r="AA1178" s="87"/>
    </row>
    <row r="1179" spans="1:27" s="25" customFormat="1" ht="15.5" x14ac:dyDescent="0.35">
      <c r="A1179" s="183"/>
      <c r="B1179" s="162"/>
      <c r="C1179" s="162"/>
      <c r="D1179" s="162"/>
      <c r="E1179" s="183"/>
      <c r="F1179" s="183"/>
      <c r="G1179" s="186"/>
      <c r="H1179" s="186"/>
      <c r="I1179" s="186"/>
      <c r="J1179" s="189"/>
      <c r="K1179" s="192"/>
      <c r="L1179" s="69" t="s">
        <v>61</v>
      </c>
      <c r="M1179" s="70">
        <v>1</v>
      </c>
      <c r="N1179" s="70">
        <f>IFERROR(VLOOKUP(L1179,Data!K:M,3,0),"0")</f>
        <v>500</v>
      </c>
      <c r="O1179" s="70">
        <f t="shared" si="32"/>
        <v>500</v>
      </c>
      <c r="P1179" s="178"/>
      <c r="Q1179" s="160"/>
      <c r="R1179" s="75"/>
      <c r="S1179" s="76"/>
      <c r="T1179" s="70"/>
      <c r="U1179" s="87"/>
      <c r="V1179" s="87"/>
      <c r="W1179" s="87"/>
      <c r="X1179" s="87"/>
      <c r="Y1179" s="87"/>
      <c r="Z1179" s="87"/>
      <c r="AA1179" s="87"/>
    </row>
    <row r="1180" spans="1:27" s="25" customFormat="1" ht="15.5" x14ac:dyDescent="0.35">
      <c r="A1180" s="183"/>
      <c r="B1180" s="162"/>
      <c r="C1180" s="162"/>
      <c r="D1180" s="162"/>
      <c r="E1180" s="183"/>
      <c r="F1180" s="183"/>
      <c r="G1180" s="186"/>
      <c r="H1180" s="186"/>
      <c r="I1180" s="186"/>
      <c r="J1180" s="189"/>
      <c r="K1180" s="192"/>
      <c r="L1180" s="69"/>
      <c r="M1180" s="70"/>
      <c r="N1180" s="70" t="str">
        <f>IFERROR(VLOOKUP(L1180,Data!K:M,3,0),"0")</f>
        <v>0</v>
      </c>
      <c r="O1180" s="70">
        <f t="shared" si="32"/>
        <v>0</v>
      </c>
      <c r="P1180" s="178"/>
      <c r="Q1180" s="160"/>
      <c r="R1180" s="75"/>
      <c r="S1180" s="76"/>
      <c r="T1180" s="70"/>
      <c r="U1180" s="87"/>
      <c r="V1180" s="87"/>
      <c r="W1180" s="87"/>
      <c r="X1180" s="87"/>
      <c r="Y1180" s="87"/>
      <c r="Z1180" s="87"/>
      <c r="AA1180" s="87"/>
    </row>
    <row r="1181" spans="1:27" s="25" customFormat="1" ht="15.5" x14ac:dyDescent="0.35">
      <c r="A1181" s="184"/>
      <c r="B1181" s="163"/>
      <c r="C1181" s="163"/>
      <c r="D1181" s="163"/>
      <c r="E1181" s="184"/>
      <c r="F1181" s="184"/>
      <c r="G1181" s="187"/>
      <c r="H1181" s="187"/>
      <c r="I1181" s="187"/>
      <c r="J1181" s="190"/>
      <c r="K1181" s="193"/>
      <c r="L1181" s="69"/>
      <c r="M1181" s="70"/>
      <c r="N1181" s="70" t="str">
        <f>IFERROR(VLOOKUP(L1181,Data!K:M,3,0),"0")</f>
        <v>0</v>
      </c>
      <c r="O1181" s="70">
        <f t="shared" si="32"/>
        <v>0</v>
      </c>
      <c r="P1181" s="178"/>
      <c r="Q1181" s="179"/>
      <c r="R1181" s="77"/>
      <c r="S1181" s="78"/>
      <c r="T1181" s="70"/>
      <c r="U1181" s="87"/>
      <c r="V1181" s="87"/>
      <c r="W1181" s="87"/>
      <c r="X1181" s="87"/>
      <c r="Y1181" s="87"/>
      <c r="Z1181" s="87"/>
      <c r="AA1181" s="87"/>
    </row>
    <row r="1182" spans="1:27" s="25" customFormat="1" ht="15.5" x14ac:dyDescent="0.35">
      <c r="A1182" s="182">
        <f>IF(G1182="","",COUNTA($G$3:G1183))</f>
        <v>295</v>
      </c>
      <c r="B1182" s="161">
        <v>45116</v>
      </c>
      <c r="C1182" s="161" t="s">
        <v>707</v>
      </c>
      <c r="D1182" s="161" t="s">
        <v>60</v>
      </c>
      <c r="E1182" s="182">
        <v>37267</v>
      </c>
      <c r="F1182" s="182">
        <v>435759</v>
      </c>
      <c r="G1182" s="185" t="s">
        <v>351</v>
      </c>
      <c r="H1182" s="185" t="s">
        <v>351</v>
      </c>
      <c r="I1182" s="185" t="s">
        <v>350</v>
      </c>
      <c r="J1182" s="188" t="s">
        <v>961</v>
      </c>
      <c r="K1182" s="191" t="s">
        <v>191</v>
      </c>
      <c r="L1182" s="69" t="s">
        <v>578</v>
      </c>
      <c r="M1182" s="70">
        <v>3</v>
      </c>
      <c r="N1182" s="70">
        <f>IFERROR(VLOOKUP(L1182,Data!K:M,3,0),"0")</f>
        <v>10</v>
      </c>
      <c r="O1182" s="70">
        <f t="shared" si="32"/>
        <v>30</v>
      </c>
      <c r="P1182" s="178">
        <f>SUM(O1182:O1185)</f>
        <v>530</v>
      </c>
      <c r="Q1182" s="159"/>
      <c r="R1182" s="72" t="s">
        <v>962</v>
      </c>
      <c r="S1182" s="73" t="s">
        <v>737</v>
      </c>
      <c r="T1182" s="70" t="s">
        <v>349</v>
      </c>
      <c r="U1182" s="87"/>
      <c r="V1182" s="87"/>
      <c r="W1182" s="87"/>
      <c r="X1182" s="87"/>
      <c r="Y1182" s="87"/>
      <c r="Z1182" s="87"/>
      <c r="AA1182" s="87"/>
    </row>
    <row r="1183" spans="1:27" s="25" customFormat="1" ht="15.5" x14ac:dyDescent="0.35">
      <c r="A1183" s="183"/>
      <c r="B1183" s="162"/>
      <c r="C1183" s="162"/>
      <c r="D1183" s="162"/>
      <c r="E1183" s="183"/>
      <c r="F1183" s="183"/>
      <c r="G1183" s="186"/>
      <c r="H1183" s="186"/>
      <c r="I1183" s="186"/>
      <c r="J1183" s="189"/>
      <c r="K1183" s="192"/>
      <c r="L1183" s="69" t="s">
        <v>61</v>
      </c>
      <c r="M1183" s="70">
        <v>1</v>
      </c>
      <c r="N1183" s="70">
        <f>IFERROR(VLOOKUP(L1183,Data!K:M,3,0),"0")</f>
        <v>500</v>
      </c>
      <c r="O1183" s="70">
        <f t="shared" si="32"/>
        <v>500</v>
      </c>
      <c r="P1183" s="178"/>
      <c r="Q1183" s="160"/>
      <c r="R1183" s="75"/>
      <c r="S1183" s="76"/>
      <c r="T1183" s="82"/>
      <c r="U1183" s="87"/>
      <c r="V1183" s="87"/>
      <c r="W1183" s="87"/>
      <c r="X1183" s="87"/>
      <c r="Y1183" s="87"/>
      <c r="Z1183" s="87"/>
      <c r="AA1183" s="87"/>
    </row>
    <row r="1184" spans="1:27" s="25" customFormat="1" ht="15.5" x14ac:dyDescent="0.35">
      <c r="A1184" s="183"/>
      <c r="B1184" s="162"/>
      <c r="C1184" s="162"/>
      <c r="D1184" s="162"/>
      <c r="E1184" s="183"/>
      <c r="F1184" s="183"/>
      <c r="G1184" s="186"/>
      <c r="H1184" s="186"/>
      <c r="I1184" s="186"/>
      <c r="J1184" s="189"/>
      <c r="K1184" s="192"/>
      <c r="L1184" s="69"/>
      <c r="M1184" s="70"/>
      <c r="N1184" s="70" t="str">
        <f>IFERROR(VLOOKUP(L1184,Data!K:M,3,0),"0")</f>
        <v>0</v>
      </c>
      <c r="O1184" s="70">
        <f t="shared" ref="O1184:O1267" si="34">PRODUCT(M1184:N1184)</f>
        <v>0</v>
      </c>
      <c r="P1184" s="178"/>
      <c r="Q1184" s="160"/>
      <c r="R1184" s="75"/>
      <c r="S1184" s="76"/>
      <c r="T1184" s="82"/>
      <c r="U1184" s="87"/>
      <c r="V1184" s="87"/>
      <c r="W1184" s="87"/>
      <c r="X1184" s="87"/>
      <c r="Y1184" s="87"/>
      <c r="Z1184" s="87"/>
      <c r="AA1184" s="87"/>
    </row>
    <row r="1185" spans="1:27" s="25" customFormat="1" ht="15.5" x14ac:dyDescent="0.35">
      <c r="A1185" s="184"/>
      <c r="B1185" s="163"/>
      <c r="C1185" s="163"/>
      <c r="D1185" s="163"/>
      <c r="E1185" s="184"/>
      <c r="F1185" s="184"/>
      <c r="G1185" s="187"/>
      <c r="H1185" s="187"/>
      <c r="I1185" s="187"/>
      <c r="J1185" s="190"/>
      <c r="K1185" s="193"/>
      <c r="L1185" s="69"/>
      <c r="M1185" s="70"/>
      <c r="N1185" s="70" t="str">
        <f>IFERROR(VLOOKUP(L1185,Data!K:M,3,0),"0")</f>
        <v>0</v>
      </c>
      <c r="O1185" s="70">
        <f t="shared" si="34"/>
        <v>0</v>
      </c>
      <c r="P1185" s="178"/>
      <c r="Q1185" s="179"/>
      <c r="R1185" s="77"/>
      <c r="S1185" s="78"/>
      <c r="T1185" s="82"/>
      <c r="U1185" s="87"/>
      <c r="V1185" s="87"/>
      <c r="W1185" s="87"/>
      <c r="X1185" s="87"/>
      <c r="Y1185" s="87"/>
      <c r="Z1185" s="87"/>
      <c r="AA1185" s="87"/>
    </row>
    <row r="1186" spans="1:27" s="25" customFormat="1" ht="15.5" x14ac:dyDescent="0.35">
      <c r="A1186" s="182">
        <f>IF(G1186="","",COUNTA($G$3:G1187))</f>
        <v>296</v>
      </c>
      <c r="B1186" s="161">
        <v>45116</v>
      </c>
      <c r="C1186" s="161" t="s">
        <v>703</v>
      </c>
      <c r="D1186" s="161" t="s">
        <v>76</v>
      </c>
      <c r="E1186" s="182">
        <v>209988</v>
      </c>
      <c r="F1186" s="182">
        <v>219129</v>
      </c>
      <c r="G1186" s="185" t="s">
        <v>348</v>
      </c>
      <c r="H1186" s="185" t="s">
        <v>348</v>
      </c>
      <c r="I1186" s="185" t="s">
        <v>347</v>
      </c>
      <c r="J1186" s="188" t="s">
        <v>963</v>
      </c>
      <c r="K1186" s="191" t="s">
        <v>183</v>
      </c>
      <c r="L1186" s="69" t="s">
        <v>61</v>
      </c>
      <c r="M1186" s="70">
        <v>1</v>
      </c>
      <c r="N1186" s="70">
        <f>IFERROR(VLOOKUP(L1186,Data!K:M,3,0),"0")</f>
        <v>500</v>
      </c>
      <c r="O1186" s="70">
        <f t="shared" si="34"/>
        <v>500</v>
      </c>
      <c r="P1186" s="178">
        <f>SUM(O1186:O1188)</f>
        <v>500</v>
      </c>
      <c r="Q1186" s="159"/>
      <c r="R1186" s="72" t="s">
        <v>727</v>
      </c>
      <c r="S1186" s="73" t="s">
        <v>805</v>
      </c>
      <c r="T1186" s="82" t="s">
        <v>165</v>
      </c>
      <c r="U1186" s="87"/>
      <c r="V1186" s="87"/>
      <c r="W1186" s="87"/>
      <c r="X1186" s="87"/>
      <c r="Y1186" s="87"/>
      <c r="Z1186" s="87"/>
      <c r="AA1186" s="87"/>
    </row>
    <row r="1187" spans="1:27" s="25" customFormat="1" ht="15.5" x14ac:dyDescent="0.35">
      <c r="A1187" s="183"/>
      <c r="B1187" s="162"/>
      <c r="C1187" s="162"/>
      <c r="D1187" s="162"/>
      <c r="E1187" s="183"/>
      <c r="F1187" s="183"/>
      <c r="G1187" s="186"/>
      <c r="H1187" s="186"/>
      <c r="I1187" s="186"/>
      <c r="J1187" s="189"/>
      <c r="K1187" s="192"/>
      <c r="L1187" s="69"/>
      <c r="M1187" s="70"/>
      <c r="N1187" s="70" t="str">
        <f>IFERROR(VLOOKUP(L1187,Data!K:M,3,0),"0")</f>
        <v>0</v>
      </c>
      <c r="O1187" s="70">
        <f t="shared" si="34"/>
        <v>0</v>
      </c>
      <c r="P1187" s="178"/>
      <c r="Q1187" s="160"/>
      <c r="R1187" s="75" t="s">
        <v>957</v>
      </c>
      <c r="S1187" s="76"/>
      <c r="T1187" s="82"/>
      <c r="U1187" s="87"/>
      <c r="V1187" s="87"/>
      <c r="W1187" s="87"/>
      <c r="X1187" s="87"/>
      <c r="Y1187" s="87"/>
      <c r="Z1187" s="87"/>
      <c r="AA1187" s="87"/>
    </row>
    <row r="1188" spans="1:27" s="25" customFormat="1" ht="15.5" x14ac:dyDescent="0.35">
      <c r="A1188" s="184"/>
      <c r="B1188" s="163"/>
      <c r="C1188" s="163"/>
      <c r="D1188" s="163"/>
      <c r="E1188" s="184"/>
      <c r="F1188" s="184"/>
      <c r="G1188" s="187"/>
      <c r="H1188" s="187"/>
      <c r="I1188" s="187"/>
      <c r="J1188" s="190"/>
      <c r="K1188" s="193"/>
      <c r="L1188" s="69"/>
      <c r="M1188" s="70"/>
      <c r="N1188" s="70" t="str">
        <f>IFERROR(VLOOKUP(L1188,Data!K:M,3,0),"0")</f>
        <v>0</v>
      </c>
      <c r="O1188" s="70">
        <f t="shared" si="34"/>
        <v>0</v>
      </c>
      <c r="P1188" s="178"/>
      <c r="Q1188" s="179"/>
      <c r="R1188" s="77"/>
      <c r="S1188" s="78"/>
      <c r="T1188" s="82"/>
      <c r="U1188" s="87"/>
      <c r="V1188" s="87"/>
      <c r="W1188" s="87"/>
      <c r="X1188" s="87"/>
      <c r="Y1188" s="87"/>
      <c r="Z1188" s="87"/>
      <c r="AA1188" s="87"/>
    </row>
    <row r="1189" spans="1:27" s="25" customFormat="1" ht="15.5" x14ac:dyDescent="0.35">
      <c r="A1189" s="182">
        <f>IF(G1189="","",COUNTA($G$3:G1190))</f>
        <v>297</v>
      </c>
      <c r="B1189" s="161">
        <v>45116</v>
      </c>
      <c r="C1189" s="161" t="s">
        <v>703</v>
      </c>
      <c r="D1189" s="161" t="s">
        <v>76</v>
      </c>
      <c r="E1189" s="182">
        <v>47619</v>
      </c>
      <c r="F1189" s="182">
        <v>481201</v>
      </c>
      <c r="G1189" s="185" t="s">
        <v>346</v>
      </c>
      <c r="H1189" s="185" t="s">
        <v>346</v>
      </c>
      <c r="I1189" s="185" t="s">
        <v>345</v>
      </c>
      <c r="J1189" s="188" t="s">
        <v>964</v>
      </c>
      <c r="K1189" s="191" t="s">
        <v>189</v>
      </c>
      <c r="L1189" s="69" t="s">
        <v>578</v>
      </c>
      <c r="M1189" s="70">
        <v>3</v>
      </c>
      <c r="N1189" s="70">
        <f>IFERROR(VLOOKUP(L1189,Data!K:M,3,0),"0")</f>
        <v>10</v>
      </c>
      <c r="O1189" s="70">
        <f t="shared" si="34"/>
        <v>30</v>
      </c>
      <c r="P1189" s="178">
        <f>SUM(O1189:O1191)</f>
        <v>530</v>
      </c>
      <c r="Q1189" s="159"/>
      <c r="R1189" s="72" t="s">
        <v>173</v>
      </c>
      <c r="S1189" s="73" t="s">
        <v>753</v>
      </c>
      <c r="T1189" s="70" t="s">
        <v>344</v>
      </c>
      <c r="U1189" s="87"/>
      <c r="V1189" s="87"/>
      <c r="W1189" s="87"/>
      <c r="X1189" s="87"/>
      <c r="Y1189" s="87"/>
      <c r="Z1189" s="87"/>
      <c r="AA1189" s="87"/>
    </row>
    <row r="1190" spans="1:27" s="25" customFormat="1" ht="15.5" x14ac:dyDescent="0.35">
      <c r="A1190" s="183"/>
      <c r="B1190" s="162"/>
      <c r="C1190" s="162"/>
      <c r="D1190" s="162"/>
      <c r="E1190" s="183"/>
      <c r="F1190" s="183"/>
      <c r="G1190" s="186"/>
      <c r="H1190" s="186"/>
      <c r="I1190" s="186"/>
      <c r="J1190" s="189"/>
      <c r="K1190" s="192"/>
      <c r="L1190" s="69" t="s">
        <v>61</v>
      </c>
      <c r="M1190" s="70">
        <v>1</v>
      </c>
      <c r="N1190" s="70">
        <f>IFERROR(VLOOKUP(L1190,Data!K:M,3,0),"0")</f>
        <v>500</v>
      </c>
      <c r="O1190" s="70">
        <f t="shared" si="34"/>
        <v>500</v>
      </c>
      <c r="P1190" s="178"/>
      <c r="Q1190" s="160"/>
      <c r="R1190" s="75"/>
      <c r="S1190" s="76"/>
      <c r="T1190" s="70"/>
      <c r="U1190" s="87"/>
      <c r="V1190" s="87"/>
      <c r="W1190" s="87"/>
      <c r="X1190" s="87"/>
      <c r="Y1190" s="87"/>
      <c r="Z1190" s="87"/>
      <c r="AA1190" s="87"/>
    </row>
    <row r="1191" spans="1:27" s="25" customFormat="1" ht="15.5" x14ac:dyDescent="0.35">
      <c r="A1191" s="184"/>
      <c r="B1191" s="163"/>
      <c r="C1191" s="163"/>
      <c r="D1191" s="163"/>
      <c r="E1191" s="184"/>
      <c r="F1191" s="184"/>
      <c r="G1191" s="187"/>
      <c r="H1191" s="187"/>
      <c r="I1191" s="187"/>
      <c r="J1191" s="190"/>
      <c r="K1191" s="193"/>
      <c r="L1191" s="69"/>
      <c r="M1191" s="70"/>
      <c r="N1191" s="70" t="str">
        <f>IFERROR(VLOOKUP(L1191,Data!K:M,3,0),"0")</f>
        <v>0</v>
      </c>
      <c r="O1191" s="70">
        <f t="shared" si="34"/>
        <v>0</v>
      </c>
      <c r="P1191" s="178"/>
      <c r="Q1191" s="179"/>
      <c r="R1191" s="77"/>
      <c r="S1191" s="78"/>
      <c r="T1191" s="70"/>
      <c r="U1191" s="87"/>
      <c r="V1191" s="87"/>
      <c r="W1191" s="87"/>
      <c r="X1191" s="87"/>
      <c r="Y1191" s="87"/>
      <c r="Z1191" s="87"/>
      <c r="AA1191" s="87"/>
    </row>
    <row r="1192" spans="1:27" s="25" customFormat="1" ht="15.5" x14ac:dyDescent="0.35">
      <c r="A1192" s="182">
        <f>IF(G1192="","",COUNTA($G$3:G1193))</f>
        <v>298</v>
      </c>
      <c r="B1192" s="161">
        <v>45116</v>
      </c>
      <c r="C1192" s="161" t="s">
        <v>703</v>
      </c>
      <c r="D1192" s="161" t="s">
        <v>76</v>
      </c>
      <c r="E1192" s="182">
        <v>4569</v>
      </c>
      <c r="F1192" s="182">
        <v>378829</v>
      </c>
      <c r="G1192" s="185" t="s">
        <v>343</v>
      </c>
      <c r="H1192" s="185" t="s">
        <v>343</v>
      </c>
      <c r="I1192" s="185" t="s">
        <v>342</v>
      </c>
      <c r="J1192" s="188" t="s">
        <v>965</v>
      </c>
      <c r="K1192" s="191" t="s">
        <v>341</v>
      </c>
      <c r="L1192" s="69" t="s">
        <v>7</v>
      </c>
      <c r="M1192" s="70">
        <v>1</v>
      </c>
      <c r="N1192" s="70">
        <v>500</v>
      </c>
      <c r="O1192" s="70">
        <f t="shared" si="34"/>
        <v>500</v>
      </c>
      <c r="P1192" s="178">
        <f>SUM(O1192:O1194)</f>
        <v>1000</v>
      </c>
      <c r="Q1192" s="159"/>
      <c r="R1192" s="72" t="s">
        <v>790</v>
      </c>
      <c r="S1192" s="73" t="s">
        <v>737</v>
      </c>
      <c r="T1192" s="70" t="s">
        <v>195</v>
      </c>
      <c r="U1192" s="87"/>
      <c r="V1192" s="87"/>
      <c r="W1192" s="87"/>
      <c r="X1192" s="87"/>
      <c r="Y1192" s="87"/>
      <c r="Z1192" s="87"/>
      <c r="AA1192" s="87"/>
    </row>
    <row r="1193" spans="1:27" s="25" customFormat="1" ht="15.5" x14ac:dyDescent="0.35">
      <c r="A1193" s="183"/>
      <c r="B1193" s="162"/>
      <c r="C1193" s="162"/>
      <c r="D1193" s="162"/>
      <c r="E1193" s="183"/>
      <c r="F1193" s="183"/>
      <c r="G1193" s="186"/>
      <c r="H1193" s="186"/>
      <c r="I1193" s="186"/>
      <c r="J1193" s="189"/>
      <c r="K1193" s="192"/>
      <c r="L1193" s="69" t="s">
        <v>61</v>
      </c>
      <c r="M1193" s="70">
        <v>1</v>
      </c>
      <c r="N1193" s="70">
        <f>IFERROR(VLOOKUP(L1193,Data!K:M,3,0),"0")</f>
        <v>500</v>
      </c>
      <c r="O1193" s="70">
        <f t="shared" si="34"/>
        <v>500</v>
      </c>
      <c r="P1193" s="178"/>
      <c r="Q1193" s="160"/>
      <c r="R1193" s="75"/>
      <c r="S1193" s="76"/>
      <c r="T1193" s="70"/>
      <c r="U1193" s="87"/>
      <c r="V1193" s="87"/>
      <c r="W1193" s="87"/>
      <c r="X1193" s="87"/>
      <c r="Y1193" s="87"/>
      <c r="Z1193" s="87"/>
      <c r="AA1193" s="87"/>
    </row>
    <row r="1194" spans="1:27" s="25" customFormat="1" ht="15.5" x14ac:dyDescent="0.35">
      <c r="A1194" s="183"/>
      <c r="B1194" s="162"/>
      <c r="C1194" s="162"/>
      <c r="D1194" s="162"/>
      <c r="E1194" s="183"/>
      <c r="F1194" s="183"/>
      <c r="G1194" s="186"/>
      <c r="H1194" s="186"/>
      <c r="I1194" s="186"/>
      <c r="J1194" s="189"/>
      <c r="K1194" s="192"/>
      <c r="L1194" s="69"/>
      <c r="M1194" s="70"/>
      <c r="N1194" s="70" t="str">
        <f>IFERROR(VLOOKUP(L1194,Data!K:M,3,0),"0")</f>
        <v>0</v>
      </c>
      <c r="O1194" s="70">
        <f t="shared" si="34"/>
        <v>0</v>
      </c>
      <c r="P1194" s="178"/>
      <c r="Q1194" s="160"/>
      <c r="R1194" s="75"/>
      <c r="S1194" s="76"/>
      <c r="T1194" s="70"/>
      <c r="U1194" s="87"/>
      <c r="V1194" s="87"/>
      <c r="W1194" s="87"/>
      <c r="X1194" s="87"/>
      <c r="Y1194" s="87"/>
      <c r="Z1194" s="87"/>
      <c r="AA1194" s="87"/>
    </row>
    <row r="1195" spans="1:27" ht="15.5" x14ac:dyDescent="0.35">
      <c r="A1195" s="210">
        <f>IF(G1195="","",COUNTA($G$3:G1196))</f>
        <v>299</v>
      </c>
      <c r="B1195" s="198">
        <v>45116</v>
      </c>
      <c r="C1195" s="198" t="s">
        <v>707</v>
      </c>
      <c r="D1195" s="198" t="s">
        <v>76</v>
      </c>
      <c r="E1195" s="224">
        <v>55654</v>
      </c>
      <c r="F1195" s="210">
        <v>451167</v>
      </c>
      <c r="G1195" s="210" t="s">
        <v>1337</v>
      </c>
      <c r="H1195" s="210" t="s">
        <v>1337</v>
      </c>
      <c r="I1195" s="210" t="s">
        <v>1338</v>
      </c>
      <c r="J1195" s="227" t="s">
        <v>1339</v>
      </c>
      <c r="K1195" s="212" t="s">
        <v>188</v>
      </c>
      <c r="L1195" s="38" t="s">
        <v>61</v>
      </c>
      <c r="M1195" s="31">
        <v>1</v>
      </c>
      <c r="N1195" s="31">
        <f>IFERROR(VLOOKUP(L1195,[7]Data!K:M,3,0),"0")</f>
        <v>500</v>
      </c>
      <c r="O1195" s="31">
        <f>PRODUCT(M1195:N1195)</f>
        <v>500</v>
      </c>
      <c r="P1195" s="224">
        <f>SUM(O1195:O1196)</f>
        <v>500</v>
      </c>
      <c r="Q1195" s="196"/>
      <c r="R1195" s="29" t="s">
        <v>811</v>
      </c>
      <c r="S1195" s="42" t="s">
        <v>734</v>
      </c>
    </row>
    <row r="1196" spans="1:27" ht="15.5" x14ac:dyDescent="0.35">
      <c r="A1196" s="210"/>
      <c r="B1196" s="198"/>
      <c r="C1196" s="198"/>
      <c r="D1196" s="198"/>
      <c r="E1196" s="224"/>
      <c r="F1196" s="210"/>
      <c r="G1196" s="210"/>
      <c r="H1196" s="210"/>
      <c r="I1196" s="210"/>
      <c r="J1196" s="227"/>
      <c r="K1196" s="212"/>
      <c r="L1196" s="38"/>
      <c r="M1196" s="31"/>
      <c r="N1196" s="31" t="str">
        <f>IFERROR(VLOOKUP(L1196,[7]Data!K:M,3,0),"0")</f>
        <v>0</v>
      </c>
      <c r="O1196" s="31">
        <f>PRODUCT(M1196:N1196)</f>
        <v>0</v>
      </c>
      <c r="P1196" s="224"/>
      <c r="Q1196" s="219"/>
      <c r="R1196" s="36"/>
      <c r="S1196" s="42"/>
    </row>
    <row r="1197" spans="1:27" ht="15.5" x14ac:dyDescent="0.35">
      <c r="A1197" s="210">
        <f>IF(G1197="","",COUNTA($G$3:G1199))</f>
        <v>300</v>
      </c>
      <c r="B1197" s="198">
        <v>45116</v>
      </c>
      <c r="C1197" s="198" t="s">
        <v>53</v>
      </c>
      <c r="D1197" s="198" t="s">
        <v>76</v>
      </c>
      <c r="E1197" s="224" t="s">
        <v>1340</v>
      </c>
      <c r="F1197" s="210">
        <v>382080</v>
      </c>
      <c r="G1197" s="210" t="s">
        <v>1341</v>
      </c>
      <c r="H1197" s="210" t="s">
        <v>1341</v>
      </c>
      <c r="I1197" s="210" t="s">
        <v>1342</v>
      </c>
      <c r="J1197" s="227" t="s">
        <v>1343</v>
      </c>
      <c r="K1197" s="212" t="s">
        <v>166</v>
      </c>
      <c r="L1197" s="38" t="s">
        <v>61</v>
      </c>
      <c r="M1197" s="31">
        <v>1</v>
      </c>
      <c r="N1197" s="31">
        <f>IFERROR(VLOOKUP(L1197,[7]Data!K:M,3,0),"0")</f>
        <v>500</v>
      </c>
      <c r="O1197" s="31">
        <f>PRODUCT(M1197:N1197)</f>
        <v>500</v>
      </c>
      <c r="P1197" s="224">
        <f>SUM(O1197:O1199)</f>
        <v>500</v>
      </c>
      <c r="Q1197" s="196"/>
      <c r="R1197" s="30" t="s">
        <v>162</v>
      </c>
      <c r="S1197" s="42" t="s">
        <v>742</v>
      </c>
    </row>
    <row r="1198" spans="1:27" ht="15.5" x14ac:dyDescent="0.35">
      <c r="A1198" s="210"/>
      <c r="B1198" s="198"/>
      <c r="C1198" s="198"/>
      <c r="D1198" s="198"/>
      <c r="E1198" s="224"/>
      <c r="F1198" s="210"/>
      <c r="G1198" s="210"/>
      <c r="H1198" s="210"/>
      <c r="I1198" s="210"/>
      <c r="J1198" s="227"/>
      <c r="K1198" s="212"/>
      <c r="L1198" s="38"/>
      <c r="M1198" s="50"/>
      <c r="N1198" s="50"/>
      <c r="O1198" s="50"/>
      <c r="P1198" s="224"/>
      <c r="Q1198" s="197"/>
      <c r="R1198" s="30"/>
      <c r="S1198" s="42"/>
    </row>
    <row r="1199" spans="1:27" ht="15.5" x14ac:dyDescent="0.35">
      <c r="A1199" s="210"/>
      <c r="B1199" s="198"/>
      <c r="C1199" s="198"/>
      <c r="D1199" s="198"/>
      <c r="E1199" s="224"/>
      <c r="F1199" s="210"/>
      <c r="G1199" s="210"/>
      <c r="H1199" s="210"/>
      <c r="I1199" s="210"/>
      <c r="J1199" s="227"/>
      <c r="K1199" s="212"/>
      <c r="L1199" s="38"/>
      <c r="M1199" s="31"/>
      <c r="N1199" s="31" t="str">
        <f>IFERROR(VLOOKUP(L1199,[7]Data!K:M,3,0),"0")</f>
        <v>0</v>
      </c>
      <c r="O1199" s="31">
        <f t="shared" ref="O1199:O1207" si="35">PRODUCT(M1199:N1199)</f>
        <v>0</v>
      </c>
      <c r="P1199" s="224"/>
      <c r="Q1199" s="219"/>
      <c r="R1199" s="30"/>
      <c r="S1199" s="42"/>
    </row>
    <row r="1200" spans="1:27" ht="15.5" x14ac:dyDescent="0.35">
      <c r="A1200" s="210">
        <f>IF(G1200="","",COUNTA($G$3:G1201))</f>
        <v>301</v>
      </c>
      <c r="B1200" s="198">
        <v>45116</v>
      </c>
      <c r="C1200" s="198" t="s">
        <v>739</v>
      </c>
      <c r="D1200" s="198" t="s">
        <v>76</v>
      </c>
      <c r="E1200" s="224" t="s">
        <v>1378</v>
      </c>
      <c r="F1200" s="210">
        <v>171224</v>
      </c>
      <c r="G1200" s="210" t="s">
        <v>1379</v>
      </c>
      <c r="H1200" s="210" t="s">
        <v>1379</v>
      </c>
      <c r="I1200" s="210" t="s">
        <v>1380</v>
      </c>
      <c r="J1200" s="227" t="s">
        <v>1381</v>
      </c>
      <c r="K1200" s="212" t="s">
        <v>184</v>
      </c>
      <c r="L1200" s="38" t="s">
        <v>61</v>
      </c>
      <c r="M1200" s="31">
        <v>1</v>
      </c>
      <c r="N1200" s="31">
        <f>IFERROR(VLOOKUP(L1200,[7]Data!K:M,3,0),"0")</f>
        <v>500</v>
      </c>
      <c r="O1200" s="31">
        <f t="shared" si="35"/>
        <v>500</v>
      </c>
      <c r="P1200" s="224">
        <f>SUM(O1200:O1202)</f>
        <v>500</v>
      </c>
      <c r="Q1200" s="196"/>
      <c r="R1200" s="30" t="s">
        <v>752</v>
      </c>
      <c r="S1200" s="42" t="s">
        <v>750</v>
      </c>
    </row>
    <row r="1201" spans="1:27" ht="15.5" x14ac:dyDescent="0.35">
      <c r="A1201" s="210"/>
      <c r="B1201" s="198"/>
      <c r="C1201" s="198"/>
      <c r="D1201" s="198"/>
      <c r="E1201" s="224"/>
      <c r="F1201" s="210"/>
      <c r="G1201" s="210"/>
      <c r="H1201" s="210"/>
      <c r="I1201" s="210"/>
      <c r="J1201" s="227"/>
      <c r="K1201" s="212"/>
      <c r="L1201" s="38"/>
      <c r="M1201" s="31"/>
      <c r="N1201" s="31" t="str">
        <f>IFERROR(VLOOKUP(L1201,[7]Data!K:M,3,0),"0")</f>
        <v>0</v>
      </c>
      <c r="O1201" s="31">
        <f t="shared" si="35"/>
        <v>0</v>
      </c>
      <c r="P1201" s="224"/>
      <c r="Q1201" s="197"/>
      <c r="R1201" s="30"/>
      <c r="S1201" s="42"/>
    </row>
    <row r="1202" spans="1:27" ht="15.5" x14ac:dyDescent="0.35">
      <c r="A1202" s="210"/>
      <c r="B1202" s="198"/>
      <c r="C1202" s="198"/>
      <c r="D1202" s="198"/>
      <c r="E1202" s="224"/>
      <c r="F1202" s="210"/>
      <c r="G1202" s="210"/>
      <c r="H1202" s="210"/>
      <c r="I1202" s="210"/>
      <c r="J1202" s="227"/>
      <c r="K1202" s="212"/>
      <c r="L1202" s="38"/>
      <c r="M1202" s="31"/>
      <c r="N1202" s="31" t="str">
        <f>IFERROR(VLOOKUP(L1202,[7]Data!K:M,3,0),"0")</f>
        <v>0</v>
      </c>
      <c r="O1202" s="31">
        <f t="shared" si="35"/>
        <v>0</v>
      </c>
      <c r="P1202" s="224"/>
      <c r="Q1202" s="219"/>
      <c r="R1202" s="30"/>
      <c r="S1202" s="42"/>
    </row>
    <row r="1203" spans="1:27" ht="15.5" x14ac:dyDescent="0.35">
      <c r="A1203" s="210">
        <f>IF(G1203="","",COUNTA($G$3:G1204))</f>
        <v>302</v>
      </c>
      <c r="B1203" s="198">
        <v>45116</v>
      </c>
      <c r="C1203" s="198" t="s">
        <v>703</v>
      </c>
      <c r="D1203" s="198" t="s">
        <v>55</v>
      </c>
      <c r="E1203" s="224">
        <v>15584</v>
      </c>
      <c r="F1203" s="210">
        <v>465932</v>
      </c>
      <c r="G1203" s="210" t="s">
        <v>1382</v>
      </c>
      <c r="H1203" s="210" t="s">
        <v>1382</v>
      </c>
      <c r="I1203" s="210" t="s">
        <v>1383</v>
      </c>
      <c r="J1203" s="227" t="s">
        <v>1384</v>
      </c>
      <c r="K1203" s="212" t="s">
        <v>200</v>
      </c>
      <c r="L1203" s="38" t="s">
        <v>7</v>
      </c>
      <c r="M1203" s="31">
        <v>1</v>
      </c>
      <c r="N1203" s="45">
        <v>30</v>
      </c>
      <c r="O1203" s="31">
        <f t="shared" si="35"/>
        <v>30</v>
      </c>
      <c r="P1203" s="224">
        <f>SUM(O1203:O1205)</f>
        <v>1380</v>
      </c>
      <c r="Q1203" s="196"/>
      <c r="R1203" s="29" t="s">
        <v>852</v>
      </c>
      <c r="S1203" s="42" t="s">
        <v>1385</v>
      </c>
    </row>
    <row r="1204" spans="1:27" ht="15.5" x14ac:dyDescent="0.35">
      <c r="A1204" s="210"/>
      <c r="B1204" s="198"/>
      <c r="C1204" s="198"/>
      <c r="D1204" s="198"/>
      <c r="E1204" s="224"/>
      <c r="F1204" s="210"/>
      <c r="G1204" s="210"/>
      <c r="H1204" s="210"/>
      <c r="I1204" s="210"/>
      <c r="J1204" s="227"/>
      <c r="K1204" s="212"/>
      <c r="L1204" s="38" t="s">
        <v>763</v>
      </c>
      <c r="M1204" s="31">
        <v>1</v>
      </c>
      <c r="N1204" s="31">
        <f>IFERROR(VLOOKUP(L1204,[7]Data!K:M,3,0),"0")</f>
        <v>850</v>
      </c>
      <c r="O1204" s="31">
        <f t="shared" si="35"/>
        <v>850</v>
      </c>
      <c r="P1204" s="224"/>
      <c r="Q1204" s="197"/>
      <c r="R1204" s="30"/>
      <c r="S1204" s="42"/>
    </row>
    <row r="1205" spans="1:27" ht="15.5" x14ac:dyDescent="0.35">
      <c r="A1205" s="210"/>
      <c r="B1205" s="198"/>
      <c r="C1205" s="198"/>
      <c r="D1205" s="198"/>
      <c r="E1205" s="224"/>
      <c r="F1205" s="210"/>
      <c r="G1205" s="210"/>
      <c r="H1205" s="210"/>
      <c r="I1205" s="210"/>
      <c r="J1205" s="227"/>
      <c r="K1205" s="212"/>
      <c r="L1205" s="38" t="s">
        <v>61</v>
      </c>
      <c r="M1205" s="31">
        <v>1</v>
      </c>
      <c r="N1205" s="31">
        <f>IFERROR(VLOOKUP(L1205,[7]Data!K:M,3,0),"0")</f>
        <v>500</v>
      </c>
      <c r="O1205" s="31">
        <f t="shared" si="35"/>
        <v>500</v>
      </c>
      <c r="P1205" s="224"/>
      <c r="Q1205" s="219"/>
      <c r="R1205" s="36"/>
      <c r="S1205" s="42"/>
    </row>
    <row r="1206" spans="1:27" s="25" customFormat="1" ht="15.5" x14ac:dyDescent="0.35">
      <c r="A1206" s="210">
        <f>IF(G1206="","",COUNTA($G$3:G1207))</f>
        <v>303</v>
      </c>
      <c r="B1206" s="161">
        <v>45117</v>
      </c>
      <c r="C1206" s="161" t="s">
        <v>703</v>
      </c>
      <c r="D1206" s="161" t="s">
        <v>60</v>
      </c>
      <c r="E1206" s="182">
        <v>28971</v>
      </c>
      <c r="F1206" s="182">
        <v>417886</v>
      </c>
      <c r="G1206" s="185" t="s">
        <v>317</v>
      </c>
      <c r="H1206" s="185" t="s">
        <v>317</v>
      </c>
      <c r="I1206" s="185" t="s">
        <v>316</v>
      </c>
      <c r="J1206" s="188" t="s">
        <v>978</v>
      </c>
      <c r="K1206" s="191" t="s">
        <v>214</v>
      </c>
      <c r="L1206" s="69" t="s">
        <v>94</v>
      </c>
      <c r="M1206" s="70">
        <v>1</v>
      </c>
      <c r="N1206" s="70">
        <f>IFERROR(VLOOKUP(L1206,Data!K:M,3,0),"0")</f>
        <v>80</v>
      </c>
      <c r="O1206" s="70">
        <f t="shared" si="35"/>
        <v>80</v>
      </c>
      <c r="P1206" s="178">
        <f>SUM(O1206:O1207)</f>
        <v>580</v>
      </c>
      <c r="Q1206" s="159"/>
      <c r="R1206" s="72"/>
      <c r="S1206" s="73" t="s">
        <v>734</v>
      </c>
      <c r="T1206" s="70" t="s">
        <v>230</v>
      </c>
      <c r="U1206" s="87"/>
      <c r="V1206" s="87"/>
      <c r="W1206" s="87"/>
      <c r="X1206" s="87"/>
      <c r="Y1206" s="87"/>
      <c r="Z1206" s="87"/>
      <c r="AA1206" s="87"/>
    </row>
    <row r="1207" spans="1:27" s="25" customFormat="1" ht="15.5" x14ac:dyDescent="0.35">
      <c r="A1207" s="210"/>
      <c r="B1207" s="162"/>
      <c r="C1207" s="162"/>
      <c r="D1207" s="162"/>
      <c r="E1207" s="183"/>
      <c r="F1207" s="183"/>
      <c r="G1207" s="186"/>
      <c r="H1207" s="186"/>
      <c r="I1207" s="186"/>
      <c r="J1207" s="189"/>
      <c r="K1207" s="192"/>
      <c r="L1207" s="69" t="s">
        <v>61</v>
      </c>
      <c r="M1207" s="70">
        <v>1</v>
      </c>
      <c r="N1207" s="70">
        <f>IFERROR(VLOOKUP(L1207,Data!K:M,3,0),"0")</f>
        <v>500</v>
      </c>
      <c r="O1207" s="70">
        <f t="shared" si="35"/>
        <v>500</v>
      </c>
      <c r="P1207" s="178"/>
      <c r="Q1207" s="160"/>
      <c r="R1207" s="75"/>
      <c r="S1207" s="76"/>
      <c r="T1207" s="70"/>
      <c r="U1207" s="87"/>
      <c r="V1207" s="87"/>
      <c r="W1207" s="87"/>
      <c r="X1207" s="87"/>
      <c r="Y1207" s="87"/>
      <c r="Z1207" s="87"/>
      <c r="AA1207" s="87"/>
    </row>
    <row r="1208" spans="1:27" s="88" customFormat="1" ht="18" customHeight="1" x14ac:dyDescent="0.35">
      <c r="A1208" s="236" t="s">
        <v>1626</v>
      </c>
      <c r="B1208" s="237"/>
      <c r="C1208" s="237"/>
      <c r="D1208" s="237"/>
      <c r="E1208" s="237"/>
      <c r="F1208" s="237"/>
      <c r="G1208" s="237"/>
      <c r="H1208" s="237"/>
      <c r="I1208" s="237"/>
      <c r="J1208" s="237"/>
      <c r="K1208" s="237"/>
      <c r="L1208" s="237"/>
      <c r="M1208" s="237"/>
      <c r="N1208" s="237"/>
      <c r="O1208" s="238"/>
      <c r="P1208" s="220">
        <f>SUM(P1142:P1207)</f>
        <v>18750</v>
      </c>
      <c r="Q1208" s="221"/>
      <c r="R1208" s="222"/>
    </row>
    <row r="1209" spans="1:27" s="92" customFormat="1" ht="18" customHeight="1" x14ac:dyDescent="0.35">
      <c r="A1209" s="239" t="s">
        <v>1627</v>
      </c>
      <c r="B1209" s="239"/>
      <c r="C1209" s="89" t="e">
        <f ca="1">[4]!NumberToWordEN(P1208)</f>
        <v>#NAME?</v>
      </c>
      <c r="D1209" s="89"/>
      <c r="E1209" s="89"/>
      <c r="F1209" s="90"/>
      <c r="G1209" s="89"/>
      <c r="H1209" s="89"/>
      <c r="I1209" s="89"/>
      <c r="J1209" s="90"/>
      <c r="K1209" s="89"/>
      <c r="L1209" s="89"/>
      <c r="M1209" s="89"/>
      <c r="N1209" s="89"/>
      <c r="O1209" s="89"/>
      <c r="P1209" s="89"/>
      <c r="Q1209" s="91"/>
    </row>
    <row r="1210" spans="1:27" s="92" customFormat="1" ht="18" customHeight="1" x14ac:dyDescent="0.35">
      <c r="A1210" s="93"/>
      <c r="B1210" s="94"/>
      <c r="C1210" s="95"/>
      <c r="D1210" s="93"/>
      <c r="E1210" s="93"/>
      <c r="F1210" s="93"/>
      <c r="G1210" s="93"/>
      <c r="H1210" s="93"/>
      <c r="I1210" s="93"/>
      <c r="J1210" s="95"/>
      <c r="K1210" s="93"/>
      <c r="M1210" s="96"/>
      <c r="P1210" s="93"/>
      <c r="Q1210" s="97"/>
    </row>
    <row r="1211" spans="1:27" s="92" customFormat="1" ht="18" customHeight="1" x14ac:dyDescent="0.35">
      <c r="A1211" s="93"/>
      <c r="B1211" s="94"/>
      <c r="C1211" s="95"/>
      <c r="D1211" s="93"/>
      <c r="E1211" s="93"/>
      <c r="F1211" s="93"/>
      <c r="G1211" s="93"/>
      <c r="H1211" s="93"/>
      <c r="I1211" s="93"/>
      <c r="J1211" s="95"/>
      <c r="K1211" s="93"/>
      <c r="M1211" s="96"/>
      <c r="P1211" s="93"/>
      <c r="Q1211" s="97"/>
    </row>
    <row r="1212" spans="1:27" s="92" customFormat="1" ht="18" customHeight="1" x14ac:dyDescent="0.35">
      <c r="A1212" s="93"/>
      <c r="B1212" s="94"/>
      <c r="C1212" s="95"/>
      <c r="D1212" s="93"/>
      <c r="E1212" s="93"/>
      <c r="F1212" s="93"/>
      <c r="G1212" s="93"/>
      <c r="H1212" s="93"/>
      <c r="I1212" s="93"/>
      <c r="J1212" s="95"/>
      <c r="K1212" s="93"/>
      <c r="M1212" s="96"/>
      <c r="P1212" s="93"/>
      <c r="Q1212" s="97"/>
    </row>
    <row r="1213" spans="1:27" s="102" customFormat="1" ht="18" customHeight="1" x14ac:dyDescent="0.35">
      <c r="A1213" s="98"/>
      <c r="B1213" s="98"/>
      <c r="C1213" s="99"/>
      <c r="D1213" s="99"/>
      <c r="E1213" s="98"/>
      <c r="F1213" s="98"/>
      <c r="G1213" s="98"/>
      <c r="H1213" s="98"/>
      <c r="I1213" s="98"/>
      <c r="J1213" s="99"/>
      <c r="K1213" s="99"/>
      <c r="L1213" s="99"/>
      <c r="M1213" s="100"/>
      <c r="N1213" s="100"/>
      <c r="O1213" s="100"/>
      <c r="P1213" s="100"/>
      <c r="Q1213" s="101"/>
    </row>
    <row r="1214" spans="1:27" s="102" customFormat="1" ht="18" customHeight="1" x14ac:dyDescent="0.35">
      <c r="A1214" s="98"/>
      <c r="B1214" s="98"/>
      <c r="C1214" s="99"/>
      <c r="D1214" s="99"/>
      <c r="E1214" s="98"/>
      <c r="F1214" s="98"/>
      <c r="G1214" s="98"/>
      <c r="H1214" s="98"/>
      <c r="I1214" s="98"/>
      <c r="J1214" s="99"/>
      <c r="K1214" s="99"/>
      <c r="L1214" s="99"/>
      <c r="M1214" s="100"/>
      <c r="N1214" s="100"/>
      <c r="O1214" s="100"/>
      <c r="P1214" s="218" t="s">
        <v>1628</v>
      </c>
      <c r="Q1214" s="218"/>
    </row>
    <row r="1215" spans="1:27" s="102" customFormat="1" ht="18" customHeight="1" x14ac:dyDescent="0.35">
      <c r="A1215" s="98"/>
      <c r="B1215" s="98"/>
      <c r="C1215" s="99"/>
      <c r="D1215" s="99"/>
      <c r="E1215" s="98"/>
      <c r="F1215" s="98"/>
      <c r="G1215" s="98"/>
      <c r="H1215" s="98"/>
      <c r="I1215" s="98"/>
      <c r="J1215" s="99"/>
      <c r="K1215" s="99"/>
      <c r="L1215" s="99"/>
      <c r="M1215" s="100"/>
      <c r="N1215" s="100"/>
      <c r="O1215" s="100"/>
      <c r="P1215" s="98"/>
      <c r="Q1215" s="103"/>
    </row>
    <row r="1216" spans="1:27" s="56" customFormat="1" ht="24" customHeight="1" x14ac:dyDescent="0.4">
      <c r="A1216" s="205" t="s">
        <v>1648</v>
      </c>
      <c r="B1216" s="207"/>
      <c r="C1216" s="205" t="s">
        <v>20</v>
      </c>
      <c r="D1216" s="206"/>
      <c r="E1216" s="207"/>
      <c r="F1216" s="205" t="s">
        <v>1623</v>
      </c>
      <c r="G1216" s="206"/>
      <c r="H1216" s="206"/>
      <c r="I1216" s="206"/>
      <c r="J1216" s="206"/>
      <c r="K1216" s="206"/>
      <c r="L1216" s="206"/>
      <c r="M1216" s="206"/>
      <c r="N1216" s="206"/>
      <c r="O1216" s="206"/>
      <c r="P1216" s="206"/>
      <c r="Q1216" s="206"/>
      <c r="R1216" s="207"/>
    </row>
    <row r="1217" spans="1:27" s="57" customFormat="1" ht="41.25" customHeight="1" x14ac:dyDescent="0.4">
      <c r="A1217" s="104" t="s">
        <v>1624</v>
      </c>
      <c r="B1217" s="105" t="s">
        <v>80</v>
      </c>
      <c r="C1217" s="105" t="s">
        <v>9</v>
      </c>
      <c r="D1217" s="106" t="s">
        <v>10</v>
      </c>
      <c r="E1217" s="104" t="s">
        <v>11</v>
      </c>
      <c r="F1217" s="104" t="s">
        <v>0</v>
      </c>
      <c r="G1217" s="104"/>
      <c r="H1217" s="104" t="s">
        <v>1</v>
      </c>
      <c r="I1217" s="107"/>
      <c r="J1217" s="105" t="s">
        <v>12</v>
      </c>
      <c r="K1217" s="108" t="s">
        <v>147</v>
      </c>
      <c r="L1217" s="107" t="s">
        <v>81</v>
      </c>
      <c r="M1217" s="104" t="s">
        <v>13</v>
      </c>
      <c r="N1217" s="104" t="s">
        <v>2</v>
      </c>
      <c r="O1217" s="104" t="s">
        <v>82</v>
      </c>
      <c r="P1217" s="104" t="s">
        <v>1625</v>
      </c>
      <c r="Q1217" s="109" t="s">
        <v>83</v>
      </c>
      <c r="R1217" s="109" t="s">
        <v>4</v>
      </c>
    </row>
    <row r="1218" spans="1:27" s="25" customFormat="1" ht="15.5" x14ac:dyDescent="0.35">
      <c r="A1218" s="182">
        <f>IF(G1218="","",COUNTA($G$3:G1219))</f>
        <v>304</v>
      </c>
      <c r="B1218" s="161">
        <v>45116</v>
      </c>
      <c r="C1218" s="161" t="s">
        <v>703</v>
      </c>
      <c r="D1218" s="161" t="s">
        <v>76</v>
      </c>
      <c r="E1218" s="182">
        <v>25159</v>
      </c>
      <c r="F1218" s="182">
        <v>281175</v>
      </c>
      <c r="G1218" s="185" t="s">
        <v>340</v>
      </c>
      <c r="H1218" s="185" t="s">
        <v>340</v>
      </c>
      <c r="I1218" s="185" t="s">
        <v>339</v>
      </c>
      <c r="J1218" s="188" t="s">
        <v>966</v>
      </c>
      <c r="K1218" s="191" t="s">
        <v>161</v>
      </c>
      <c r="L1218" s="69" t="s">
        <v>65</v>
      </c>
      <c r="M1218" s="70">
        <v>1</v>
      </c>
      <c r="N1218" s="70">
        <f>IFERROR(VLOOKUP(L1218,Data!K:M,3,0),"0")</f>
        <v>1000</v>
      </c>
      <c r="O1218" s="70">
        <f t="shared" si="34"/>
        <v>1000</v>
      </c>
      <c r="P1218" s="178">
        <f>SUM(O1218:O1228)</f>
        <v>4495</v>
      </c>
      <c r="Q1218" s="159" t="s">
        <v>1023</v>
      </c>
      <c r="R1218" s="72" t="s">
        <v>717</v>
      </c>
      <c r="S1218" s="73" t="s">
        <v>753</v>
      </c>
      <c r="T1218" s="70" t="s">
        <v>192</v>
      </c>
      <c r="U1218" s="87"/>
      <c r="V1218" s="87"/>
      <c r="W1218" s="87"/>
      <c r="X1218" s="87"/>
      <c r="Y1218" s="87"/>
      <c r="Z1218" s="87"/>
      <c r="AA1218" s="87"/>
    </row>
    <row r="1219" spans="1:27" s="25" customFormat="1" ht="15.5" x14ac:dyDescent="0.35">
      <c r="A1219" s="183"/>
      <c r="B1219" s="162"/>
      <c r="C1219" s="162"/>
      <c r="D1219" s="162"/>
      <c r="E1219" s="183"/>
      <c r="F1219" s="183"/>
      <c r="G1219" s="186"/>
      <c r="H1219" s="186"/>
      <c r="I1219" s="186"/>
      <c r="J1219" s="189"/>
      <c r="K1219" s="192"/>
      <c r="L1219" s="69" t="s">
        <v>137</v>
      </c>
      <c r="M1219" s="70">
        <v>1</v>
      </c>
      <c r="N1219" s="70">
        <f>IFERROR(VLOOKUP(L1219,Data!K:M,3,0),"0")</f>
        <v>70</v>
      </c>
      <c r="O1219" s="70">
        <f t="shared" si="34"/>
        <v>70</v>
      </c>
      <c r="P1219" s="178"/>
      <c r="Q1219" s="160"/>
      <c r="R1219" s="75"/>
      <c r="S1219" s="76"/>
      <c r="T1219" s="70"/>
      <c r="U1219" s="87"/>
      <c r="V1219" s="87"/>
      <c r="W1219" s="87"/>
      <c r="X1219" s="87"/>
      <c r="Y1219" s="87"/>
      <c r="Z1219" s="87"/>
      <c r="AA1219" s="87"/>
    </row>
    <row r="1220" spans="1:27" s="25" customFormat="1" ht="15.5" x14ac:dyDescent="0.35">
      <c r="A1220" s="183"/>
      <c r="B1220" s="162"/>
      <c r="C1220" s="162"/>
      <c r="D1220" s="162"/>
      <c r="E1220" s="183"/>
      <c r="F1220" s="183"/>
      <c r="G1220" s="186"/>
      <c r="H1220" s="186"/>
      <c r="I1220" s="186"/>
      <c r="J1220" s="189"/>
      <c r="K1220" s="192"/>
      <c r="L1220" s="69" t="s">
        <v>716</v>
      </c>
      <c r="M1220" s="70">
        <v>1</v>
      </c>
      <c r="N1220" s="70">
        <f>IFERROR(VLOOKUP(L1220,Data!K:M,3,0),"0")</f>
        <v>200</v>
      </c>
      <c r="O1220" s="70">
        <f t="shared" si="34"/>
        <v>200</v>
      </c>
      <c r="P1220" s="178"/>
      <c r="Q1220" s="160"/>
      <c r="R1220" s="75"/>
      <c r="S1220" s="76"/>
      <c r="T1220" s="70"/>
      <c r="U1220" s="87"/>
      <c r="V1220" s="87"/>
      <c r="W1220" s="87"/>
      <c r="X1220" s="87"/>
      <c r="Y1220" s="87"/>
      <c r="Z1220" s="87"/>
      <c r="AA1220" s="87"/>
    </row>
    <row r="1221" spans="1:27" s="25" customFormat="1" ht="15.5" x14ac:dyDescent="0.35">
      <c r="A1221" s="183"/>
      <c r="B1221" s="162"/>
      <c r="C1221" s="162"/>
      <c r="D1221" s="162"/>
      <c r="E1221" s="183"/>
      <c r="F1221" s="183"/>
      <c r="G1221" s="186"/>
      <c r="H1221" s="186"/>
      <c r="I1221" s="186"/>
      <c r="J1221" s="189"/>
      <c r="K1221" s="192"/>
      <c r="L1221" s="69" t="s">
        <v>112</v>
      </c>
      <c r="M1221" s="70">
        <v>1</v>
      </c>
      <c r="N1221" s="70">
        <f>IFERROR(VLOOKUP(L1221,Data!K:M,3,0),"0")</f>
        <v>800</v>
      </c>
      <c r="O1221" s="70">
        <f t="shared" si="34"/>
        <v>800</v>
      </c>
      <c r="P1221" s="178"/>
      <c r="Q1221" s="160"/>
      <c r="R1221" s="75" t="s">
        <v>1098</v>
      </c>
      <c r="S1221" s="76"/>
      <c r="T1221" s="70"/>
      <c r="U1221" s="87"/>
      <c r="V1221" s="87"/>
      <c r="W1221" s="87"/>
      <c r="X1221" s="87"/>
      <c r="Y1221" s="87"/>
      <c r="Z1221" s="87"/>
      <c r="AA1221" s="87"/>
    </row>
    <row r="1222" spans="1:27" s="25" customFormat="1" ht="15.5" x14ac:dyDescent="0.35">
      <c r="A1222" s="183"/>
      <c r="B1222" s="162"/>
      <c r="C1222" s="162"/>
      <c r="D1222" s="162"/>
      <c r="E1222" s="183"/>
      <c r="F1222" s="183"/>
      <c r="G1222" s="186"/>
      <c r="H1222" s="186"/>
      <c r="I1222" s="186"/>
      <c r="J1222" s="189"/>
      <c r="K1222" s="192"/>
      <c r="L1222" s="69" t="s">
        <v>578</v>
      </c>
      <c r="M1222" s="70">
        <v>3</v>
      </c>
      <c r="N1222" s="70">
        <f>IFERROR(VLOOKUP(L1222,Data!K:M,3,0),"0")</f>
        <v>10</v>
      </c>
      <c r="O1222" s="70">
        <f t="shared" si="34"/>
        <v>30</v>
      </c>
      <c r="P1222" s="178"/>
      <c r="Q1222" s="160"/>
      <c r="R1222" s="75"/>
      <c r="S1222" s="76"/>
      <c r="T1222" s="70"/>
      <c r="U1222" s="87"/>
      <c r="V1222" s="87"/>
      <c r="W1222" s="87"/>
      <c r="X1222" s="87"/>
      <c r="Y1222" s="87"/>
      <c r="Z1222" s="87"/>
      <c r="AA1222" s="87"/>
    </row>
    <row r="1223" spans="1:27" s="25" customFormat="1" ht="15.5" x14ac:dyDescent="0.35">
      <c r="A1223" s="183"/>
      <c r="B1223" s="162"/>
      <c r="C1223" s="162"/>
      <c r="D1223" s="162"/>
      <c r="E1223" s="183"/>
      <c r="F1223" s="183"/>
      <c r="G1223" s="186"/>
      <c r="H1223" s="186"/>
      <c r="I1223" s="186"/>
      <c r="J1223" s="189"/>
      <c r="K1223" s="192"/>
      <c r="L1223" s="69" t="s">
        <v>7</v>
      </c>
      <c r="M1223" s="70">
        <v>1</v>
      </c>
      <c r="N1223" s="70">
        <v>125</v>
      </c>
      <c r="O1223" s="70">
        <f t="shared" si="34"/>
        <v>125</v>
      </c>
      <c r="P1223" s="178"/>
      <c r="Q1223" s="160"/>
      <c r="R1223" s="72" t="s">
        <v>771</v>
      </c>
      <c r="S1223" s="76"/>
      <c r="T1223" s="70"/>
      <c r="U1223" s="87"/>
      <c r="V1223" s="87"/>
      <c r="W1223" s="87"/>
      <c r="X1223" s="87"/>
      <c r="Y1223" s="87"/>
      <c r="Z1223" s="87"/>
      <c r="AA1223" s="87"/>
    </row>
    <row r="1224" spans="1:27" s="25" customFormat="1" ht="15.5" x14ac:dyDescent="0.35">
      <c r="A1224" s="183"/>
      <c r="B1224" s="162"/>
      <c r="C1224" s="162"/>
      <c r="D1224" s="162"/>
      <c r="E1224" s="183"/>
      <c r="F1224" s="183"/>
      <c r="G1224" s="186"/>
      <c r="H1224" s="186"/>
      <c r="I1224" s="186"/>
      <c r="J1224" s="189"/>
      <c r="K1224" s="192"/>
      <c r="L1224" s="69" t="s">
        <v>7</v>
      </c>
      <c r="M1224" s="70">
        <v>1</v>
      </c>
      <c r="N1224" s="70">
        <v>30</v>
      </c>
      <c r="O1224" s="70">
        <f t="shared" si="34"/>
        <v>30</v>
      </c>
      <c r="P1224" s="178"/>
      <c r="Q1224" s="160"/>
      <c r="R1224" s="75" t="s">
        <v>852</v>
      </c>
      <c r="S1224" s="76"/>
      <c r="T1224" s="70"/>
      <c r="U1224" s="87"/>
      <c r="V1224" s="87"/>
      <c r="W1224" s="87"/>
      <c r="X1224" s="87"/>
      <c r="Y1224" s="87"/>
      <c r="Z1224" s="87"/>
      <c r="AA1224" s="87"/>
    </row>
    <row r="1225" spans="1:27" s="25" customFormat="1" ht="15.5" x14ac:dyDescent="0.35">
      <c r="A1225" s="183"/>
      <c r="B1225" s="162"/>
      <c r="C1225" s="162"/>
      <c r="D1225" s="162"/>
      <c r="E1225" s="183"/>
      <c r="F1225" s="183"/>
      <c r="G1225" s="186"/>
      <c r="H1225" s="186"/>
      <c r="I1225" s="186"/>
      <c r="J1225" s="189"/>
      <c r="K1225" s="192"/>
      <c r="L1225" s="69" t="s">
        <v>7</v>
      </c>
      <c r="M1225" s="70">
        <v>1</v>
      </c>
      <c r="N1225" s="70">
        <v>500</v>
      </c>
      <c r="O1225" s="70">
        <f t="shared" si="34"/>
        <v>500</v>
      </c>
      <c r="P1225" s="178"/>
      <c r="Q1225" s="160"/>
      <c r="R1225" s="75" t="s">
        <v>967</v>
      </c>
      <c r="S1225" s="76"/>
      <c r="T1225" s="70"/>
      <c r="U1225" s="87"/>
      <c r="V1225" s="87"/>
      <c r="W1225" s="87"/>
      <c r="X1225" s="87"/>
      <c r="Y1225" s="87"/>
      <c r="Z1225" s="87"/>
      <c r="AA1225" s="87"/>
    </row>
    <row r="1226" spans="1:27" s="25" customFormat="1" ht="15.5" x14ac:dyDescent="0.35">
      <c r="A1226" s="183"/>
      <c r="B1226" s="162"/>
      <c r="C1226" s="162"/>
      <c r="D1226" s="162"/>
      <c r="E1226" s="183"/>
      <c r="F1226" s="183"/>
      <c r="G1226" s="186"/>
      <c r="H1226" s="186"/>
      <c r="I1226" s="186"/>
      <c r="J1226" s="189"/>
      <c r="K1226" s="192"/>
      <c r="L1226" s="69" t="s">
        <v>134</v>
      </c>
      <c r="M1226" s="70">
        <v>4</v>
      </c>
      <c r="N1226" s="70">
        <f>IFERROR(VLOOKUP(L1226,Data!K:M,3,0),"0")</f>
        <v>140</v>
      </c>
      <c r="O1226" s="70">
        <f t="shared" si="34"/>
        <v>560</v>
      </c>
      <c r="P1226" s="178"/>
      <c r="Q1226" s="160"/>
      <c r="R1226" s="75" t="s">
        <v>1097</v>
      </c>
      <c r="S1226" s="76"/>
      <c r="T1226" s="70"/>
      <c r="U1226" s="87"/>
      <c r="V1226" s="87"/>
      <c r="W1226" s="87"/>
      <c r="X1226" s="87"/>
      <c r="Y1226" s="87"/>
      <c r="Z1226" s="87"/>
      <c r="AA1226" s="87"/>
    </row>
    <row r="1227" spans="1:27" s="25" customFormat="1" ht="15.5" x14ac:dyDescent="0.35">
      <c r="A1227" s="183"/>
      <c r="B1227" s="162"/>
      <c r="C1227" s="162"/>
      <c r="D1227" s="162"/>
      <c r="E1227" s="183"/>
      <c r="F1227" s="183"/>
      <c r="G1227" s="186"/>
      <c r="H1227" s="186"/>
      <c r="I1227" s="186"/>
      <c r="J1227" s="189"/>
      <c r="K1227" s="192"/>
      <c r="L1227" s="69" t="s">
        <v>144</v>
      </c>
      <c r="M1227" s="70">
        <v>1</v>
      </c>
      <c r="N1227" s="70">
        <v>680</v>
      </c>
      <c r="O1227" s="70">
        <f t="shared" si="34"/>
        <v>680</v>
      </c>
      <c r="P1227" s="178"/>
      <c r="Q1227" s="160"/>
      <c r="R1227" s="75"/>
      <c r="S1227" s="76"/>
      <c r="T1227" s="70"/>
      <c r="U1227" s="87"/>
      <c r="V1227" s="87"/>
      <c r="W1227" s="87"/>
      <c r="X1227" s="87"/>
      <c r="Y1227" s="87"/>
      <c r="Z1227" s="87"/>
      <c r="AA1227" s="87"/>
    </row>
    <row r="1228" spans="1:27" s="25" customFormat="1" ht="15.5" x14ac:dyDescent="0.35">
      <c r="A1228" s="183"/>
      <c r="B1228" s="162"/>
      <c r="C1228" s="162"/>
      <c r="D1228" s="162"/>
      <c r="E1228" s="183"/>
      <c r="F1228" s="183"/>
      <c r="G1228" s="186"/>
      <c r="H1228" s="186"/>
      <c r="I1228" s="186"/>
      <c r="J1228" s="189"/>
      <c r="K1228" s="192"/>
      <c r="L1228" s="69" t="s">
        <v>61</v>
      </c>
      <c r="M1228" s="70">
        <v>1</v>
      </c>
      <c r="N1228" s="70">
        <f>IFERROR(VLOOKUP(L1228,Data!K:M,3,0),"0")</f>
        <v>500</v>
      </c>
      <c r="O1228" s="70">
        <f t="shared" si="34"/>
        <v>500</v>
      </c>
      <c r="P1228" s="178"/>
      <c r="Q1228" s="160"/>
      <c r="R1228" s="75"/>
      <c r="S1228" s="76"/>
      <c r="T1228" s="70"/>
      <c r="U1228" s="87"/>
      <c r="V1228" s="87"/>
      <c r="W1228" s="87"/>
      <c r="X1228" s="87"/>
      <c r="Y1228" s="87"/>
      <c r="Z1228" s="87"/>
      <c r="AA1228" s="87"/>
    </row>
    <row r="1229" spans="1:27" s="25" customFormat="1" ht="15.5" x14ac:dyDescent="0.35">
      <c r="A1229" s="182">
        <f>IF(G1229="","",COUNTA($G$3:G1230))</f>
        <v>305</v>
      </c>
      <c r="B1229" s="161">
        <v>45116</v>
      </c>
      <c r="C1229" s="161" t="s">
        <v>703</v>
      </c>
      <c r="D1229" s="161" t="s">
        <v>54</v>
      </c>
      <c r="E1229" s="182">
        <v>8360</v>
      </c>
      <c r="F1229" s="182" t="s">
        <v>338</v>
      </c>
      <c r="G1229" s="185" t="s">
        <v>337</v>
      </c>
      <c r="H1229" s="185" t="s">
        <v>337</v>
      </c>
      <c r="I1229" s="185" t="s">
        <v>336</v>
      </c>
      <c r="J1229" s="188" t="s">
        <v>968</v>
      </c>
      <c r="K1229" s="191" t="s">
        <v>170</v>
      </c>
      <c r="L1229" s="69" t="s">
        <v>710</v>
      </c>
      <c r="M1229" s="70">
        <v>1</v>
      </c>
      <c r="N1229" s="70">
        <f>IFERROR(VLOOKUP(L1229,Data!K:M,3,0),"0")</f>
        <v>400</v>
      </c>
      <c r="O1229" s="70">
        <f t="shared" si="34"/>
        <v>400</v>
      </c>
      <c r="P1229" s="178">
        <f>SUM(O1229:O1231)</f>
        <v>900</v>
      </c>
      <c r="Q1229" s="159"/>
      <c r="R1229" s="72"/>
      <c r="S1229" s="73" t="s">
        <v>735</v>
      </c>
      <c r="T1229" s="70" t="s">
        <v>276</v>
      </c>
      <c r="U1229" s="87"/>
      <c r="V1229" s="87"/>
      <c r="W1229" s="87"/>
      <c r="X1229" s="87"/>
      <c r="Y1229" s="87"/>
      <c r="Z1229" s="87"/>
      <c r="AA1229" s="87"/>
    </row>
    <row r="1230" spans="1:27" s="25" customFormat="1" ht="15.5" x14ac:dyDescent="0.35">
      <c r="A1230" s="183"/>
      <c r="B1230" s="162"/>
      <c r="C1230" s="162"/>
      <c r="D1230" s="162"/>
      <c r="E1230" s="183"/>
      <c r="F1230" s="183"/>
      <c r="G1230" s="186"/>
      <c r="H1230" s="186"/>
      <c r="I1230" s="186"/>
      <c r="J1230" s="189"/>
      <c r="K1230" s="192"/>
      <c r="L1230" s="69" t="s">
        <v>61</v>
      </c>
      <c r="M1230" s="70">
        <v>1</v>
      </c>
      <c r="N1230" s="70">
        <f>IFERROR(VLOOKUP(L1230,Data!K:M,3,0),"0")</f>
        <v>500</v>
      </c>
      <c r="O1230" s="70">
        <f t="shared" si="34"/>
        <v>500</v>
      </c>
      <c r="P1230" s="178"/>
      <c r="Q1230" s="160"/>
      <c r="R1230" s="75"/>
      <c r="S1230" s="76" t="s">
        <v>742</v>
      </c>
      <c r="T1230" s="70"/>
      <c r="U1230" s="87"/>
      <c r="V1230" s="87"/>
      <c r="W1230" s="87"/>
      <c r="X1230" s="87"/>
      <c r="Y1230" s="87"/>
      <c r="Z1230" s="87"/>
      <c r="AA1230" s="87"/>
    </row>
    <row r="1231" spans="1:27" s="25" customFormat="1" ht="15.5" x14ac:dyDescent="0.35">
      <c r="A1231" s="183"/>
      <c r="B1231" s="162"/>
      <c r="C1231" s="162"/>
      <c r="D1231" s="162"/>
      <c r="E1231" s="183"/>
      <c r="F1231" s="183"/>
      <c r="G1231" s="186"/>
      <c r="H1231" s="186"/>
      <c r="I1231" s="186"/>
      <c r="J1231" s="189"/>
      <c r="K1231" s="192"/>
      <c r="L1231" s="69"/>
      <c r="M1231" s="70"/>
      <c r="N1231" s="70" t="str">
        <f>IFERROR(VLOOKUP(L1231,Data!K:M,3,0),"0")</f>
        <v>0</v>
      </c>
      <c r="O1231" s="70">
        <f t="shared" si="34"/>
        <v>0</v>
      </c>
      <c r="P1231" s="178"/>
      <c r="Q1231" s="160"/>
      <c r="R1231" s="75"/>
      <c r="S1231" s="76"/>
      <c r="T1231" s="70"/>
      <c r="U1231" s="87"/>
      <c r="V1231" s="87"/>
      <c r="W1231" s="87"/>
      <c r="X1231" s="87"/>
      <c r="Y1231" s="87"/>
      <c r="Z1231" s="87"/>
      <c r="AA1231" s="87"/>
    </row>
    <row r="1232" spans="1:27" s="25" customFormat="1" ht="15.5" x14ac:dyDescent="0.35">
      <c r="A1232" s="182">
        <f>IF(G1232="","",COUNTA($G$3:G1233))</f>
        <v>306</v>
      </c>
      <c r="B1232" s="161">
        <v>45116</v>
      </c>
      <c r="C1232" s="161" t="s">
        <v>707</v>
      </c>
      <c r="D1232" s="161" t="s">
        <v>76</v>
      </c>
      <c r="E1232" s="182">
        <v>204734</v>
      </c>
      <c r="F1232" s="182">
        <v>467633</v>
      </c>
      <c r="G1232" s="185" t="s">
        <v>335</v>
      </c>
      <c r="H1232" s="185" t="s">
        <v>335</v>
      </c>
      <c r="I1232" s="185" t="s">
        <v>334</v>
      </c>
      <c r="J1232" s="188" t="s">
        <v>969</v>
      </c>
      <c r="K1232" s="191" t="s">
        <v>193</v>
      </c>
      <c r="L1232" s="69" t="s">
        <v>61</v>
      </c>
      <c r="M1232" s="70">
        <v>1</v>
      </c>
      <c r="N1232" s="70">
        <f>IFERROR(VLOOKUP(L1232,Data!K:M,3,0),"0")</f>
        <v>500</v>
      </c>
      <c r="O1232" s="70">
        <f t="shared" si="34"/>
        <v>500</v>
      </c>
      <c r="P1232" s="178">
        <f>SUM(O1232:O1234)</f>
        <v>500</v>
      </c>
      <c r="Q1232" s="159"/>
      <c r="R1232" s="72" t="s">
        <v>727</v>
      </c>
      <c r="S1232" s="73" t="s">
        <v>750</v>
      </c>
      <c r="T1232" s="70" t="s">
        <v>180</v>
      </c>
      <c r="U1232" s="87"/>
      <c r="V1232" s="87"/>
      <c r="W1232" s="87"/>
      <c r="X1232" s="87"/>
      <c r="Y1232" s="87"/>
      <c r="Z1232" s="87"/>
      <c r="AA1232" s="87"/>
    </row>
    <row r="1233" spans="1:27" s="25" customFormat="1" ht="15.5" x14ac:dyDescent="0.35">
      <c r="A1233" s="183"/>
      <c r="B1233" s="162"/>
      <c r="C1233" s="162"/>
      <c r="D1233" s="162"/>
      <c r="E1233" s="183"/>
      <c r="F1233" s="183"/>
      <c r="G1233" s="186"/>
      <c r="H1233" s="186"/>
      <c r="I1233" s="186"/>
      <c r="J1233" s="189"/>
      <c r="K1233" s="192"/>
      <c r="L1233" s="69"/>
      <c r="M1233" s="70"/>
      <c r="N1233" s="70" t="str">
        <f>IFERROR(VLOOKUP(L1233,Data!K:M,3,0),"0")</f>
        <v>0</v>
      </c>
      <c r="O1233" s="70">
        <f t="shared" si="34"/>
        <v>0</v>
      </c>
      <c r="P1233" s="178"/>
      <c r="Q1233" s="160"/>
      <c r="R1233" s="75"/>
      <c r="S1233" s="76"/>
      <c r="T1233" s="70"/>
      <c r="U1233" s="87"/>
      <c r="V1233" s="87"/>
      <c r="W1233" s="87"/>
      <c r="X1233" s="87"/>
      <c r="Y1233" s="87"/>
      <c r="Z1233" s="87"/>
      <c r="AA1233" s="87"/>
    </row>
    <row r="1234" spans="1:27" s="25" customFormat="1" ht="15.5" x14ac:dyDescent="0.35">
      <c r="A1234" s="183"/>
      <c r="B1234" s="162"/>
      <c r="C1234" s="162"/>
      <c r="D1234" s="162"/>
      <c r="E1234" s="183"/>
      <c r="F1234" s="183"/>
      <c r="G1234" s="186"/>
      <c r="H1234" s="186"/>
      <c r="I1234" s="186"/>
      <c r="J1234" s="189"/>
      <c r="K1234" s="192"/>
      <c r="L1234" s="69"/>
      <c r="M1234" s="70"/>
      <c r="N1234" s="70" t="str">
        <f>IFERROR(VLOOKUP(L1234,Data!K:M,3,0),"0")</f>
        <v>0</v>
      </c>
      <c r="O1234" s="70">
        <f t="shared" si="34"/>
        <v>0</v>
      </c>
      <c r="P1234" s="178"/>
      <c r="Q1234" s="160"/>
      <c r="R1234" s="75"/>
      <c r="S1234" s="76"/>
      <c r="T1234" s="70"/>
      <c r="U1234" s="87"/>
      <c r="V1234" s="87"/>
      <c r="W1234" s="87"/>
      <c r="X1234" s="87"/>
      <c r="Y1234" s="87"/>
      <c r="Z1234" s="87"/>
      <c r="AA1234" s="87"/>
    </row>
    <row r="1235" spans="1:27" s="25" customFormat="1" ht="15.5" x14ac:dyDescent="0.35">
      <c r="A1235" s="182">
        <f>IF(G1235="","",COUNTA($G$3:G1236))</f>
        <v>307</v>
      </c>
      <c r="B1235" s="161">
        <v>45116</v>
      </c>
      <c r="C1235" s="161" t="s">
        <v>707</v>
      </c>
      <c r="D1235" s="161" t="s">
        <v>76</v>
      </c>
      <c r="E1235" s="182">
        <v>206719</v>
      </c>
      <c r="F1235" s="182">
        <v>171034</v>
      </c>
      <c r="G1235" s="185" t="s">
        <v>333</v>
      </c>
      <c r="H1235" s="185" t="s">
        <v>333</v>
      </c>
      <c r="I1235" s="185" t="s">
        <v>332</v>
      </c>
      <c r="J1235" s="188" t="s">
        <v>970</v>
      </c>
      <c r="K1235" s="191" t="s">
        <v>197</v>
      </c>
      <c r="L1235" s="69" t="s">
        <v>61</v>
      </c>
      <c r="M1235" s="70">
        <v>1</v>
      </c>
      <c r="N1235" s="70">
        <f>IFERROR(VLOOKUP(L1235,Data!K:M,3,0),"0")</f>
        <v>500</v>
      </c>
      <c r="O1235" s="70">
        <f t="shared" si="34"/>
        <v>500</v>
      </c>
      <c r="P1235" s="178">
        <f>SUM(O1235:O1238)</f>
        <v>500</v>
      </c>
      <c r="Q1235" s="159"/>
      <c r="R1235" s="72" t="s">
        <v>971</v>
      </c>
      <c r="S1235" s="73" t="s">
        <v>848</v>
      </c>
      <c r="T1235" s="70" t="s">
        <v>162</v>
      </c>
      <c r="U1235" s="87"/>
      <c r="V1235" s="87"/>
      <c r="W1235" s="87"/>
      <c r="X1235" s="87"/>
      <c r="Y1235" s="87"/>
      <c r="Z1235" s="87"/>
      <c r="AA1235" s="87"/>
    </row>
    <row r="1236" spans="1:27" s="25" customFormat="1" ht="15.5" x14ac:dyDescent="0.35">
      <c r="A1236" s="183"/>
      <c r="B1236" s="162"/>
      <c r="C1236" s="162"/>
      <c r="D1236" s="162"/>
      <c r="E1236" s="183"/>
      <c r="F1236" s="183"/>
      <c r="G1236" s="186"/>
      <c r="H1236" s="186"/>
      <c r="I1236" s="186"/>
      <c r="J1236" s="189"/>
      <c r="K1236" s="192"/>
      <c r="L1236" s="69"/>
      <c r="M1236" s="70"/>
      <c r="N1236" s="70" t="str">
        <f>IFERROR(VLOOKUP(L1236,Data!K:M,3,0),"0")</f>
        <v>0</v>
      </c>
      <c r="O1236" s="70">
        <f t="shared" si="34"/>
        <v>0</v>
      </c>
      <c r="P1236" s="178"/>
      <c r="Q1236" s="160"/>
      <c r="R1236" s="75"/>
      <c r="S1236" s="76"/>
      <c r="T1236" s="70"/>
      <c r="U1236" s="87"/>
      <c r="V1236" s="87"/>
      <c r="W1236" s="87"/>
      <c r="X1236" s="87"/>
      <c r="Y1236" s="87"/>
      <c r="Z1236" s="87"/>
      <c r="AA1236" s="87"/>
    </row>
    <row r="1237" spans="1:27" s="25" customFormat="1" ht="15.5" x14ac:dyDescent="0.35">
      <c r="A1237" s="183"/>
      <c r="B1237" s="162"/>
      <c r="C1237" s="162"/>
      <c r="D1237" s="162"/>
      <c r="E1237" s="183"/>
      <c r="F1237" s="183"/>
      <c r="G1237" s="186"/>
      <c r="H1237" s="186"/>
      <c r="I1237" s="186"/>
      <c r="J1237" s="189"/>
      <c r="K1237" s="192"/>
      <c r="L1237" s="69"/>
      <c r="M1237" s="70"/>
      <c r="N1237" s="70" t="str">
        <f>IFERROR(VLOOKUP(L1237,Data!K:M,3,0),"0")</f>
        <v>0</v>
      </c>
      <c r="O1237" s="70">
        <f t="shared" si="34"/>
        <v>0</v>
      </c>
      <c r="P1237" s="178"/>
      <c r="Q1237" s="160"/>
      <c r="R1237" s="75"/>
      <c r="S1237" s="76"/>
      <c r="T1237" s="70"/>
      <c r="U1237" s="87"/>
      <c r="V1237" s="87"/>
      <c r="W1237" s="87"/>
      <c r="X1237" s="87"/>
      <c r="Y1237" s="87"/>
      <c r="Z1237" s="87"/>
      <c r="AA1237" s="87"/>
    </row>
    <row r="1238" spans="1:27" s="25" customFormat="1" ht="15.5" x14ac:dyDescent="0.35">
      <c r="A1238" s="184"/>
      <c r="B1238" s="163"/>
      <c r="C1238" s="163"/>
      <c r="D1238" s="163"/>
      <c r="E1238" s="184"/>
      <c r="F1238" s="184"/>
      <c r="G1238" s="187"/>
      <c r="H1238" s="187"/>
      <c r="I1238" s="187"/>
      <c r="J1238" s="190"/>
      <c r="K1238" s="193"/>
      <c r="L1238" s="69"/>
      <c r="M1238" s="70"/>
      <c r="N1238" s="70" t="str">
        <f>IFERROR(VLOOKUP(L1238,Data!K:M,3,0),"0")</f>
        <v>0</v>
      </c>
      <c r="O1238" s="70">
        <f t="shared" si="34"/>
        <v>0</v>
      </c>
      <c r="P1238" s="178"/>
      <c r="Q1238" s="179"/>
      <c r="R1238" s="77"/>
      <c r="S1238" s="78"/>
      <c r="T1238" s="70"/>
      <c r="U1238" s="87"/>
      <c r="V1238" s="87"/>
      <c r="W1238" s="87"/>
      <c r="X1238" s="87"/>
      <c r="Y1238" s="87"/>
      <c r="Z1238" s="87"/>
      <c r="AA1238" s="87"/>
    </row>
    <row r="1239" spans="1:27" s="25" customFormat="1" ht="15.5" x14ac:dyDescent="0.35">
      <c r="A1239" s="182">
        <f>IF(G1239="","",COUNTA($G$3:G1240))</f>
        <v>308</v>
      </c>
      <c r="B1239" s="161">
        <v>45116</v>
      </c>
      <c r="C1239" s="161" t="s">
        <v>52</v>
      </c>
      <c r="D1239" s="161" t="s">
        <v>57</v>
      </c>
      <c r="E1239" s="182">
        <v>42549</v>
      </c>
      <c r="F1239" s="182">
        <v>166762</v>
      </c>
      <c r="G1239" s="185" t="s">
        <v>331</v>
      </c>
      <c r="H1239" s="185" t="s">
        <v>331</v>
      </c>
      <c r="I1239" s="185" t="s">
        <v>330</v>
      </c>
      <c r="J1239" s="188" t="s">
        <v>972</v>
      </c>
      <c r="K1239" s="191" t="s">
        <v>205</v>
      </c>
      <c r="L1239" s="69" t="s">
        <v>65</v>
      </c>
      <c r="M1239" s="70">
        <v>1</v>
      </c>
      <c r="N1239" s="70">
        <f>IFERROR(VLOOKUP(L1239,Data!K:M,3,0),"0")</f>
        <v>1000</v>
      </c>
      <c r="O1239" s="70">
        <f t="shared" si="34"/>
        <v>1000</v>
      </c>
      <c r="P1239" s="178">
        <f>SUM(O1239:O1246)</f>
        <v>4500</v>
      </c>
      <c r="Q1239" s="159">
        <v>44993</v>
      </c>
      <c r="R1239" s="72" t="s">
        <v>190</v>
      </c>
      <c r="S1239" s="73"/>
      <c r="T1239" s="70"/>
      <c r="U1239" s="87"/>
      <c r="V1239" s="87"/>
      <c r="W1239" s="87"/>
      <c r="X1239" s="87"/>
      <c r="Y1239" s="87"/>
      <c r="Z1239" s="87"/>
      <c r="AA1239" s="87"/>
    </row>
    <row r="1240" spans="1:27" s="25" customFormat="1" ht="15.5" x14ac:dyDescent="0.35">
      <c r="A1240" s="183"/>
      <c r="B1240" s="162"/>
      <c r="C1240" s="162"/>
      <c r="D1240" s="162"/>
      <c r="E1240" s="183"/>
      <c r="F1240" s="183"/>
      <c r="G1240" s="186"/>
      <c r="H1240" s="186"/>
      <c r="I1240" s="186"/>
      <c r="J1240" s="189"/>
      <c r="K1240" s="192"/>
      <c r="L1240" s="69" t="s">
        <v>137</v>
      </c>
      <c r="M1240" s="70">
        <v>1</v>
      </c>
      <c r="N1240" s="70">
        <f>IFERROR(VLOOKUP(L1240,Data!K:M,3,0),"0")</f>
        <v>70</v>
      </c>
      <c r="O1240" s="70">
        <f t="shared" si="34"/>
        <v>70</v>
      </c>
      <c r="P1240" s="178"/>
      <c r="Q1240" s="160"/>
      <c r="R1240" s="75"/>
      <c r="S1240" s="76"/>
      <c r="T1240" s="70"/>
      <c r="U1240" s="87"/>
      <c r="V1240" s="87"/>
      <c r="W1240" s="87"/>
      <c r="X1240" s="87"/>
      <c r="Y1240" s="87"/>
      <c r="Z1240" s="87"/>
      <c r="AA1240" s="87"/>
    </row>
    <row r="1241" spans="1:27" s="25" customFormat="1" ht="15.5" x14ac:dyDescent="0.35">
      <c r="A1241" s="183"/>
      <c r="B1241" s="162"/>
      <c r="C1241" s="162"/>
      <c r="D1241" s="162"/>
      <c r="E1241" s="183"/>
      <c r="F1241" s="183"/>
      <c r="G1241" s="186"/>
      <c r="H1241" s="186"/>
      <c r="I1241" s="186"/>
      <c r="J1241" s="189"/>
      <c r="K1241" s="192"/>
      <c r="L1241" s="69" t="s">
        <v>88</v>
      </c>
      <c r="M1241" s="70">
        <v>18</v>
      </c>
      <c r="N1241" s="70">
        <f>IFERROR(VLOOKUP(L1241,Data!K:M,3,0),"0")</f>
        <v>35</v>
      </c>
      <c r="O1241" s="70">
        <f t="shared" si="34"/>
        <v>630</v>
      </c>
      <c r="P1241" s="178"/>
      <c r="Q1241" s="160"/>
      <c r="R1241" s="75"/>
      <c r="S1241" s="76"/>
      <c r="T1241" s="70"/>
      <c r="U1241" s="87"/>
      <c r="V1241" s="87"/>
      <c r="W1241" s="87"/>
      <c r="X1241" s="87"/>
      <c r="Y1241" s="87"/>
      <c r="Z1241" s="87"/>
      <c r="AA1241" s="87"/>
    </row>
    <row r="1242" spans="1:27" s="25" customFormat="1" ht="15.5" x14ac:dyDescent="0.35">
      <c r="A1242" s="183"/>
      <c r="B1242" s="162"/>
      <c r="C1242" s="162"/>
      <c r="D1242" s="162"/>
      <c r="E1242" s="183"/>
      <c r="F1242" s="183"/>
      <c r="G1242" s="186"/>
      <c r="H1242" s="186"/>
      <c r="I1242" s="186"/>
      <c r="J1242" s="189"/>
      <c r="K1242" s="192"/>
      <c r="L1242" s="69" t="s">
        <v>7</v>
      </c>
      <c r="M1242" s="70">
        <v>1</v>
      </c>
      <c r="N1242" s="70">
        <v>700</v>
      </c>
      <c r="O1242" s="70">
        <f t="shared" si="34"/>
        <v>700</v>
      </c>
      <c r="P1242" s="178"/>
      <c r="Q1242" s="160"/>
      <c r="R1242" s="75" t="s">
        <v>828</v>
      </c>
      <c r="S1242" s="76"/>
      <c r="T1242" s="70"/>
      <c r="U1242" s="87"/>
      <c r="V1242" s="87"/>
      <c r="W1242" s="87"/>
      <c r="X1242" s="87"/>
      <c r="Y1242" s="87"/>
      <c r="Z1242" s="87"/>
      <c r="AA1242" s="87"/>
    </row>
    <row r="1243" spans="1:27" s="25" customFormat="1" ht="15.5" x14ac:dyDescent="0.35">
      <c r="A1243" s="183"/>
      <c r="B1243" s="162"/>
      <c r="C1243" s="162"/>
      <c r="D1243" s="162"/>
      <c r="E1243" s="183"/>
      <c r="F1243" s="183"/>
      <c r="G1243" s="186"/>
      <c r="H1243" s="186"/>
      <c r="I1243" s="186"/>
      <c r="J1243" s="189"/>
      <c r="K1243" s="192"/>
      <c r="L1243" s="69" t="s">
        <v>109</v>
      </c>
      <c r="M1243" s="70">
        <v>1</v>
      </c>
      <c r="N1243" s="70">
        <f>IFERROR(VLOOKUP(L1243,Data!K:M,3,0),"0")</f>
        <v>200</v>
      </c>
      <c r="O1243" s="70">
        <f t="shared" si="34"/>
        <v>200</v>
      </c>
      <c r="P1243" s="178"/>
      <c r="Q1243" s="160"/>
      <c r="R1243" s="75"/>
      <c r="S1243" s="76"/>
      <c r="T1243" s="70"/>
      <c r="U1243" s="87"/>
      <c r="V1243" s="87"/>
      <c r="W1243" s="87"/>
      <c r="X1243" s="87"/>
      <c r="Y1243" s="87"/>
      <c r="Z1243" s="87"/>
      <c r="AA1243" s="87"/>
    </row>
    <row r="1244" spans="1:27" s="25" customFormat="1" ht="15.5" x14ac:dyDescent="0.35">
      <c r="A1244" s="183"/>
      <c r="B1244" s="162"/>
      <c r="C1244" s="162"/>
      <c r="D1244" s="162"/>
      <c r="E1244" s="183"/>
      <c r="F1244" s="183"/>
      <c r="G1244" s="186"/>
      <c r="H1244" s="186"/>
      <c r="I1244" s="186"/>
      <c r="J1244" s="189"/>
      <c r="K1244" s="192"/>
      <c r="L1244" s="69" t="s">
        <v>134</v>
      </c>
      <c r="M1244" s="70">
        <v>2</v>
      </c>
      <c r="N1244" s="70">
        <f>IFERROR(VLOOKUP(L1244,Data!K:M,3,0),"0")</f>
        <v>140</v>
      </c>
      <c r="O1244" s="70">
        <f t="shared" si="34"/>
        <v>280</v>
      </c>
      <c r="P1244" s="178"/>
      <c r="Q1244" s="160"/>
      <c r="R1244" s="75" t="s">
        <v>1099</v>
      </c>
      <c r="S1244" s="76"/>
      <c r="T1244" s="70"/>
      <c r="U1244" s="87"/>
      <c r="V1244" s="87"/>
      <c r="W1244" s="87"/>
      <c r="X1244" s="87"/>
      <c r="Y1244" s="87"/>
      <c r="Z1244" s="87"/>
      <c r="AA1244" s="87"/>
    </row>
    <row r="1245" spans="1:27" s="25" customFormat="1" ht="15.5" x14ac:dyDescent="0.35">
      <c r="A1245" s="183"/>
      <c r="B1245" s="162"/>
      <c r="C1245" s="162"/>
      <c r="D1245" s="162"/>
      <c r="E1245" s="183"/>
      <c r="F1245" s="183"/>
      <c r="G1245" s="186"/>
      <c r="H1245" s="186"/>
      <c r="I1245" s="186"/>
      <c r="J1245" s="189"/>
      <c r="K1245" s="192"/>
      <c r="L1245" s="69" t="s">
        <v>144</v>
      </c>
      <c r="M1245" s="70">
        <v>1</v>
      </c>
      <c r="N1245" s="70">
        <v>1120</v>
      </c>
      <c r="O1245" s="70">
        <f t="shared" si="34"/>
        <v>1120</v>
      </c>
      <c r="P1245" s="178"/>
      <c r="Q1245" s="160"/>
      <c r="R1245" s="75"/>
      <c r="S1245" s="76"/>
      <c r="T1245" s="70"/>
      <c r="U1245" s="87"/>
      <c r="V1245" s="87"/>
      <c r="W1245" s="87"/>
      <c r="X1245" s="87"/>
      <c r="Y1245" s="87"/>
      <c r="Z1245" s="87"/>
      <c r="AA1245" s="87"/>
    </row>
    <row r="1246" spans="1:27" s="25" customFormat="1" ht="15.5" x14ac:dyDescent="0.35">
      <c r="A1246" s="184"/>
      <c r="B1246" s="163"/>
      <c r="C1246" s="163"/>
      <c r="D1246" s="163"/>
      <c r="E1246" s="184"/>
      <c r="F1246" s="184"/>
      <c r="G1246" s="187"/>
      <c r="H1246" s="187"/>
      <c r="I1246" s="187"/>
      <c r="J1246" s="190"/>
      <c r="K1246" s="193"/>
      <c r="L1246" s="69" t="s">
        <v>61</v>
      </c>
      <c r="M1246" s="70">
        <v>1</v>
      </c>
      <c r="N1246" s="70">
        <f>IFERROR(VLOOKUP(L1246,Data!K:M,3,0),"0")</f>
        <v>500</v>
      </c>
      <c r="O1246" s="70">
        <f t="shared" si="34"/>
        <v>500</v>
      </c>
      <c r="P1246" s="178"/>
      <c r="Q1246" s="179"/>
      <c r="R1246" s="77"/>
      <c r="S1246" s="78"/>
      <c r="T1246" s="70"/>
      <c r="U1246" s="87"/>
      <c r="V1246" s="87"/>
      <c r="W1246" s="87"/>
      <c r="X1246" s="87"/>
      <c r="Y1246" s="87"/>
      <c r="Z1246" s="87"/>
      <c r="AA1246" s="87"/>
    </row>
    <row r="1247" spans="1:27" s="25" customFormat="1" ht="15.5" x14ac:dyDescent="0.35">
      <c r="A1247" s="182">
        <f>IF(G1247="","",COUNTA($G$3:G1248))</f>
        <v>309</v>
      </c>
      <c r="B1247" s="161">
        <v>45116</v>
      </c>
      <c r="C1247" s="161" t="s">
        <v>703</v>
      </c>
      <c r="D1247" s="161" t="s">
        <v>55</v>
      </c>
      <c r="E1247" s="182">
        <v>2722</v>
      </c>
      <c r="F1247" s="182">
        <v>264076</v>
      </c>
      <c r="G1247" s="185" t="s">
        <v>329</v>
      </c>
      <c r="H1247" s="185" t="s">
        <v>329</v>
      </c>
      <c r="I1247" s="185" t="s">
        <v>328</v>
      </c>
      <c r="J1247" s="188" t="s">
        <v>973</v>
      </c>
      <c r="K1247" s="191" t="s">
        <v>197</v>
      </c>
      <c r="L1247" s="69" t="s">
        <v>7</v>
      </c>
      <c r="M1247" s="70">
        <v>1</v>
      </c>
      <c r="N1247" s="70">
        <v>700</v>
      </c>
      <c r="O1247" s="70">
        <f t="shared" si="34"/>
        <v>700</v>
      </c>
      <c r="P1247" s="178">
        <f>SUM(O1247:O1250)</f>
        <v>1200</v>
      </c>
      <c r="Q1247" s="159"/>
      <c r="R1247" s="75" t="s">
        <v>828</v>
      </c>
      <c r="S1247" s="73"/>
      <c r="T1247" s="70" t="s">
        <v>327</v>
      </c>
      <c r="U1247" s="87"/>
      <c r="V1247" s="87"/>
      <c r="W1247" s="87"/>
      <c r="X1247" s="87"/>
      <c r="Y1247" s="87"/>
      <c r="Z1247" s="87"/>
      <c r="AA1247" s="87"/>
    </row>
    <row r="1248" spans="1:27" s="25" customFormat="1" ht="15.5" x14ac:dyDescent="0.35">
      <c r="A1248" s="183"/>
      <c r="B1248" s="162"/>
      <c r="C1248" s="162"/>
      <c r="D1248" s="162"/>
      <c r="E1248" s="183"/>
      <c r="F1248" s="183"/>
      <c r="G1248" s="186"/>
      <c r="H1248" s="186"/>
      <c r="I1248" s="186"/>
      <c r="J1248" s="189"/>
      <c r="K1248" s="192"/>
      <c r="L1248" s="69" t="s">
        <v>61</v>
      </c>
      <c r="M1248" s="70">
        <v>1</v>
      </c>
      <c r="N1248" s="70">
        <f>IFERROR(VLOOKUP(L1248,Data!K:M,3,0),"0")</f>
        <v>500</v>
      </c>
      <c r="O1248" s="70">
        <f t="shared" si="34"/>
        <v>500</v>
      </c>
      <c r="P1248" s="178"/>
      <c r="Q1248" s="160"/>
      <c r="R1248" s="75"/>
      <c r="S1248" s="76"/>
      <c r="T1248" s="70"/>
      <c r="U1248" s="87"/>
      <c r="V1248" s="87"/>
      <c r="W1248" s="87"/>
      <c r="X1248" s="87"/>
      <c r="Y1248" s="87"/>
      <c r="Z1248" s="87"/>
      <c r="AA1248" s="87"/>
    </row>
    <row r="1249" spans="1:27" s="25" customFormat="1" ht="15.5" x14ac:dyDescent="0.35">
      <c r="A1249" s="183"/>
      <c r="B1249" s="162"/>
      <c r="C1249" s="162"/>
      <c r="D1249" s="162"/>
      <c r="E1249" s="183"/>
      <c r="F1249" s="183"/>
      <c r="G1249" s="186"/>
      <c r="H1249" s="186"/>
      <c r="I1249" s="186"/>
      <c r="J1249" s="189"/>
      <c r="K1249" s="192"/>
      <c r="L1249" s="69"/>
      <c r="M1249" s="70"/>
      <c r="N1249" s="70" t="str">
        <f>IFERROR(VLOOKUP(L1249,Data!K:M,3,0),"0")</f>
        <v>0</v>
      </c>
      <c r="O1249" s="70">
        <f t="shared" si="34"/>
        <v>0</v>
      </c>
      <c r="P1249" s="178"/>
      <c r="Q1249" s="160"/>
      <c r="R1249" s="171" t="s">
        <v>1590</v>
      </c>
      <c r="S1249" s="76"/>
      <c r="T1249" s="70"/>
      <c r="U1249" s="87"/>
      <c r="V1249" s="87"/>
      <c r="W1249" s="87"/>
      <c r="X1249" s="87"/>
      <c r="Y1249" s="87"/>
      <c r="Z1249" s="87"/>
      <c r="AA1249" s="87"/>
    </row>
    <row r="1250" spans="1:27" s="25" customFormat="1" ht="15.5" x14ac:dyDescent="0.35">
      <c r="A1250" s="184"/>
      <c r="B1250" s="163"/>
      <c r="C1250" s="163"/>
      <c r="D1250" s="163"/>
      <c r="E1250" s="184"/>
      <c r="F1250" s="184"/>
      <c r="G1250" s="187"/>
      <c r="H1250" s="187"/>
      <c r="I1250" s="187"/>
      <c r="J1250" s="190"/>
      <c r="K1250" s="193"/>
      <c r="L1250" s="69"/>
      <c r="M1250" s="70"/>
      <c r="N1250" s="70" t="str">
        <f>IFERROR(VLOOKUP(L1250,Data!K:M,3,0),"0")</f>
        <v>0</v>
      </c>
      <c r="O1250" s="70">
        <f t="shared" si="34"/>
        <v>0</v>
      </c>
      <c r="P1250" s="178"/>
      <c r="Q1250" s="179"/>
      <c r="R1250" s="177"/>
      <c r="S1250" s="78"/>
      <c r="T1250" s="70"/>
      <c r="U1250" s="87"/>
      <c r="V1250" s="87"/>
      <c r="W1250" s="87"/>
      <c r="X1250" s="87"/>
      <c r="Y1250" s="87"/>
      <c r="Z1250" s="87"/>
      <c r="AA1250" s="87"/>
    </row>
    <row r="1251" spans="1:27" s="25" customFormat="1" ht="15.5" x14ac:dyDescent="0.35">
      <c r="A1251" s="182">
        <f>IF(G1251="","",COUNTA($G$3:G1252))</f>
        <v>310</v>
      </c>
      <c r="B1251" s="161">
        <v>45117</v>
      </c>
      <c r="C1251" s="161" t="s">
        <v>703</v>
      </c>
      <c r="D1251" s="161" t="s">
        <v>76</v>
      </c>
      <c r="E1251" s="182">
        <v>57007</v>
      </c>
      <c r="F1251" s="182">
        <v>172207</v>
      </c>
      <c r="G1251" s="185" t="s">
        <v>324</v>
      </c>
      <c r="H1251" s="185" t="s">
        <v>324</v>
      </c>
      <c r="I1251" s="185" t="s">
        <v>323</v>
      </c>
      <c r="J1251" s="188" t="s">
        <v>974</v>
      </c>
      <c r="K1251" s="191" t="s">
        <v>185</v>
      </c>
      <c r="L1251" s="69" t="s">
        <v>61</v>
      </c>
      <c r="M1251" s="70">
        <v>1</v>
      </c>
      <c r="N1251" s="70">
        <f>IFERROR(VLOOKUP(L1251,Data!K:M,3,0),"0")</f>
        <v>500</v>
      </c>
      <c r="O1251" s="70">
        <f t="shared" si="34"/>
        <v>500</v>
      </c>
      <c r="P1251" s="178">
        <f>SUM(O1251:O1254)</f>
        <v>500</v>
      </c>
      <c r="Q1251" s="159"/>
      <c r="R1251" s="72" t="s">
        <v>756</v>
      </c>
      <c r="S1251" s="73" t="s">
        <v>737</v>
      </c>
      <c r="T1251" s="70" t="s">
        <v>160</v>
      </c>
      <c r="U1251" s="87"/>
      <c r="V1251" s="87"/>
      <c r="W1251" s="87"/>
      <c r="X1251" s="87"/>
      <c r="Y1251" s="87"/>
      <c r="Z1251" s="87"/>
      <c r="AA1251" s="87"/>
    </row>
    <row r="1252" spans="1:27" s="25" customFormat="1" ht="15.5" x14ac:dyDescent="0.35">
      <c r="A1252" s="183"/>
      <c r="B1252" s="162"/>
      <c r="C1252" s="162"/>
      <c r="D1252" s="162"/>
      <c r="E1252" s="183"/>
      <c r="F1252" s="183"/>
      <c r="G1252" s="186"/>
      <c r="H1252" s="186"/>
      <c r="I1252" s="186"/>
      <c r="J1252" s="189"/>
      <c r="K1252" s="192"/>
      <c r="L1252" s="69"/>
      <c r="M1252" s="70"/>
      <c r="N1252" s="70" t="str">
        <f>IFERROR(VLOOKUP(L1252,Data!K:M,3,0),"0")</f>
        <v>0</v>
      </c>
      <c r="O1252" s="70">
        <f t="shared" si="34"/>
        <v>0</v>
      </c>
      <c r="P1252" s="178"/>
      <c r="Q1252" s="160"/>
      <c r="R1252" s="75"/>
      <c r="S1252" s="76"/>
      <c r="T1252" s="70"/>
      <c r="U1252" s="87"/>
      <c r="V1252" s="87"/>
      <c r="W1252" s="87"/>
      <c r="X1252" s="87"/>
      <c r="Y1252" s="87"/>
      <c r="Z1252" s="87"/>
      <c r="AA1252" s="87"/>
    </row>
    <row r="1253" spans="1:27" s="25" customFormat="1" ht="15.5" x14ac:dyDescent="0.35">
      <c r="A1253" s="183"/>
      <c r="B1253" s="162"/>
      <c r="C1253" s="162"/>
      <c r="D1253" s="162"/>
      <c r="E1253" s="183"/>
      <c r="F1253" s="183"/>
      <c r="G1253" s="186"/>
      <c r="H1253" s="186"/>
      <c r="I1253" s="186"/>
      <c r="J1253" s="189"/>
      <c r="K1253" s="192"/>
      <c r="L1253" s="69"/>
      <c r="M1253" s="70"/>
      <c r="N1253" s="70" t="str">
        <f>IFERROR(VLOOKUP(L1253,Data!K:M,3,0),"0")</f>
        <v>0</v>
      </c>
      <c r="O1253" s="70">
        <f t="shared" si="34"/>
        <v>0</v>
      </c>
      <c r="P1253" s="178"/>
      <c r="Q1253" s="160"/>
      <c r="R1253" s="75"/>
      <c r="S1253" s="76"/>
      <c r="T1253" s="70"/>
      <c r="U1253" s="87"/>
      <c r="V1253" s="87"/>
      <c r="W1253" s="87"/>
      <c r="X1253" s="87"/>
      <c r="Y1253" s="87"/>
      <c r="Z1253" s="87"/>
      <c r="AA1253" s="87"/>
    </row>
    <row r="1254" spans="1:27" s="25" customFormat="1" ht="15.5" x14ac:dyDescent="0.35">
      <c r="A1254" s="184"/>
      <c r="B1254" s="163"/>
      <c r="C1254" s="163"/>
      <c r="D1254" s="163"/>
      <c r="E1254" s="184"/>
      <c r="F1254" s="184"/>
      <c r="G1254" s="187"/>
      <c r="H1254" s="187"/>
      <c r="I1254" s="187"/>
      <c r="J1254" s="190"/>
      <c r="K1254" s="193"/>
      <c r="L1254" s="69"/>
      <c r="M1254" s="70"/>
      <c r="N1254" s="70" t="str">
        <f>IFERROR(VLOOKUP(L1254,Data!K:M,3,0),"0")</f>
        <v>0</v>
      </c>
      <c r="O1254" s="70">
        <f t="shared" si="34"/>
        <v>0</v>
      </c>
      <c r="P1254" s="178"/>
      <c r="Q1254" s="179"/>
      <c r="R1254" s="77"/>
      <c r="S1254" s="78"/>
      <c r="T1254" s="70"/>
      <c r="U1254" s="87"/>
      <c r="V1254" s="87"/>
      <c r="W1254" s="87"/>
      <c r="X1254" s="87"/>
      <c r="Y1254" s="87"/>
      <c r="Z1254" s="87"/>
      <c r="AA1254" s="87"/>
    </row>
    <row r="1255" spans="1:27" s="25" customFormat="1" ht="15.5" x14ac:dyDescent="0.35">
      <c r="A1255" s="182">
        <f>IF(G1255="","",COUNTA($G$3:G1256))</f>
        <v>311</v>
      </c>
      <c r="B1255" s="161">
        <v>45117</v>
      </c>
      <c r="C1255" s="161" t="s">
        <v>707</v>
      </c>
      <c r="D1255" s="161" t="s">
        <v>54</v>
      </c>
      <c r="E1255" s="182">
        <v>3290</v>
      </c>
      <c r="F1255" s="182">
        <v>599962</v>
      </c>
      <c r="G1255" s="185" t="s">
        <v>322</v>
      </c>
      <c r="H1255" s="185" t="s">
        <v>322</v>
      </c>
      <c r="I1255" s="185" t="s">
        <v>321</v>
      </c>
      <c r="J1255" s="188" t="s">
        <v>975</v>
      </c>
      <c r="K1255" s="191" t="s">
        <v>185</v>
      </c>
      <c r="L1255" s="69" t="s">
        <v>710</v>
      </c>
      <c r="M1255" s="70">
        <v>1</v>
      </c>
      <c r="N1255" s="70">
        <f>IFERROR(VLOOKUP(L1255,Data!K:M,3,0),"0")</f>
        <v>400</v>
      </c>
      <c r="O1255" s="70">
        <f t="shared" si="34"/>
        <v>400</v>
      </c>
      <c r="P1255" s="178">
        <f>SUM(O1255:O1258)</f>
        <v>900</v>
      </c>
      <c r="Q1255" s="159"/>
      <c r="R1255" s="72"/>
      <c r="S1255" s="73" t="s">
        <v>848</v>
      </c>
      <c r="T1255" s="70" t="s">
        <v>276</v>
      </c>
      <c r="U1255" s="87"/>
      <c r="V1255" s="87"/>
      <c r="W1255" s="87"/>
      <c r="X1255" s="87"/>
      <c r="Y1255" s="87"/>
      <c r="Z1255" s="87"/>
      <c r="AA1255" s="87"/>
    </row>
    <row r="1256" spans="1:27" s="25" customFormat="1" ht="15.5" x14ac:dyDescent="0.35">
      <c r="A1256" s="183"/>
      <c r="B1256" s="162"/>
      <c r="C1256" s="162"/>
      <c r="D1256" s="162"/>
      <c r="E1256" s="183"/>
      <c r="F1256" s="183"/>
      <c r="G1256" s="186"/>
      <c r="H1256" s="186"/>
      <c r="I1256" s="186"/>
      <c r="J1256" s="189"/>
      <c r="K1256" s="192"/>
      <c r="L1256" s="69" t="s">
        <v>61</v>
      </c>
      <c r="M1256" s="70">
        <v>1</v>
      </c>
      <c r="N1256" s="70">
        <f>IFERROR(VLOOKUP(L1256,Data!K:M,3,0),"0")</f>
        <v>500</v>
      </c>
      <c r="O1256" s="70">
        <f t="shared" si="34"/>
        <v>500</v>
      </c>
      <c r="P1256" s="178"/>
      <c r="Q1256" s="160"/>
      <c r="R1256" s="75"/>
      <c r="S1256" s="76"/>
      <c r="T1256" s="70"/>
      <c r="U1256" s="87"/>
      <c r="V1256" s="87"/>
      <c r="W1256" s="87"/>
      <c r="X1256" s="87"/>
      <c r="Y1256" s="87"/>
      <c r="Z1256" s="87"/>
      <c r="AA1256" s="87"/>
    </row>
    <row r="1257" spans="1:27" s="25" customFormat="1" ht="15.5" x14ac:dyDescent="0.35">
      <c r="A1257" s="183"/>
      <c r="B1257" s="162"/>
      <c r="C1257" s="162"/>
      <c r="D1257" s="162"/>
      <c r="E1257" s="183"/>
      <c r="F1257" s="183"/>
      <c r="G1257" s="186"/>
      <c r="H1257" s="186"/>
      <c r="I1257" s="186"/>
      <c r="J1257" s="189"/>
      <c r="K1257" s="192"/>
      <c r="L1257" s="69"/>
      <c r="M1257" s="70"/>
      <c r="N1257" s="70" t="str">
        <f>IFERROR(VLOOKUP(L1257,Data!K:M,3,0),"0")</f>
        <v>0</v>
      </c>
      <c r="O1257" s="70">
        <f t="shared" si="34"/>
        <v>0</v>
      </c>
      <c r="P1257" s="178"/>
      <c r="Q1257" s="160"/>
      <c r="R1257" s="75"/>
      <c r="S1257" s="76"/>
      <c r="T1257" s="70"/>
      <c r="U1257" s="87"/>
      <c r="V1257" s="87"/>
      <c r="W1257" s="87"/>
      <c r="X1257" s="87"/>
      <c r="Y1257" s="87"/>
      <c r="Z1257" s="87"/>
      <c r="AA1257" s="87"/>
    </row>
    <row r="1258" spans="1:27" s="25" customFormat="1" ht="15.5" x14ac:dyDescent="0.35">
      <c r="A1258" s="184"/>
      <c r="B1258" s="163"/>
      <c r="C1258" s="163"/>
      <c r="D1258" s="163"/>
      <c r="E1258" s="184"/>
      <c r="F1258" s="184"/>
      <c r="G1258" s="187"/>
      <c r="H1258" s="187"/>
      <c r="I1258" s="187"/>
      <c r="J1258" s="190"/>
      <c r="K1258" s="193"/>
      <c r="L1258" s="69"/>
      <c r="M1258" s="70"/>
      <c r="N1258" s="70" t="str">
        <f>IFERROR(VLOOKUP(L1258,Data!K:M,3,0),"0")</f>
        <v>0</v>
      </c>
      <c r="O1258" s="70">
        <f t="shared" si="34"/>
        <v>0</v>
      </c>
      <c r="P1258" s="178"/>
      <c r="Q1258" s="179"/>
      <c r="R1258" s="77"/>
      <c r="S1258" s="78"/>
      <c r="T1258" s="70"/>
      <c r="U1258" s="87"/>
      <c r="V1258" s="87"/>
      <c r="W1258" s="87"/>
      <c r="X1258" s="87"/>
      <c r="Y1258" s="87"/>
      <c r="Z1258" s="87"/>
      <c r="AA1258" s="87"/>
    </row>
    <row r="1259" spans="1:27" s="25" customFormat="1" ht="15.5" x14ac:dyDescent="0.35">
      <c r="A1259" s="182">
        <f>IF(G1259="","",COUNTA($G$3:G1260))</f>
        <v>312</v>
      </c>
      <c r="B1259" s="161">
        <v>45117</v>
      </c>
      <c r="C1259" s="161" t="s">
        <v>703</v>
      </c>
      <c r="D1259" s="161" t="s">
        <v>55</v>
      </c>
      <c r="E1259" s="182">
        <v>3244</v>
      </c>
      <c r="F1259" s="182">
        <v>166223</v>
      </c>
      <c r="G1259" s="185" t="s">
        <v>320</v>
      </c>
      <c r="H1259" s="185" t="s">
        <v>320</v>
      </c>
      <c r="I1259" s="185" t="s">
        <v>319</v>
      </c>
      <c r="J1259" s="188" t="s">
        <v>976</v>
      </c>
      <c r="K1259" s="191" t="s">
        <v>205</v>
      </c>
      <c r="L1259" s="69" t="s">
        <v>763</v>
      </c>
      <c r="M1259" s="70">
        <v>1</v>
      </c>
      <c r="N1259" s="70">
        <f>IFERROR(VLOOKUP(L1259,Data!K:M,3,0),"0")</f>
        <v>850</v>
      </c>
      <c r="O1259" s="70">
        <f t="shared" si="34"/>
        <v>850</v>
      </c>
      <c r="P1259" s="178">
        <f>SUM(O1259:O1262)</f>
        <v>1500</v>
      </c>
      <c r="Q1259" s="159"/>
      <c r="R1259" s="72"/>
      <c r="S1259" s="73" t="s">
        <v>723</v>
      </c>
      <c r="T1259" s="70" t="s">
        <v>172</v>
      </c>
      <c r="U1259" s="87"/>
      <c r="V1259" s="87"/>
      <c r="W1259" s="87"/>
      <c r="X1259" s="87"/>
      <c r="Y1259" s="87"/>
      <c r="Z1259" s="87"/>
      <c r="AA1259" s="87"/>
    </row>
    <row r="1260" spans="1:27" s="25" customFormat="1" ht="15.5" x14ac:dyDescent="0.35">
      <c r="A1260" s="183"/>
      <c r="B1260" s="162"/>
      <c r="C1260" s="162"/>
      <c r="D1260" s="162"/>
      <c r="E1260" s="183"/>
      <c r="F1260" s="183"/>
      <c r="G1260" s="186"/>
      <c r="H1260" s="186"/>
      <c r="I1260" s="186"/>
      <c r="J1260" s="189"/>
      <c r="K1260" s="192"/>
      <c r="L1260" s="69" t="s">
        <v>7</v>
      </c>
      <c r="M1260" s="70">
        <v>1</v>
      </c>
      <c r="N1260" s="70">
        <v>150</v>
      </c>
      <c r="O1260" s="70">
        <f t="shared" si="34"/>
        <v>150</v>
      </c>
      <c r="P1260" s="178"/>
      <c r="Q1260" s="160"/>
      <c r="R1260" s="75" t="s">
        <v>772</v>
      </c>
      <c r="S1260" s="76"/>
      <c r="T1260" s="70"/>
      <c r="U1260" s="87"/>
      <c r="V1260" s="87"/>
      <c r="W1260" s="87"/>
      <c r="X1260" s="87"/>
      <c r="Y1260" s="87"/>
      <c r="Z1260" s="87"/>
      <c r="AA1260" s="87"/>
    </row>
    <row r="1261" spans="1:27" s="25" customFormat="1" ht="15.5" x14ac:dyDescent="0.35">
      <c r="A1261" s="183"/>
      <c r="B1261" s="162"/>
      <c r="C1261" s="162"/>
      <c r="D1261" s="162"/>
      <c r="E1261" s="183"/>
      <c r="F1261" s="183"/>
      <c r="G1261" s="186"/>
      <c r="H1261" s="186"/>
      <c r="I1261" s="186"/>
      <c r="J1261" s="189"/>
      <c r="K1261" s="192"/>
      <c r="L1261" s="69" t="s">
        <v>61</v>
      </c>
      <c r="M1261" s="70">
        <v>1</v>
      </c>
      <c r="N1261" s="70">
        <f>IFERROR(VLOOKUP(L1261,Data!K:M,3,0),"0")</f>
        <v>500</v>
      </c>
      <c r="O1261" s="70">
        <f t="shared" si="34"/>
        <v>500</v>
      </c>
      <c r="P1261" s="178"/>
      <c r="Q1261" s="160"/>
      <c r="R1261" s="83" t="s">
        <v>1591</v>
      </c>
      <c r="S1261" s="76"/>
      <c r="T1261" s="70"/>
      <c r="U1261" s="87"/>
      <c r="V1261" s="87"/>
      <c r="W1261" s="87"/>
      <c r="X1261" s="87"/>
      <c r="Y1261" s="87"/>
      <c r="Z1261" s="87"/>
      <c r="AA1261" s="87"/>
    </row>
    <row r="1262" spans="1:27" s="25" customFormat="1" ht="15.5" x14ac:dyDescent="0.35">
      <c r="A1262" s="184"/>
      <c r="B1262" s="163"/>
      <c r="C1262" s="163"/>
      <c r="D1262" s="163"/>
      <c r="E1262" s="184"/>
      <c r="F1262" s="184"/>
      <c r="G1262" s="187"/>
      <c r="H1262" s="187"/>
      <c r="I1262" s="187"/>
      <c r="J1262" s="190"/>
      <c r="K1262" s="193"/>
      <c r="L1262" s="69"/>
      <c r="M1262" s="70"/>
      <c r="N1262" s="70" t="str">
        <f>IFERROR(VLOOKUP(L1262,Data!K:M,3,0),"0")</f>
        <v>0</v>
      </c>
      <c r="O1262" s="70">
        <f t="shared" si="34"/>
        <v>0</v>
      </c>
      <c r="P1262" s="178"/>
      <c r="Q1262" s="179"/>
      <c r="R1262" s="77"/>
      <c r="S1262" s="78"/>
      <c r="T1262" s="70"/>
      <c r="U1262" s="87"/>
      <c r="V1262" s="87"/>
      <c r="W1262" s="87"/>
      <c r="X1262" s="87"/>
      <c r="Y1262" s="87"/>
      <c r="Z1262" s="87"/>
      <c r="AA1262" s="87"/>
    </row>
    <row r="1263" spans="1:27" s="25" customFormat="1" ht="15.5" x14ac:dyDescent="0.35">
      <c r="A1263" s="182">
        <f>IF(G1263="","",COUNTA($G$3:G1264))</f>
        <v>313</v>
      </c>
      <c r="B1263" s="161">
        <v>45117</v>
      </c>
      <c r="C1263" s="161" t="s">
        <v>703</v>
      </c>
      <c r="D1263" s="161" t="s">
        <v>76</v>
      </c>
      <c r="E1263" s="182">
        <v>15104</v>
      </c>
      <c r="F1263" s="182">
        <v>392298</v>
      </c>
      <c r="G1263" s="185" t="s">
        <v>1277</v>
      </c>
      <c r="H1263" s="185" t="s">
        <v>1277</v>
      </c>
      <c r="I1263" s="185" t="s">
        <v>318</v>
      </c>
      <c r="J1263" s="188" t="s">
        <v>977</v>
      </c>
      <c r="K1263" s="191" t="s">
        <v>214</v>
      </c>
      <c r="L1263" s="69" t="s">
        <v>65</v>
      </c>
      <c r="M1263" s="70">
        <v>1</v>
      </c>
      <c r="N1263" s="70">
        <f>IFERROR(VLOOKUP(L1263,Data!K:M,3,0),"0")</f>
        <v>1000</v>
      </c>
      <c r="O1263" s="70">
        <f t="shared" si="34"/>
        <v>1000</v>
      </c>
      <c r="P1263" s="178">
        <f>SUM(O1263:O1269)</f>
        <v>3265</v>
      </c>
      <c r="Q1263" s="159" t="s">
        <v>1046</v>
      </c>
      <c r="R1263" s="72"/>
      <c r="S1263" s="73" t="s">
        <v>734</v>
      </c>
      <c r="T1263" s="70" t="s">
        <v>192</v>
      </c>
      <c r="U1263" s="87"/>
      <c r="V1263" s="87"/>
      <c r="W1263" s="87"/>
      <c r="X1263" s="87"/>
      <c r="Y1263" s="87"/>
      <c r="Z1263" s="87"/>
      <c r="AA1263" s="87"/>
    </row>
    <row r="1264" spans="1:27" s="25" customFormat="1" ht="15.5" x14ac:dyDescent="0.35">
      <c r="A1264" s="183"/>
      <c r="B1264" s="162"/>
      <c r="C1264" s="162"/>
      <c r="D1264" s="162"/>
      <c r="E1264" s="183"/>
      <c r="F1264" s="183"/>
      <c r="G1264" s="186"/>
      <c r="H1264" s="186"/>
      <c r="I1264" s="186"/>
      <c r="J1264" s="189"/>
      <c r="K1264" s="192"/>
      <c r="L1264" s="69" t="s">
        <v>137</v>
      </c>
      <c r="M1264" s="70">
        <v>1</v>
      </c>
      <c r="N1264" s="70">
        <f>IFERROR(VLOOKUP(L1264,Data!K:M,3,0),"0")</f>
        <v>70</v>
      </c>
      <c r="O1264" s="70">
        <f t="shared" si="34"/>
        <v>70</v>
      </c>
      <c r="P1264" s="178"/>
      <c r="Q1264" s="160"/>
      <c r="R1264" s="75"/>
      <c r="S1264" s="76"/>
      <c r="T1264" s="70"/>
      <c r="U1264" s="87"/>
      <c r="V1264" s="87"/>
      <c r="W1264" s="87"/>
      <c r="X1264" s="87"/>
      <c r="Y1264" s="87"/>
      <c r="Z1264" s="87"/>
      <c r="AA1264" s="87"/>
    </row>
    <row r="1265" spans="1:27" s="25" customFormat="1" ht="15.5" x14ac:dyDescent="0.35">
      <c r="A1265" s="183"/>
      <c r="B1265" s="162"/>
      <c r="C1265" s="162"/>
      <c r="D1265" s="162"/>
      <c r="E1265" s="183"/>
      <c r="F1265" s="183"/>
      <c r="G1265" s="186"/>
      <c r="H1265" s="186"/>
      <c r="I1265" s="186"/>
      <c r="J1265" s="189"/>
      <c r="K1265" s="192"/>
      <c r="L1265" s="69" t="s">
        <v>716</v>
      </c>
      <c r="M1265" s="70">
        <v>1</v>
      </c>
      <c r="N1265" s="70">
        <f>IFERROR(VLOOKUP(L1265,Data!K:M,3,0),"0")</f>
        <v>200</v>
      </c>
      <c r="O1265" s="70">
        <f t="shared" si="34"/>
        <v>200</v>
      </c>
      <c r="P1265" s="178"/>
      <c r="Q1265" s="160"/>
      <c r="R1265" s="75"/>
      <c r="S1265" s="76"/>
      <c r="T1265" s="70"/>
      <c r="U1265" s="87"/>
      <c r="V1265" s="87"/>
      <c r="W1265" s="87"/>
      <c r="X1265" s="87"/>
      <c r="Y1265" s="87"/>
      <c r="Z1265" s="87"/>
      <c r="AA1265" s="87"/>
    </row>
    <row r="1266" spans="1:27" s="25" customFormat="1" ht="15.5" x14ac:dyDescent="0.35">
      <c r="A1266" s="183"/>
      <c r="B1266" s="162"/>
      <c r="C1266" s="162"/>
      <c r="D1266" s="162"/>
      <c r="E1266" s="183"/>
      <c r="F1266" s="183"/>
      <c r="G1266" s="186"/>
      <c r="H1266" s="186"/>
      <c r="I1266" s="186"/>
      <c r="J1266" s="189"/>
      <c r="K1266" s="192"/>
      <c r="L1266" s="69" t="s">
        <v>88</v>
      </c>
      <c r="M1266" s="70">
        <v>8</v>
      </c>
      <c r="N1266" s="70">
        <f>IFERROR(VLOOKUP(L1266,Data!K:M,3,0),"0")</f>
        <v>35</v>
      </c>
      <c r="O1266" s="70">
        <f t="shared" si="34"/>
        <v>280</v>
      </c>
      <c r="P1266" s="178"/>
      <c r="Q1266" s="160"/>
      <c r="R1266" s="75"/>
      <c r="S1266" s="76"/>
      <c r="T1266" s="70"/>
      <c r="U1266" s="87"/>
      <c r="V1266" s="87"/>
      <c r="W1266" s="87"/>
      <c r="X1266" s="87"/>
      <c r="Y1266" s="87"/>
      <c r="Z1266" s="87"/>
      <c r="AA1266" s="87"/>
    </row>
    <row r="1267" spans="1:27" s="25" customFormat="1" ht="15.5" x14ac:dyDescent="0.35">
      <c r="A1267" s="183"/>
      <c r="B1267" s="162"/>
      <c r="C1267" s="162"/>
      <c r="D1267" s="162"/>
      <c r="E1267" s="183"/>
      <c r="F1267" s="183"/>
      <c r="G1267" s="186"/>
      <c r="H1267" s="186"/>
      <c r="I1267" s="186"/>
      <c r="J1267" s="189"/>
      <c r="K1267" s="192"/>
      <c r="L1267" s="69" t="s">
        <v>7</v>
      </c>
      <c r="M1267" s="70">
        <v>1</v>
      </c>
      <c r="N1267" s="70">
        <v>125</v>
      </c>
      <c r="O1267" s="70">
        <f t="shared" si="34"/>
        <v>125</v>
      </c>
      <c r="P1267" s="178"/>
      <c r="Q1267" s="160"/>
      <c r="R1267" s="72" t="s">
        <v>771</v>
      </c>
      <c r="S1267" s="76"/>
      <c r="T1267" s="70"/>
      <c r="U1267" s="87"/>
      <c r="V1267" s="87"/>
      <c r="W1267" s="87"/>
      <c r="X1267" s="87"/>
      <c r="Y1267" s="87"/>
      <c r="Z1267" s="87"/>
      <c r="AA1267" s="87"/>
    </row>
    <row r="1268" spans="1:27" s="25" customFormat="1" ht="15.5" x14ac:dyDescent="0.35">
      <c r="A1268" s="183"/>
      <c r="B1268" s="162"/>
      <c r="C1268" s="162"/>
      <c r="D1268" s="162"/>
      <c r="E1268" s="183"/>
      <c r="F1268" s="183"/>
      <c r="G1268" s="186"/>
      <c r="H1268" s="186"/>
      <c r="I1268" s="186"/>
      <c r="J1268" s="189"/>
      <c r="K1268" s="192"/>
      <c r="L1268" s="69" t="s">
        <v>144</v>
      </c>
      <c r="M1268" s="70">
        <v>1</v>
      </c>
      <c r="N1268" s="70">
        <v>1090</v>
      </c>
      <c r="O1268" s="70">
        <f t="shared" ref="O1268:O1343" si="36">PRODUCT(M1268:N1268)</f>
        <v>1090</v>
      </c>
      <c r="P1268" s="178"/>
      <c r="Q1268" s="160"/>
      <c r="R1268" s="75"/>
      <c r="S1268" s="76"/>
      <c r="T1268" s="70"/>
      <c r="U1268" s="87"/>
      <c r="V1268" s="87"/>
      <c r="W1268" s="87"/>
      <c r="X1268" s="87"/>
      <c r="Y1268" s="87"/>
      <c r="Z1268" s="87"/>
      <c r="AA1268" s="87"/>
    </row>
    <row r="1269" spans="1:27" s="25" customFormat="1" ht="15.5" x14ac:dyDescent="0.35">
      <c r="A1269" s="183"/>
      <c r="B1269" s="162"/>
      <c r="C1269" s="162"/>
      <c r="D1269" s="162"/>
      <c r="E1269" s="183"/>
      <c r="F1269" s="183"/>
      <c r="G1269" s="186"/>
      <c r="H1269" s="186"/>
      <c r="I1269" s="186"/>
      <c r="J1269" s="189"/>
      <c r="K1269" s="192"/>
      <c r="L1269" s="69" t="s">
        <v>61</v>
      </c>
      <c r="M1269" s="70">
        <v>1</v>
      </c>
      <c r="N1269" s="70">
        <f>IFERROR(VLOOKUP(L1269,Data!K:M,3,0),"0")</f>
        <v>500</v>
      </c>
      <c r="O1269" s="70">
        <f t="shared" si="36"/>
        <v>500</v>
      </c>
      <c r="P1269" s="178"/>
      <c r="Q1269" s="160"/>
      <c r="R1269" s="75"/>
      <c r="S1269" s="76"/>
      <c r="T1269" s="70"/>
      <c r="U1269" s="87"/>
      <c r="V1269" s="87"/>
      <c r="W1269" s="87"/>
      <c r="X1269" s="87"/>
      <c r="Y1269" s="87"/>
      <c r="Z1269" s="87"/>
      <c r="AA1269" s="87"/>
    </row>
    <row r="1270" spans="1:27" ht="15.5" x14ac:dyDescent="0.35">
      <c r="A1270" s="210">
        <f>IF(G1270="","",COUNTA($G$3:G1271))</f>
        <v>314</v>
      </c>
      <c r="B1270" s="195" t="s">
        <v>1651</v>
      </c>
      <c r="C1270" s="198" t="s">
        <v>703</v>
      </c>
      <c r="D1270" s="198" t="s">
        <v>76</v>
      </c>
      <c r="E1270" s="224" t="s">
        <v>1324</v>
      </c>
      <c r="F1270" s="210">
        <v>317612</v>
      </c>
      <c r="G1270" s="210" t="s">
        <v>1606</v>
      </c>
      <c r="H1270" s="210" t="s">
        <v>1606</v>
      </c>
      <c r="I1270" s="210" t="s">
        <v>1325</v>
      </c>
      <c r="J1270" s="227" t="s">
        <v>1326</v>
      </c>
      <c r="K1270" s="212" t="s">
        <v>159</v>
      </c>
      <c r="L1270" s="38" t="s">
        <v>61</v>
      </c>
      <c r="M1270" s="31">
        <v>1</v>
      </c>
      <c r="N1270" s="31">
        <f>IFERROR(VLOOKUP(L1270,[7]Data!K:M,3,0),"0")</f>
        <v>500</v>
      </c>
      <c r="O1270" s="31">
        <f t="shared" ref="O1270:O1277" si="37">PRODUCT(M1270:N1270)</f>
        <v>500</v>
      </c>
      <c r="P1270" s="224">
        <f>SUM(O1270:O1271)</f>
        <v>500</v>
      </c>
      <c r="Q1270" s="196"/>
      <c r="R1270" s="29" t="s">
        <v>711</v>
      </c>
      <c r="S1270" s="42" t="s">
        <v>737</v>
      </c>
    </row>
    <row r="1271" spans="1:27" ht="15.5" x14ac:dyDescent="0.35">
      <c r="A1271" s="210"/>
      <c r="B1271" s="195"/>
      <c r="C1271" s="198"/>
      <c r="D1271" s="198"/>
      <c r="E1271" s="224"/>
      <c r="F1271" s="210"/>
      <c r="G1271" s="210"/>
      <c r="H1271" s="210"/>
      <c r="I1271" s="210"/>
      <c r="J1271" s="227"/>
      <c r="K1271" s="212"/>
      <c r="L1271" s="38"/>
      <c r="M1271" s="31"/>
      <c r="N1271" s="31" t="str">
        <f>IFERROR(VLOOKUP(L1271,[7]Data!K:M,3,0),"0")</f>
        <v>0</v>
      </c>
      <c r="O1271" s="31">
        <f t="shared" si="37"/>
        <v>0</v>
      </c>
      <c r="P1271" s="224"/>
      <c r="Q1271" s="219"/>
      <c r="R1271" s="36"/>
      <c r="S1271" s="42"/>
    </row>
    <row r="1272" spans="1:27" ht="15.5" x14ac:dyDescent="0.35">
      <c r="A1272" s="210">
        <f>IF(G1272="","",COUNTA($G$3:G1273))</f>
        <v>315</v>
      </c>
      <c r="B1272" s="195" t="s">
        <v>1651</v>
      </c>
      <c r="C1272" s="198" t="s">
        <v>703</v>
      </c>
      <c r="D1272" s="198" t="s">
        <v>76</v>
      </c>
      <c r="E1272" s="224">
        <v>26042</v>
      </c>
      <c r="F1272" s="210">
        <v>381138</v>
      </c>
      <c r="G1272" s="210" t="s">
        <v>1327</v>
      </c>
      <c r="H1272" s="210" t="s">
        <v>1327</v>
      </c>
      <c r="I1272" s="210" t="s">
        <v>1328</v>
      </c>
      <c r="J1272" s="227" t="s">
        <v>1329</v>
      </c>
      <c r="K1272" s="212" t="s">
        <v>1310</v>
      </c>
      <c r="L1272" s="38" t="s">
        <v>61</v>
      </c>
      <c r="M1272" s="31">
        <v>1</v>
      </c>
      <c r="N1272" s="31">
        <f>IFERROR(VLOOKUP(L1272,[7]Data!K:M,3,0),"0")</f>
        <v>500</v>
      </c>
      <c r="O1272" s="31">
        <f t="shared" si="37"/>
        <v>500</v>
      </c>
      <c r="P1272" s="224">
        <f>SUM(O1272:O1273)</f>
        <v>500</v>
      </c>
      <c r="Q1272" s="196"/>
      <c r="R1272" s="30" t="s">
        <v>752</v>
      </c>
      <c r="S1272" s="42" t="s">
        <v>742</v>
      </c>
    </row>
    <row r="1273" spans="1:27" ht="15.5" x14ac:dyDescent="0.35">
      <c r="A1273" s="210"/>
      <c r="B1273" s="195"/>
      <c r="C1273" s="198"/>
      <c r="D1273" s="198"/>
      <c r="E1273" s="224"/>
      <c r="F1273" s="210"/>
      <c r="G1273" s="210"/>
      <c r="H1273" s="210"/>
      <c r="I1273" s="210"/>
      <c r="J1273" s="227"/>
      <c r="K1273" s="212"/>
      <c r="L1273" s="38"/>
      <c r="M1273" s="31"/>
      <c r="N1273" s="31" t="str">
        <f>IFERROR(VLOOKUP(L1273,[7]Data!K:M,3,0),"0")</f>
        <v>0</v>
      </c>
      <c r="O1273" s="31">
        <f t="shared" si="37"/>
        <v>0</v>
      </c>
      <c r="P1273" s="224"/>
      <c r="Q1273" s="219"/>
      <c r="R1273" s="30"/>
      <c r="S1273" s="42"/>
    </row>
    <row r="1274" spans="1:27" ht="15.5" x14ac:dyDescent="0.35">
      <c r="A1274" s="210">
        <f>IF(G1274="","",COUNTA($G$3:G1275))</f>
        <v>316</v>
      </c>
      <c r="B1274" s="195" t="s">
        <v>1651</v>
      </c>
      <c r="C1274" s="198" t="s">
        <v>707</v>
      </c>
      <c r="D1274" s="198" t="s">
        <v>60</v>
      </c>
      <c r="E1274" s="224">
        <v>52043</v>
      </c>
      <c r="F1274" s="210">
        <v>446050</v>
      </c>
      <c r="G1274" s="210" t="s">
        <v>1330</v>
      </c>
      <c r="H1274" s="210" t="s">
        <v>1330</v>
      </c>
      <c r="I1274" s="210" t="s">
        <v>1331</v>
      </c>
      <c r="J1274" s="227" t="s">
        <v>1332</v>
      </c>
      <c r="K1274" s="212" t="s">
        <v>227</v>
      </c>
      <c r="L1274" s="38" t="s">
        <v>148</v>
      </c>
      <c r="M1274" s="31">
        <v>1</v>
      </c>
      <c r="N1274" s="31">
        <f>IFERROR(VLOOKUP(L1274,[7]Data!K:M,3,0),"0")</f>
        <v>350</v>
      </c>
      <c r="O1274" s="31">
        <f t="shared" si="37"/>
        <v>350</v>
      </c>
      <c r="P1274" s="224">
        <f>SUM(O1274:O1275)</f>
        <v>850</v>
      </c>
      <c r="Q1274" s="196"/>
      <c r="R1274" s="29"/>
      <c r="S1274" s="42" t="s">
        <v>848</v>
      </c>
    </row>
    <row r="1275" spans="1:27" ht="15.5" x14ac:dyDescent="0.35">
      <c r="A1275" s="210"/>
      <c r="B1275" s="195"/>
      <c r="C1275" s="198"/>
      <c r="D1275" s="198"/>
      <c r="E1275" s="224"/>
      <c r="F1275" s="210"/>
      <c r="G1275" s="210"/>
      <c r="H1275" s="210"/>
      <c r="I1275" s="210"/>
      <c r="J1275" s="227"/>
      <c r="K1275" s="212"/>
      <c r="L1275" s="38" t="s">
        <v>61</v>
      </c>
      <c r="M1275" s="31">
        <v>1</v>
      </c>
      <c r="N1275" s="31">
        <f>IFERROR(VLOOKUP(L1275,[7]Data!K:M,3,0),"0")</f>
        <v>500</v>
      </c>
      <c r="O1275" s="31">
        <f t="shared" si="37"/>
        <v>500</v>
      </c>
      <c r="P1275" s="224"/>
      <c r="Q1275" s="219"/>
      <c r="R1275" s="36"/>
      <c r="S1275" s="42"/>
    </row>
    <row r="1276" spans="1:27" ht="15.5" x14ac:dyDescent="0.35">
      <c r="A1276" s="210">
        <f>IF(G1276="","",COUNTA($G$3:G1277))</f>
        <v>317</v>
      </c>
      <c r="B1276" s="195" t="s">
        <v>1651</v>
      </c>
      <c r="C1276" s="198" t="s">
        <v>53</v>
      </c>
      <c r="D1276" s="198" t="s">
        <v>76</v>
      </c>
      <c r="E1276" s="224">
        <v>57516</v>
      </c>
      <c r="F1276" s="210">
        <v>407804</v>
      </c>
      <c r="G1276" s="210" t="s">
        <v>1333</v>
      </c>
      <c r="H1276" s="210" t="s">
        <v>1333</v>
      </c>
      <c r="I1276" s="210" t="s">
        <v>1334</v>
      </c>
      <c r="J1276" s="227" t="s">
        <v>1335</v>
      </c>
      <c r="K1276" s="212" t="s">
        <v>1336</v>
      </c>
      <c r="L1276" s="38" t="s">
        <v>148</v>
      </c>
      <c r="M1276" s="31">
        <v>1</v>
      </c>
      <c r="N1276" s="31">
        <f>IFERROR(VLOOKUP(L1276,[7]Data!K:M,3,0),"0")</f>
        <v>350</v>
      </c>
      <c r="O1276" s="31">
        <f t="shared" si="37"/>
        <v>350</v>
      </c>
      <c r="P1276" s="224">
        <f>SUM(O1276:O1277)</f>
        <v>850</v>
      </c>
      <c r="Q1276" s="196"/>
      <c r="R1276" s="30"/>
      <c r="S1276" s="42"/>
    </row>
    <row r="1277" spans="1:27" ht="15.5" x14ac:dyDescent="0.35">
      <c r="A1277" s="210"/>
      <c r="B1277" s="195"/>
      <c r="C1277" s="198"/>
      <c r="D1277" s="198"/>
      <c r="E1277" s="224"/>
      <c r="F1277" s="210"/>
      <c r="G1277" s="210"/>
      <c r="H1277" s="210"/>
      <c r="I1277" s="210"/>
      <c r="J1277" s="227"/>
      <c r="K1277" s="212"/>
      <c r="L1277" s="38" t="s">
        <v>61</v>
      </c>
      <c r="M1277" s="31">
        <v>1</v>
      </c>
      <c r="N1277" s="31">
        <f>IFERROR(VLOOKUP(L1277,[7]Data!K:M,3,0),"0")</f>
        <v>500</v>
      </c>
      <c r="O1277" s="31">
        <f t="shared" si="37"/>
        <v>500</v>
      </c>
      <c r="P1277" s="224"/>
      <c r="Q1277" s="197"/>
      <c r="R1277" s="30"/>
      <c r="S1277" s="42"/>
    </row>
    <row r="1278" spans="1:27" ht="15.5" x14ac:dyDescent="0.35">
      <c r="A1278" s="210">
        <f>IF(G1278="","",COUNTA($G$3:G1279))</f>
        <v>318</v>
      </c>
      <c r="B1278" s="195" t="s">
        <v>1651</v>
      </c>
      <c r="C1278" s="198" t="s">
        <v>739</v>
      </c>
      <c r="D1278" s="198" t="s">
        <v>60</v>
      </c>
      <c r="E1278" s="224">
        <v>43083</v>
      </c>
      <c r="F1278" s="210">
        <v>318314</v>
      </c>
      <c r="G1278" s="210" t="s">
        <v>1386</v>
      </c>
      <c r="H1278" s="210" t="s">
        <v>1386</v>
      </c>
      <c r="I1278" s="210" t="s">
        <v>1387</v>
      </c>
      <c r="J1278" s="227" t="s">
        <v>1388</v>
      </c>
      <c r="K1278" s="212" t="s">
        <v>164</v>
      </c>
      <c r="L1278" s="38" t="s">
        <v>61</v>
      </c>
      <c r="M1278" s="31">
        <v>1</v>
      </c>
      <c r="N1278" s="31">
        <f>IFERROR(VLOOKUP(L1278,[7]Data!K:M,3,0),"0")</f>
        <v>500</v>
      </c>
      <c r="O1278" s="31">
        <f t="shared" ref="O1278:O1283" si="38">PRODUCT(M1278:N1278)</f>
        <v>500</v>
      </c>
      <c r="P1278" s="224">
        <f>SUM(O1278:O1279)</f>
        <v>500</v>
      </c>
      <c r="Q1278" s="196"/>
      <c r="R1278" s="30" t="s">
        <v>727</v>
      </c>
      <c r="S1278" s="42" t="s">
        <v>721</v>
      </c>
    </row>
    <row r="1279" spans="1:27" ht="15.5" x14ac:dyDescent="0.35">
      <c r="A1279" s="210"/>
      <c r="B1279" s="195"/>
      <c r="C1279" s="198"/>
      <c r="D1279" s="198"/>
      <c r="E1279" s="224"/>
      <c r="F1279" s="210"/>
      <c r="G1279" s="210"/>
      <c r="H1279" s="210"/>
      <c r="I1279" s="210"/>
      <c r="J1279" s="227"/>
      <c r="K1279" s="212"/>
      <c r="L1279" s="38"/>
      <c r="M1279" s="31"/>
      <c r="N1279" s="31" t="str">
        <f>IFERROR(VLOOKUP(L1279,[7]Data!K:M,3,0),"0")</f>
        <v>0</v>
      </c>
      <c r="O1279" s="31">
        <f t="shared" si="38"/>
        <v>0</v>
      </c>
      <c r="P1279" s="224"/>
      <c r="Q1279" s="197"/>
      <c r="R1279" s="30"/>
      <c r="S1279" s="42"/>
    </row>
    <row r="1280" spans="1:27" s="25" customFormat="1" ht="15.5" x14ac:dyDescent="0.35">
      <c r="A1280" s="210">
        <f>IF(G1280="","",COUNTA($G$3:G1281))</f>
        <v>319</v>
      </c>
      <c r="B1280" s="161">
        <v>45117</v>
      </c>
      <c r="C1280" s="161" t="s">
        <v>703</v>
      </c>
      <c r="D1280" s="161" t="s">
        <v>76</v>
      </c>
      <c r="E1280" s="182">
        <v>26167</v>
      </c>
      <c r="F1280" s="182">
        <v>270400</v>
      </c>
      <c r="G1280" s="185" t="s">
        <v>291</v>
      </c>
      <c r="H1280" s="185" t="s">
        <v>291</v>
      </c>
      <c r="I1280" s="185" t="s">
        <v>290</v>
      </c>
      <c r="J1280" s="188" t="s">
        <v>989</v>
      </c>
      <c r="K1280" s="191" t="s">
        <v>229</v>
      </c>
      <c r="L1280" s="69" t="s">
        <v>7</v>
      </c>
      <c r="M1280" s="70">
        <v>1</v>
      </c>
      <c r="N1280" s="70">
        <v>500</v>
      </c>
      <c r="O1280" s="70">
        <f t="shared" si="38"/>
        <v>500</v>
      </c>
      <c r="P1280" s="178">
        <f>SUM(O1280:O1281)</f>
        <v>1000</v>
      </c>
      <c r="Q1280" s="159"/>
      <c r="R1280" s="72" t="s">
        <v>907</v>
      </c>
      <c r="S1280" s="73"/>
      <c r="T1280" s="70" t="s">
        <v>195</v>
      </c>
      <c r="U1280" s="87"/>
      <c r="V1280" s="87"/>
      <c r="W1280" s="87"/>
      <c r="X1280" s="87"/>
      <c r="Y1280" s="87"/>
      <c r="Z1280" s="87"/>
      <c r="AA1280" s="87"/>
    </row>
    <row r="1281" spans="1:27" s="25" customFormat="1" ht="15.5" x14ac:dyDescent="0.35">
      <c r="A1281" s="210"/>
      <c r="B1281" s="162"/>
      <c r="C1281" s="162"/>
      <c r="D1281" s="162"/>
      <c r="E1281" s="183"/>
      <c r="F1281" s="183"/>
      <c r="G1281" s="186"/>
      <c r="H1281" s="186"/>
      <c r="I1281" s="186"/>
      <c r="J1281" s="189"/>
      <c r="K1281" s="192"/>
      <c r="L1281" s="69" t="s">
        <v>61</v>
      </c>
      <c r="M1281" s="70">
        <v>1</v>
      </c>
      <c r="N1281" s="70">
        <f>IFERROR(VLOOKUP(L1281,Data!K:M,3,0),"0")</f>
        <v>500</v>
      </c>
      <c r="O1281" s="70">
        <f t="shared" si="38"/>
        <v>500</v>
      </c>
      <c r="P1281" s="178"/>
      <c r="Q1281" s="160"/>
      <c r="R1281" s="75"/>
      <c r="S1281" s="76"/>
      <c r="T1281" s="70"/>
      <c r="U1281" s="87"/>
      <c r="V1281" s="87"/>
      <c r="W1281" s="87"/>
      <c r="X1281" s="87"/>
      <c r="Y1281" s="87"/>
      <c r="Z1281" s="87"/>
      <c r="AA1281" s="87"/>
    </row>
    <row r="1282" spans="1:27" s="25" customFormat="1" ht="15.5" x14ac:dyDescent="0.35">
      <c r="A1282" s="210">
        <f>IF(G1282="","",COUNTA($G$3:G1283))</f>
        <v>320</v>
      </c>
      <c r="B1282" s="161">
        <v>45117</v>
      </c>
      <c r="C1282" s="161" t="s">
        <v>703</v>
      </c>
      <c r="D1282" s="161" t="s">
        <v>55</v>
      </c>
      <c r="E1282" s="182">
        <v>13359</v>
      </c>
      <c r="F1282" s="182">
        <v>539537</v>
      </c>
      <c r="G1282" s="185" t="s">
        <v>301</v>
      </c>
      <c r="H1282" s="185" t="s">
        <v>301</v>
      </c>
      <c r="I1282" s="185" t="s">
        <v>300</v>
      </c>
      <c r="J1282" s="188" t="s">
        <v>985</v>
      </c>
      <c r="K1282" s="191" t="s">
        <v>159</v>
      </c>
      <c r="L1282" s="69" t="s">
        <v>61</v>
      </c>
      <c r="M1282" s="70">
        <v>1</v>
      </c>
      <c r="N1282" s="70">
        <f>IFERROR(VLOOKUP(L1282,Data!K:M,3,0),"0")</f>
        <v>500</v>
      </c>
      <c r="O1282" s="70">
        <f t="shared" si="38"/>
        <v>500</v>
      </c>
      <c r="P1282" s="178">
        <f>SUM(O1282:O1283)</f>
        <v>500</v>
      </c>
      <c r="Q1282" s="159"/>
      <c r="R1282" s="72" t="s">
        <v>201</v>
      </c>
      <c r="S1282" s="73" t="s">
        <v>734</v>
      </c>
      <c r="T1282" s="70" t="s">
        <v>201</v>
      </c>
      <c r="U1282" s="87"/>
      <c r="V1282" s="87"/>
      <c r="W1282" s="87"/>
      <c r="X1282" s="87"/>
      <c r="Y1282" s="87"/>
      <c r="Z1282" s="87"/>
      <c r="AA1282" s="87"/>
    </row>
    <row r="1283" spans="1:27" s="25" customFormat="1" ht="15.5" x14ac:dyDescent="0.35">
      <c r="A1283" s="210"/>
      <c r="B1283" s="162"/>
      <c r="C1283" s="162"/>
      <c r="D1283" s="162"/>
      <c r="E1283" s="183"/>
      <c r="F1283" s="183"/>
      <c r="G1283" s="186"/>
      <c r="H1283" s="186"/>
      <c r="I1283" s="186"/>
      <c r="J1283" s="189"/>
      <c r="K1283" s="192"/>
      <c r="L1283" s="69"/>
      <c r="M1283" s="70"/>
      <c r="N1283" s="70" t="str">
        <f>IFERROR(VLOOKUP(L1283,Data!K:M,3,0),"0")</f>
        <v>0</v>
      </c>
      <c r="O1283" s="70">
        <f t="shared" si="38"/>
        <v>0</v>
      </c>
      <c r="P1283" s="178"/>
      <c r="Q1283" s="160"/>
      <c r="R1283" s="75"/>
      <c r="S1283" s="76"/>
      <c r="T1283" s="70"/>
      <c r="U1283" s="87"/>
      <c r="V1283" s="87"/>
      <c r="W1283" s="87"/>
      <c r="X1283" s="87"/>
      <c r="Y1283" s="87"/>
      <c r="Z1283" s="87"/>
      <c r="AA1283" s="87"/>
    </row>
    <row r="1284" spans="1:27" s="88" customFormat="1" ht="18" customHeight="1" x14ac:dyDescent="0.35">
      <c r="A1284" s="236" t="s">
        <v>1626</v>
      </c>
      <c r="B1284" s="237"/>
      <c r="C1284" s="237"/>
      <c r="D1284" s="237"/>
      <c r="E1284" s="237"/>
      <c r="F1284" s="237"/>
      <c r="G1284" s="237"/>
      <c r="H1284" s="237"/>
      <c r="I1284" s="237"/>
      <c r="J1284" s="237"/>
      <c r="K1284" s="237"/>
      <c r="L1284" s="237"/>
      <c r="M1284" s="237"/>
      <c r="N1284" s="237"/>
      <c r="O1284" s="238"/>
      <c r="P1284" s="220">
        <f>SUM(P1218:P1283)</f>
        <v>22960</v>
      </c>
      <c r="Q1284" s="221"/>
      <c r="R1284" s="222"/>
    </row>
    <row r="1285" spans="1:27" s="92" customFormat="1" ht="18" customHeight="1" x14ac:dyDescent="0.35">
      <c r="A1285" s="239" t="s">
        <v>1627</v>
      </c>
      <c r="B1285" s="239"/>
      <c r="C1285" s="89" t="e">
        <f ca="1">[4]!NumberToWordEN(P1284)</f>
        <v>#NAME?</v>
      </c>
      <c r="D1285" s="89"/>
      <c r="E1285" s="89"/>
      <c r="F1285" s="90"/>
      <c r="G1285" s="89"/>
      <c r="H1285" s="89"/>
      <c r="I1285" s="89"/>
      <c r="J1285" s="90"/>
      <c r="K1285" s="89"/>
      <c r="L1285" s="89"/>
      <c r="M1285" s="89"/>
      <c r="N1285" s="89"/>
      <c r="O1285" s="89"/>
      <c r="P1285" s="89"/>
      <c r="Q1285" s="91"/>
    </row>
    <row r="1286" spans="1:27" s="92" customFormat="1" ht="18" customHeight="1" x14ac:dyDescent="0.35">
      <c r="A1286" s="93"/>
      <c r="B1286" s="94"/>
      <c r="C1286" s="95"/>
      <c r="D1286" s="93"/>
      <c r="E1286" s="93"/>
      <c r="F1286" s="93"/>
      <c r="G1286" s="93"/>
      <c r="H1286" s="93"/>
      <c r="I1286" s="93"/>
      <c r="J1286" s="95"/>
      <c r="K1286" s="93"/>
      <c r="M1286" s="96"/>
      <c r="P1286" s="93"/>
      <c r="Q1286" s="97"/>
    </row>
    <row r="1287" spans="1:27" s="92" customFormat="1" ht="18" customHeight="1" x14ac:dyDescent="0.35">
      <c r="A1287" s="93"/>
      <c r="B1287" s="94"/>
      <c r="C1287" s="95"/>
      <c r="D1287" s="93"/>
      <c r="E1287" s="93"/>
      <c r="F1287" s="93"/>
      <c r="G1287" s="93"/>
      <c r="H1287" s="93"/>
      <c r="I1287" s="93"/>
      <c r="J1287" s="95"/>
      <c r="K1287" s="93"/>
      <c r="M1287" s="96"/>
      <c r="P1287" s="93"/>
      <c r="Q1287" s="97"/>
    </row>
    <row r="1288" spans="1:27" s="92" customFormat="1" ht="18" customHeight="1" x14ac:dyDescent="0.35">
      <c r="A1288" s="93"/>
      <c r="B1288" s="94"/>
      <c r="C1288" s="95"/>
      <c r="D1288" s="93"/>
      <c r="E1288" s="93"/>
      <c r="F1288" s="93"/>
      <c r="G1288" s="93"/>
      <c r="H1288" s="93"/>
      <c r="I1288" s="93"/>
      <c r="J1288" s="95"/>
      <c r="K1288" s="93"/>
      <c r="M1288" s="96"/>
      <c r="P1288" s="93"/>
      <c r="Q1288" s="97"/>
    </row>
    <row r="1289" spans="1:27" s="102" customFormat="1" ht="18" customHeight="1" x14ac:dyDescent="0.35">
      <c r="A1289" s="98"/>
      <c r="B1289" s="98"/>
      <c r="C1289" s="99"/>
      <c r="D1289" s="99"/>
      <c r="E1289" s="98"/>
      <c r="F1289" s="98"/>
      <c r="G1289" s="98"/>
      <c r="H1289" s="98"/>
      <c r="I1289" s="98"/>
      <c r="J1289" s="99"/>
      <c r="K1289" s="99"/>
      <c r="L1289" s="99"/>
      <c r="M1289" s="100"/>
      <c r="N1289" s="100"/>
      <c r="O1289" s="100"/>
      <c r="P1289" s="100"/>
      <c r="Q1289" s="101"/>
    </row>
    <row r="1290" spans="1:27" s="102" customFormat="1" ht="18" customHeight="1" x14ac:dyDescent="0.35">
      <c r="A1290" s="98"/>
      <c r="B1290" s="98"/>
      <c r="C1290" s="99"/>
      <c r="D1290" s="99"/>
      <c r="E1290" s="98"/>
      <c r="F1290" s="98"/>
      <c r="G1290" s="98"/>
      <c r="H1290" s="98"/>
      <c r="I1290" s="98"/>
      <c r="J1290" s="99"/>
      <c r="K1290" s="99"/>
      <c r="L1290" s="99"/>
      <c r="M1290" s="100"/>
      <c r="N1290" s="100"/>
      <c r="O1290" s="100"/>
      <c r="P1290" s="218" t="s">
        <v>1628</v>
      </c>
      <c r="Q1290" s="218"/>
    </row>
    <row r="1291" spans="1:27" s="102" customFormat="1" ht="18" customHeight="1" x14ac:dyDescent="0.35">
      <c r="A1291" s="98"/>
      <c r="B1291" s="98"/>
      <c r="C1291" s="99"/>
      <c r="D1291" s="99"/>
      <c r="E1291" s="98"/>
      <c r="F1291" s="98"/>
      <c r="G1291" s="98"/>
      <c r="H1291" s="98"/>
      <c r="I1291" s="98"/>
      <c r="J1291" s="99"/>
      <c r="K1291" s="99"/>
      <c r="L1291" s="99"/>
      <c r="M1291" s="100"/>
      <c r="N1291" s="100"/>
      <c r="O1291" s="100"/>
      <c r="P1291" s="98"/>
      <c r="Q1291" s="103"/>
    </row>
    <row r="1292" spans="1:27" s="56" customFormat="1" ht="24" customHeight="1" x14ac:dyDescent="0.4">
      <c r="A1292" s="205" t="s">
        <v>1649</v>
      </c>
      <c r="B1292" s="207"/>
      <c r="C1292" s="205" t="s">
        <v>20</v>
      </c>
      <c r="D1292" s="206"/>
      <c r="E1292" s="207"/>
      <c r="F1292" s="205" t="s">
        <v>1623</v>
      </c>
      <c r="G1292" s="206"/>
      <c r="H1292" s="206"/>
      <c r="I1292" s="206"/>
      <c r="J1292" s="206"/>
      <c r="K1292" s="206"/>
      <c r="L1292" s="206"/>
      <c r="M1292" s="206"/>
      <c r="N1292" s="206"/>
      <c r="O1292" s="206"/>
      <c r="P1292" s="206"/>
      <c r="Q1292" s="206"/>
      <c r="R1292" s="207"/>
    </row>
    <row r="1293" spans="1:27" s="57" customFormat="1" ht="41.25" customHeight="1" x14ac:dyDescent="0.4">
      <c r="A1293" s="104" t="s">
        <v>1624</v>
      </c>
      <c r="B1293" s="105" t="s">
        <v>80</v>
      </c>
      <c r="C1293" s="105" t="s">
        <v>9</v>
      </c>
      <c r="D1293" s="106" t="s">
        <v>10</v>
      </c>
      <c r="E1293" s="104" t="s">
        <v>11</v>
      </c>
      <c r="F1293" s="104" t="s">
        <v>0</v>
      </c>
      <c r="G1293" s="104"/>
      <c r="H1293" s="104" t="s">
        <v>1</v>
      </c>
      <c r="I1293" s="107"/>
      <c r="J1293" s="105" t="s">
        <v>12</v>
      </c>
      <c r="K1293" s="108" t="s">
        <v>147</v>
      </c>
      <c r="L1293" s="107" t="s">
        <v>81</v>
      </c>
      <c r="M1293" s="104" t="s">
        <v>13</v>
      </c>
      <c r="N1293" s="104" t="s">
        <v>2</v>
      </c>
      <c r="O1293" s="104" t="s">
        <v>82</v>
      </c>
      <c r="P1293" s="104" t="s">
        <v>1625</v>
      </c>
      <c r="Q1293" s="109" t="s">
        <v>83</v>
      </c>
      <c r="R1293" s="109" t="s">
        <v>4</v>
      </c>
    </row>
    <row r="1294" spans="1:27" s="25" customFormat="1" ht="15.5" x14ac:dyDescent="0.35">
      <c r="A1294" s="182">
        <f>IF(G1294="","",COUNTA($G$3:G1295))</f>
        <v>321</v>
      </c>
      <c r="B1294" s="161">
        <v>45117</v>
      </c>
      <c r="C1294" s="161" t="s">
        <v>707</v>
      </c>
      <c r="D1294" s="161" t="s">
        <v>55</v>
      </c>
      <c r="E1294" s="182">
        <v>2514</v>
      </c>
      <c r="F1294" s="182">
        <v>162352</v>
      </c>
      <c r="G1294" s="185" t="s">
        <v>315</v>
      </c>
      <c r="H1294" s="185" t="s">
        <v>315</v>
      </c>
      <c r="I1294" s="185" t="s">
        <v>314</v>
      </c>
      <c r="J1294" s="188" t="s">
        <v>979</v>
      </c>
      <c r="K1294" s="191" t="s">
        <v>227</v>
      </c>
      <c r="L1294" s="69" t="s">
        <v>763</v>
      </c>
      <c r="M1294" s="70">
        <v>1</v>
      </c>
      <c r="N1294" s="70">
        <f>IFERROR(VLOOKUP(L1294,Data!K:M,3,0),"0")</f>
        <v>850</v>
      </c>
      <c r="O1294" s="70">
        <f t="shared" si="36"/>
        <v>850</v>
      </c>
      <c r="P1294" s="178">
        <f>SUM(O1294:O1297)</f>
        <v>2940</v>
      </c>
      <c r="Q1294" s="159"/>
      <c r="R1294" s="72"/>
      <c r="S1294" s="73" t="s">
        <v>753</v>
      </c>
      <c r="T1294" s="70" t="s">
        <v>313</v>
      </c>
      <c r="U1294" s="87"/>
      <c r="V1294" s="87"/>
      <c r="W1294" s="87"/>
      <c r="X1294" s="87"/>
      <c r="Y1294" s="87"/>
      <c r="Z1294" s="87"/>
      <c r="AA1294" s="87"/>
    </row>
    <row r="1295" spans="1:27" s="25" customFormat="1" ht="15.5" x14ac:dyDescent="0.35">
      <c r="A1295" s="183"/>
      <c r="B1295" s="162"/>
      <c r="C1295" s="162"/>
      <c r="D1295" s="162"/>
      <c r="E1295" s="183"/>
      <c r="F1295" s="183"/>
      <c r="G1295" s="186"/>
      <c r="H1295" s="186"/>
      <c r="I1295" s="186"/>
      <c r="J1295" s="189"/>
      <c r="K1295" s="192"/>
      <c r="L1295" s="69" t="s">
        <v>7</v>
      </c>
      <c r="M1295" s="70">
        <v>1</v>
      </c>
      <c r="N1295" s="70">
        <v>795</v>
      </c>
      <c r="O1295" s="70">
        <f t="shared" si="36"/>
        <v>795</v>
      </c>
      <c r="P1295" s="178"/>
      <c r="Q1295" s="160"/>
      <c r="R1295" s="72" t="s">
        <v>1616</v>
      </c>
      <c r="S1295" s="76"/>
      <c r="T1295" s="70"/>
      <c r="U1295" s="87"/>
      <c r="V1295" s="87"/>
      <c r="W1295" s="87"/>
      <c r="X1295" s="87"/>
      <c r="Y1295" s="87"/>
      <c r="Z1295" s="87"/>
      <c r="AA1295" s="87"/>
    </row>
    <row r="1296" spans="1:27" s="25" customFormat="1" ht="15.5" x14ac:dyDescent="0.35">
      <c r="A1296" s="183"/>
      <c r="B1296" s="162"/>
      <c r="C1296" s="162"/>
      <c r="D1296" s="162"/>
      <c r="E1296" s="183"/>
      <c r="F1296" s="183"/>
      <c r="G1296" s="186"/>
      <c r="H1296" s="186"/>
      <c r="I1296" s="186"/>
      <c r="J1296" s="189"/>
      <c r="K1296" s="192"/>
      <c r="L1296" s="69" t="s">
        <v>7</v>
      </c>
      <c r="M1296" s="70">
        <v>1</v>
      </c>
      <c r="N1296" s="70">
        <v>795</v>
      </c>
      <c r="O1296" s="70">
        <f t="shared" si="36"/>
        <v>795</v>
      </c>
      <c r="P1296" s="178"/>
      <c r="Q1296" s="160"/>
      <c r="R1296" s="75" t="s">
        <v>820</v>
      </c>
      <c r="S1296" s="76"/>
      <c r="T1296" s="70"/>
      <c r="U1296" s="87"/>
      <c r="V1296" s="87"/>
      <c r="W1296" s="87"/>
      <c r="X1296" s="87"/>
      <c r="Y1296" s="87"/>
      <c r="Z1296" s="87"/>
      <c r="AA1296" s="87"/>
    </row>
    <row r="1297" spans="1:27" s="25" customFormat="1" ht="15.5" x14ac:dyDescent="0.35">
      <c r="A1297" s="184"/>
      <c r="B1297" s="163"/>
      <c r="C1297" s="163"/>
      <c r="D1297" s="163"/>
      <c r="E1297" s="184"/>
      <c r="F1297" s="184"/>
      <c r="G1297" s="187"/>
      <c r="H1297" s="187"/>
      <c r="I1297" s="187"/>
      <c r="J1297" s="190"/>
      <c r="K1297" s="193"/>
      <c r="L1297" s="69" t="s">
        <v>61</v>
      </c>
      <c r="M1297" s="70">
        <v>1</v>
      </c>
      <c r="N1297" s="70">
        <f>IFERROR(VLOOKUP(L1297,Data!K:M,3,0),"0")</f>
        <v>500</v>
      </c>
      <c r="O1297" s="70">
        <f t="shared" si="36"/>
        <v>500</v>
      </c>
      <c r="P1297" s="178"/>
      <c r="Q1297" s="179"/>
      <c r="R1297" s="77"/>
      <c r="S1297" s="78"/>
      <c r="T1297" s="70"/>
      <c r="U1297" s="87"/>
      <c r="V1297" s="87"/>
      <c r="W1297" s="87"/>
      <c r="X1297" s="87"/>
      <c r="Y1297" s="87"/>
      <c r="Z1297" s="87"/>
      <c r="AA1297" s="87"/>
    </row>
    <row r="1298" spans="1:27" s="25" customFormat="1" ht="15.5" x14ac:dyDescent="0.35">
      <c r="A1298" s="182">
        <f>IF(G1298="","",COUNTA($G$3:G1299))</f>
        <v>322</v>
      </c>
      <c r="B1298" s="161">
        <v>45117</v>
      </c>
      <c r="C1298" s="161" t="s">
        <v>703</v>
      </c>
      <c r="D1298" s="161" t="s">
        <v>76</v>
      </c>
      <c r="E1298" s="182">
        <v>210225</v>
      </c>
      <c r="F1298" s="182">
        <v>435614</v>
      </c>
      <c r="G1298" s="185" t="s">
        <v>312</v>
      </c>
      <c r="H1298" s="185" t="s">
        <v>312</v>
      </c>
      <c r="I1298" s="185" t="s">
        <v>311</v>
      </c>
      <c r="J1298" s="188" t="s">
        <v>980</v>
      </c>
      <c r="K1298" s="191" t="s">
        <v>205</v>
      </c>
      <c r="L1298" s="69" t="s">
        <v>94</v>
      </c>
      <c r="M1298" s="70">
        <v>1</v>
      </c>
      <c r="N1298" s="70">
        <f>IFERROR(VLOOKUP(L1298,Data!K:M,3,0),"0")</f>
        <v>80</v>
      </c>
      <c r="O1298" s="70">
        <f t="shared" si="36"/>
        <v>80</v>
      </c>
      <c r="P1298" s="178">
        <f>SUM(O1298:O1301)</f>
        <v>580</v>
      </c>
      <c r="Q1298" s="159"/>
      <c r="R1298" s="72" t="s">
        <v>726</v>
      </c>
      <c r="S1298" s="73" t="s">
        <v>722</v>
      </c>
      <c r="T1298" s="70" t="s">
        <v>230</v>
      </c>
      <c r="U1298" s="87"/>
      <c r="V1298" s="87"/>
      <c r="W1298" s="87"/>
      <c r="X1298" s="87"/>
      <c r="Y1298" s="87"/>
      <c r="Z1298" s="87"/>
      <c r="AA1298" s="87"/>
    </row>
    <row r="1299" spans="1:27" s="25" customFormat="1" ht="15.5" x14ac:dyDescent="0.35">
      <c r="A1299" s="183"/>
      <c r="B1299" s="162"/>
      <c r="C1299" s="162"/>
      <c r="D1299" s="162"/>
      <c r="E1299" s="183"/>
      <c r="F1299" s="183"/>
      <c r="G1299" s="186"/>
      <c r="H1299" s="186"/>
      <c r="I1299" s="186"/>
      <c r="J1299" s="189"/>
      <c r="K1299" s="192"/>
      <c r="L1299" s="69" t="s">
        <v>61</v>
      </c>
      <c r="M1299" s="70">
        <v>1</v>
      </c>
      <c r="N1299" s="70">
        <f>IFERROR(VLOOKUP(L1299,Data!K:M,3,0),"0")</f>
        <v>500</v>
      </c>
      <c r="O1299" s="70">
        <f t="shared" si="36"/>
        <v>500</v>
      </c>
      <c r="P1299" s="178"/>
      <c r="Q1299" s="160"/>
      <c r="R1299" s="75"/>
      <c r="S1299" s="76"/>
      <c r="T1299" s="70"/>
      <c r="U1299" s="87"/>
      <c r="V1299" s="87"/>
      <c r="W1299" s="87"/>
      <c r="X1299" s="87"/>
      <c r="Y1299" s="87"/>
      <c r="Z1299" s="87"/>
      <c r="AA1299" s="87"/>
    </row>
    <row r="1300" spans="1:27" s="25" customFormat="1" ht="15.5" x14ac:dyDescent="0.35">
      <c r="A1300" s="183"/>
      <c r="B1300" s="162"/>
      <c r="C1300" s="162"/>
      <c r="D1300" s="162"/>
      <c r="E1300" s="183"/>
      <c r="F1300" s="183"/>
      <c r="G1300" s="186"/>
      <c r="H1300" s="186"/>
      <c r="I1300" s="186"/>
      <c r="J1300" s="189"/>
      <c r="K1300" s="192"/>
      <c r="L1300" s="69"/>
      <c r="M1300" s="70"/>
      <c r="N1300" s="70" t="str">
        <f>IFERROR(VLOOKUP(L1300,Data!K:M,3,0),"0")</f>
        <v>0</v>
      </c>
      <c r="O1300" s="70">
        <f t="shared" si="36"/>
        <v>0</v>
      </c>
      <c r="P1300" s="178"/>
      <c r="Q1300" s="160"/>
      <c r="R1300" s="75"/>
      <c r="S1300" s="76"/>
      <c r="T1300" s="70"/>
      <c r="U1300" s="87"/>
      <c r="V1300" s="87"/>
      <c r="W1300" s="87"/>
      <c r="X1300" s="87"/>
      <c r="Y1300" s="87"/>
      <c r="Z1300" s="87"/>
      <c r="AA1300" s="87"/>
    </row>
    <row r="1301" spans="1:27" s="25" customFormat="1" ht="15.5" x14ac:dyDescent="0.35">
      <c r="A1301" s="184"/>
      <c r="B1301" s="163"/>
      <c r="C1301" s="163"/>
      <c r="D1301" s="163"/>
      <c r="E1301" s="184"/>
      <c r="F1301" s="184"/>
      <c r="G1301" s="187"/>
      <c r="H1301" s="187"/>
      <c r="I1301" s="187"/>
      <c r="J1301" s="190"/>
      <c r="K1301" s="193"/>
      <c r="L1301" s="69"/>
      <c r="M1301" s="70"/>
      <c r="N1301" s="70" t="str">
        <f>IFERROR(VLOOKUP(L1301,Data!K:M,3,0),"0")</f>
        <v>0</v>
      </c>
      <c r="O1301" s="70">
        <f t="shared" si="36"/>
        <v>0</v>
      </c>
      <c r="P1301" s="178"/>
      <c r="Q1301" s="179"/>
      <c r="R1301" s="77"/>
      <c r="S1301" s="78"/>
      <c r="T1301" s="70"/>
      <c r="U1301" s="87"/>
      <c r="V1301" s="87"/>
      <c r="W1301" s="87"/>
      <c r="X1301" s="87"/>
      <c r="Y1301" s="87"/>
      <c r="Z1301" s="87"/>
      <c r="AA1301" s="87"/>
    </row>
    <row r="1302" spans="1:27" s="25" customFormat="1" ht="15.5" x14ac:dyDescent="0.35">
      <c r="A1302" s="182">
        <f>IF(G1302="","",COUNTA($G$3:G1303))</f>
        <v>323</v>
      </c>
      <c r="B1302" s="161">
        <v>45117</v>
      </c>
      <c r="C1302" s="161" t="s">
        <v>703</v>
      </c>
      <c r="D1302" s="161" t="s">
        <v>76</v>
      </c>
      <c r="E1302" s="182">
        <v>17900</v>
      </c>
      <c r="F1302" s="182">
        <v>172318</v>
      </c>
      <c r="G1302" s="185" t="s">
        <v>310</v>
      </c>
      <c r="H1302" s="185" t="s">
        <v>310</v>
      </c>
      <c r="I1302" s="185" t="s">
        <v>309</v>
      </c>
      <c r="J1302" s="188" t="s">
        <v>981</v>
      </c>
      <c r="K1302" s="191" t="s">
        <v>185</v>
      </c>
      <c r="L1302" s="69" t="s">
        <v>7</v>
      </c>
      <c r="M1302" s="70">
        <v>1</v>
      </c>
      <c r="N1302" s="70">
        <v>500</v>
      </c>
      <c r="O1302" s="70">
        <f t="shared" si="36"/>
        <v>500</v>
      </c>
      <c r="P1302" s="178">
        <f>SUM(O1302:O1305)</f>
        <v>1000</v>
      </c>
      <c r="Q1302" s="159"/>
      <c r="R1302" s="72" t="s">
        <v>907</v>
      </c>
      <c r="S1302" s="73" t="s">
        <v>848</v>
      </c>
      <c r="T1302" s="70" t="s">
        <v>308</v>
      </c>
      <c r="U1302" s="87"/>
      <c r="V1302" s="87"/>
      <c r="W1302" s="87"/>
      <c r="X1302" s="87"/>
      <c r="Y1302" s="87"/>
      <c r="Z1302" s="87"/>
      <c r="AA1302" s="87"/>
    </row>
    <row r="1303" spans="1:27" s="25" customFormat="1" ht="15.5" x14ac:dyDescent="0.35">
      <c r="A1303" s="183"/>
      <c r="B1303" s="162"/>
      <c r="C1303" s="162"/>
      <c r="D1303" s="162"/>
      <c r="E1303" s="183"/>
      <c r="F1303" s="183"/>
      <c r="G1303" s="186"/>
      <c r="H1303" s="186"/>
      <c r="I1303" s="186"/>
      <c r="J1303" s="189"/>
      <c r="K1303" s="192"/>
      <c r="L1303" s="69" t="s">
        <v>61</v>
      </c>
      <c r="M1303" s="70">
        <v>1</v>
      </c>
      <c r="N1303" s="70">
        <f>IFERROR(VLOOKUP(L1303,Data!K:M,3,0),"0")</f>
        <v>500</v>
      </c>
      <c r="O1303" s="70">
        <f t="shared" si="36"/>
        <v>500</v>
      </c>
      <c r="P1303" s="178"/>
      <c r="Q1303" s="160"/>
      <c r="R1303" s="75" t="s">
        <v>882</v>
      </c>
      <c r="S1303" s="76"/>
      <c r="T1303" s="70"/>
      <c r="U1303" s="87"/>
      <c r="V1303" s="87"/>
      <c r="W1303" s="87"/>
      <c r="X1303" s="87"/>
      <c r="Y1303" s="87"/>
      <c r="Z1303" s="87"/>
      <c r="AA1303" s="87"/>
    </row>
    <row r="1304" spans="1:27" s="25" customFormat="1" ht="15.5" x14ac:dyDescent="0.35">
      <c r="A1304" s="183"/>
      <c r="B1304" s="162"/>
      <c r="C1304" s="162"/>
      <c r="D1304" s="162"/>
      <c r="E1304" s="183"/>
      <c r="F1304" s="183"/>
      <c r="G1304" s="186"/>
      <c r="H1304" s="186"/>
      <c r="I1304" s="186"/>
      <c r="J1304" s="189"/>
      <c r="K1304" s="192"/>
      <c r="L1304" s="69"/>
      <c r="M1304" s="70"/>
      <c r="N1304" s="70" t="str">
        <f>IFERROR(VLOOKUP(L1304,Data!K:M,3,0),"0")</f>
        <v>0</v>
      </c>
      <c r="O1304" s="70">
        <f t="shared" si="36"/>
        <v>0</v>
      </c>
      <c r="P1304" s="178"/>
      <c r="Q1304" s="160"/>
      <c r="R1304" s="75"/>
      <c r="S1304" s="76"/>
      <c r="T1304" s="70"/>
      <c r="U1304" s="87"/>
      <c r="V1304" s="87"/>
      <c r="W1304" s="87"/>
      <c r="X1304" s="87"/>
      <c r="Y1304" s="87"/>
      <c r="Z1304" s="87"/>
      <c r="AA1304" s="87"/>
    </row>
    <row r="1305" spans="1:27" s="25" customFormat="1" ht="15.5" x14ac:dyDescent="0.35">
      <c r="A1305" s="184"/>
      <c r="B1305" s="163"/>
      <c r="C1305" s="163"/>
      <c r="D1305" s="163"/>
      <c r="E1305" s="184"/>
      <c r="F1305" s="184"/>
      <c r="G1305" s="187"/>
      <c r="H1305" s="187"/>
      <c r="I1305" s="187"/>
      <c r="J1305" s="190"/>
      <c r="K1305" s="193"/>
      <c r="L1305" s="69"/>
      <c r="M1305" s="70"/>
      <c r="N1305" s="70" t="str">
        <f>IFERROR(VLOOKUP(L1305,Data!K:M,3,0),"0")</f>
        <v>0</v>
      </c>
      <c r="O1305" s="70">
        <f t="shared" si="36"/>
        <v>0</v>
      </c>
      <c r="P1305" s="178"/>
      <c r="Q1305" s="179"/>
      <c r="R1305" s="77"/>
      <c r="S1305" s="78"/>
      <c r="T1305" s="70"/>
      <c r="U1305" s="87"/>
      <c r="V1305" s="87"/>
      <c r="W1305" s="87"/>
      <c r="X1305" s="87"/>
      <c r="Y1305" s="87"/>
      <c r="Z1305" s="87"/>
      <c r="AA1305" s="87"/>
    </row>
    <row r="1306" spans="1:27" s="25" customFormat="1" ht="15.5" x14ac:dyDescent="0.35">
      <c r="A1306" s="182">
        <f>IF(G1306="","",COUNTA($G$3:G1307))</f>
        <v>324</v>
      </c>
      <c r="B1306" s="161">
        <v>45117</v>
      </c>
      <c r="C1306" s="161" t="s">
        <v>703</v>
      </c>
      <c r="D1306" s="161" t="s">
        <v>59</v>
      </c>
      <c r="E1306" s="182">
        <v>54267</v>
      </c>
      <c r="F1306" s="182">
        <v>592564</v>
      </c>
      <c r="G1306" s="185" t="s">
        <v>307</v>
      </c>
      <c r="H1306" s="185" t="s">
        <v>307</v>
      </c>
      <c r="I1306" s="185" t="s">
        <v>306</v>
      </c>
      <c r="J1306" s="188" t="s">
        <v>982</v>
      </c>
      <c r="K1306" s="191" t="s">
        <v>231</v>
      </c>
      <c r="L1306" s="69" t="s">
        <v>7</v>
      </c>
      <c r="M1306" s="70">
        <v>1</v>
      </c>
      <c r="N1306" s="70">
        <v>500</v>
      </c>
      <c r="O1306" s="70">
        <f t="shared" si="36"/>
        <v>500</v>
      </c>
      <c r="P1306" s="178">
        <f>SUM(O1306:O1309)</f>
        <v>1000</v>
      </c>
      <c r="Q1306" s="159"/>
      <c r="R1306" s="72" t="s">
        <v>907</v>
      </c>
      <c r="S1306" s="73" t="s">
        <v>721</v>
      </c>
      <c r="T1306" s="70" t="s">
        <v>195</v>
      </c>
      <c r="U1306" s="87"/>
      <c r="V1306" s="87"/>
      <c r="W1306" s="87"/>
      <c r="X1306" s="87"/>
      <c r="Y1306" s="87"/>
      <c r="Z1306" s="87"/>
      <c r="AA1306" s="87"/>
    </row>
    <row r="1307" spans="1:27" s="25" customFormat="1" ht="15.5" x14ac:dyDescent="0.35">
      <c r="A1307" s="183"/>
      <c r="B1307" s="162"/>
      <c r="C1307" s="162"/>
      <c r="D1307" s="162"/>
      <c r="E1307" s="183"/>
      <c r="F1307" s="183"/>
      <c r="G1307" s="186"/>
      <c r="H1307" s="186"/>
      <c r="I1307" s="186"/>
      <c r="J1307" s="189"/>
      <c r="K1307" s="192"/>
      <c r="L1307" s="69" t="s">
        <v>61</v>
      </c>
      <c r="M1307" s="70">
        <v>1</v>
      </c>
      <c r="N1307" s="70">
        <f>IFERROR(VLOOKUP(L1307,Data!K:M,3,0),"0")</f>
        <v>500</v>
      </c>
      <c r="O1307" s="70">
        <f t="shared" si="36"/>
        <v>500</v>
      </c>
      <c r="P1307" s="178"/>
      <c r="Q1307" s="160"/>
      <c r="R1307" s="75"/>
      <c r="S1307" s="76"/>
      <c r="T1307" s="70"/>
      <c r="U1307" s="87"/>
      <c r="V1307" s="87"/>
      <c r="W1307" s="87"/>
      <c r="X1307" s="87"/>
      <c r="Y1307" s="87"/>
      <c r="Z1307" s="87"/>
      <c r="AA1307" s="87"/>
    </row>
    <row r="1308" spans="1:27" s="25" customFormat="1" ht="15.5" x14ac:dyDescent="0.35">
      <c r="A1308" s="183"/>
      <c r="B1308" s="162"/>
      <c r="C1308" s="162"/>
      <c r="D1308" s="162"/>
      <c r="E1308" s="183"/>
      <c r="F1308" s="183"/>
      <c r="G1308" s="186"/>
      <c r="H1308" s="186"/>
      <c r="I1308" s="186"/>
      <c r="J1308" s="189"/>
      <c r="K1308" s="192"/>
      <c r="L1308" s="69"/>
      <c r="M1308" s="70"/>
      <c r="N1308" s="70" t="str">
        <f>IFERROR(VLOOKUP(L1308,Data!K:M,3,0),"0")</f>
        <v>0</v>
      </c>
      <c r="O1308" s="70">
        <f t="shared" si="36"/>
        <v>0</v>
      </c>
      <c r="P1308" s="178"/>
      <c r="Q1308" s="160"/>
      <c r="R1308" s="171" t="s">
        <v>1592</v>
      </c>
      <c r="S1308" s="76"/>
      <c r="T1308" s="70"/>
      <c r="U1308" s="87"/>
      <c r="V1308" s="87"/>
      <c r="W1308" s="87"/>
      <c r="X1308" s="87"/>
      <c r="Y1308" s="87"/>
      <c r="Z1308" s="87"/>
      <c r="AA1308" s="87"/>
    </row>
    <row r="1309" spans="1:27" s="25" customFormat="1" ht="15.5" x14ac:dyDescent="0.35">
      <c r="A1309" s="184"/>
      <c r="B1309" s="163"/>
      <c r="C1309" s="163"/>
      <c r="D1309" s="163"/>
      <c r="E1309" s="184"/>
      <c r="F1309" s="184"/>
      <c r="G1309" s="187"/>
      <c r="H1309" s="187"/>
      <c r="I1309" s="187"/>
      <c r="J1309" s="190"/>
      <c r="K1309" s="193"/>
      <c r="L1309" s="69"/>
      <c r="M1309" s="70"/>
      <c r="N1309" s="70" t="str">
        <f>IFERROR(VLOOKUP(L1309,Data!K:M,3,0),"0")</f>
        <v>0</v>
      </c>
      <c r="O1309" s="70">
        <f t="shared" si="36"/>
        <v>0</v>
      </c>
      <c r="P1309" s="178"/>
      <c r="Q1309" s="179"/>
      <c r="R1309" s="177"/>
      <c r="S1309" s="78"/>
      <c r="T1309" s="70"/>
      <c r="U1309" s="87"/>
      <c r="V1309" s="87"/>
      <c r="W1309" s="87"/>
      <c r="X1309" s="87"/>
      <c r="Y1309" s="87"/>
      <c r="Z1309" s="87"/>
      <c r="AA1309" s="87"/>
    </row>
    <row r="1310" spans="1:27" s="25" customFormat="1" ht="15.5" x14ac:dyDescent="0.35">
      <c r="A1310" s="182">
        <f>IF(G1310="","",COUNTA($G$3:G1311))</f>
        <v>325</v>
      </c>
      <c r="B1310" s="161">
        <v>45117</v>
      </c>
      <c r="C1310" s="161" t="s">
        <v>703</v>
      </c>
      <c r="D1310" s="161" t="s">
        <v>76</v>
      </c>
      <c r="E1310" s="182">
        <v>12639</v>
      </c>
      <c r="F1310" s="182">
        <v>166855</v>
      </c>
      <c r="G1310" s="185" t="s">
        <v>305</v>
      </c>
      <c r="H1310" s="185" t="s">
        <v>305</v>
      </c>
      <c r="I1310" s="185" t="s">
        <v>304</v>
      </c>
      <c r="J1310" s="188" t="s">
        <v>983</v>
      </c>
      <c r="K1310" s="191" t="s">
        <v>184</v>
      </c>
      <c r="L1310" s="69" t="s">
        <v>112</v>
      </c>
      <c r="M1310" s="70">
        <v>1</v>
      </c>
      <c r="N1310" s="70">
        <f>IFERROR(VLOOKUP(L1310,Data!K:M,3,0),"0")</f>
        <v>800</v>
      </c>
      <c r="O1310" s="70">
        <f t="shared" si="36"/>
        <v>800</v>
      </c>
      <c r="P1310" s="178">
        <f>SUM(O1310:O1317)</f>
        <v>5415</v>
      </c>
      <c r="Q1310" s="159" t="s">
        <v>1046</v>
      </c>
      <c r="R1310" s="72" t="s">
        <v>782</v>
      </c>
      <c r="S1310" s="73" t="s">
        <v>722</v>
      </c>
      <c r="T1310" s="70" t="s">
        <v>182</v>
      </c>
      <c r="U1310" s="87"/>
      <c r="V1310" s="87"/>
      <c r="W1310" s="87"/>
      <c r="X1310" s="87"/>
      <c r="Y1310" s="87"/>
      <c r="Z1310" s="87"/>
      <c r="AA1310" s="87"/>
    </row>
    <row r="1311" spans="1:27" s="25" customFormat="1" ht="15.5" x14ac:dyDescent="0.35">
      <c r="A1311" s="183"/>
      <c r="B1311" s="162"/>
      <c r="C1311" s="162"/>
      <c r="D1311" s="162"/>
      <c r="E1311" s="183"/>
      <c r="F1311" s="183"/>
      <c r="G1311" s="186"/>
      <c r="H1311" s="186"/>
      <c r="I1311" s="186"/>
      <c r="J1311" s="189"/>
      <c r="K1311" s="192"/>
      <c r="L1311" s="69" t="s">
        <v>125</v>
      </c>
      <c r="M1311" s="70">
        <v>1</v>
      </c>
      <c r="N1311" s="70">
        <f>IFERROR(VLOOKUP(L1311,Data!K:M,3,0),"0")</f>
        <v>450</v>
      </c>
      <c r="O1311" s="70">
        <f t="shared" si="36"/>
        <v>450</v>
      </c>
      <c r="P1311" s="178"/>
      <c r="Q1311" s="160"/>
      <c r="R1311" s="75"/>
      <c r="S1311" s="76"/>
      <c r="T1311" s="70"/>
      <c r="U1311" s="87"/>
      <c r="V1311" s="87"/>
      <c r="W1311" s="87"/>
      <c r="X1311" s="87"/>
      <c r="Y1311" s="87"/>
      <c r="Z1311" s="87"/>
      <c r="AA1311" s="87"/>
    </row>
    <row r="1312" spans="1:27" s="25" customFormat="1" ht="15.5" x14ac:dyDescent="0.35">
      <c r="A1312" s="183"/>
      <c r="B1312" s="162"/>
      <c r="C1312" s="162"/>
      <c r="D1312" s="162"/>
      <c r="E1312" s="183"/>
      <c r="F1312" s="183"/>
      <c r="G1312" s="186"/>
      <c r="H1312" s="186"/>
      <c r="I1312" s="186"/>
      <c r="J1312" s="189"/>
      <c r="K1312" s="192"/>
      <c r="L1312" s="69" t="s">
        <v>121</v>
      </c>
      <c r="M1312" s="70">
        <v>3</v>
      </c>
      <c r="N1312" s="70">
        <f>IFERROR(VLOOKUP(L1312,Data!K:M,3,0),"0")</f>
        <v>25</v>
      </c>
      <c r="O1312" s="70">
        <f t="shared" si="36"/>
        <v>75</v>
      </c>
      <c r="P1312" s="178"/>
      <c r="Q1312" s="160"/>
      <c r="R1312" s="75"/>
      <c r="S1312" s="76"/>
      <c r="T1312" s="70"/>
      <c r="U1312" s="87"/>
      <c r="V1312" s="87"/>
      <c r="W1312" s="87"/>
      <c r="X1312" s="87"/>
      <c r="Y1312" s="87"/>
      <c r="Z1312" s="87"/>
      <c r="AA1312" s="87"/>
    </row>
    <row r="1313" spans="1:27" s="25" customFormat="1" ht="15.5" x14ac:dyDescent="0.35">
      <c r="A1313" s="183"/>
      <c r="B1313" s="162"/>
      <c r="C1313" s="162"/>
      <c r="D1313" s="162"/>
      <c r="E1313" s="183"/>
      <c r="F1313" s="183"/>
      <c r="G1313" s="186"/>
      <c r="H1313" s="186"/>
      <c r="I1313" s="186"/>
      <c r="J1313" s="189"/>
      <c r="K1313" s="192"/>
      <c r="L1313" s="69" t="s">
        <v>578</v>
      </c>
      <c r="M1313" s="70">
        <v>3</v>
      </c>
      <c r="N1313" s="70">
        <f>IFERROR(VLOOKUP(L1313,Data!K:M,3,0),"0")</f>
        <v>10</v>
      </c>
      <c r="O1313" s="70">
        <f t="shared" si="36"/>
        <v>30</v>
      </c>
      <c r="P1313" s="178"/>
      <c r="Q1313" s="160"/>
      <c r="R1313" s="75"/>
      <c r="S1313" s="76"/>
      <c r="T1313" s="70"/>
      <c r="U1313" s="87"/>
      <c r="V1313" s="87"/>
      <c r="W1313" s="87"/>
      <c r="X1313" s="87"/>
      <c r="Y1313" s="87"/>
      <c r="Z1313" s="87"/>
      <c r="AA1313" s="87"/>
    </row>
    <row r="1314" spans="1:27" s="25" customFormat="1" ht="15.5" x14ac:dyDescent="0.35">
      <c r="A1314" s="183"/>
      <c r="B1314" s="162"/>
      <c r="C1314" s="162"/>
      <c r="D1314" s="162"/>
      <c r="E1314" s="183"/>
      <c r="F1314" s="183"/>
      <c r="G1314" s="186"/>
      <c r="H1314" s="186"/>
      <c r="I1314" s="186"/>
      <c r="J1314" s="189"/>
      <c r="K1314" s="192"/>
      <c r="L1314" s="69" t="s">
        <v>122</v>
      </c>
      <c r="M1314" s="70">
        <v>4</v>
      </c>
      <c r="N1314" s="70">
        <f>IFERROR(VLOOKUP(L1314,Data!K:M,3,0),"0")</f>
        <v>450</v>
      </c>
      <c r="O1314" s="70">
        <f t="shared" si="36"/>
        <v>1800</v>
      </c>
      <c r="P1314" s="178"/>
      <c r="Q1314" s="160"/>
      <c r="R1314" s="75"/>
      <c r="S1314" s="76"/>
      <c r="T1314" s="70"/>
      <c r="U1314" s="87"/>
      <c r="V1314" s="87"/>
      <c r="W1314" s="87"/>
      <c r="X1314" s="87"/>
      <c r="Y1314" s="87"/>
      <c r="Z1314" s="87"/>
      <c r="AA1314" s="87"/>
    </row>
    <row r="1315" spans="1:27" s="25" customFormat="1" ht="15.5" x14ac:dyDescent="0.35">
      <c r="A1315" s="183"/>
      <c r="B1315" s="162"/>
      <c r="C1315" s="162"/>
      <c r="D1315" s="162"/>
      <c r="E1315" s="183"/>
      <c r="F1315" s="183"/>
      <c r="G1315" s="186"/>
      <c r="H1315" s="186"/>
      <c r="I1315" s="186"/>
      <c r="J1315" s="189"/>
      <c r="K1315" s="192"/>
      <c r="L1315" s="69" t="s">
        <v>134</v>
      </c>
      <c r="M1315" s="70">
        <v>6</v>
      </c>
      <c r="N1315" s="70">
        <f>IFERROR(VLOOKUP(L1315,Data!K:M,3,0),"0")</f>
        <v>140</v>
      </c>
      <c r="O1315" s="70">
        <f t="shared" si="36"/>
        <v>840</v>
      </c>
      <c r="P1315" s="178"/>
      <c r="Q1315" s="160"/>
      <c r="R1315" s="75" t="s">
        <v>1100</v>
      </c>
      <c r="S1315" s="76"/>
      <c r="T1315" s="70"/>
      <c r="U1315" s="87"/>
      <c r="V1315" s="87"/>
      <c r="W1315" s="87"/>
      <c r="X1315" s="87"/>
      <c r="Y1315" s="87"/>
      <c r="Z1315" s="87"/>
      <c r="AA1315" s="87"/>
    </row>
    <row r="1316" spans="1:27" s="25" customFormat="1" ht="15.5" x14ac:dyDescent="0.35">
      <c r="A1316" s="183"/>
      <c r="B1316" s="162"/>
      <c r="C1316" s="162"/>
      <c r="D1316" s="162"/>
      <c r="E1316" s="183"/>
      <c r="F1316" s="183"/>
      <c r="G1316" s="186"/>
      <c r="H1316" s="186"/>
      <c r="I1316" s="186"/>
      <c r="J1316" s="189"/>
      <c r="K1316" s="192"/>
      <c r="L1316" s="69" t="s">
        <v>144</v>
      </c>
      <c r="M1316" s="70">
        <v>1</v>
      </c>
      <c r="N1316" s="70">
        <v>920</v>
      </c>
      <c r="O1316" s="70">
        <f t="shared" si="36"/>
        <v>920</v>
      </c>
      <c r="P1316" s="178"/>
      <c r="Q1316" s="160"/>
      <c r="R1316" s="75"/>
      <c r="S1316" s="76"/>
      <c r="T1316" s="70"/>
      <c r="U1316" s="87"/>
      <c r="V1316" s="87"/>
      <c r="W1316" s="87"/>
      <c r="X1316" s="87"/>
      <c r="Y1316" s="87"/>
      <c r="Z1316" s="87"/>
      <c r="AA1316" s="87"/>
    </row>
    <row r="1317" spans="1:27" s="25" customFormat="1" ht="15.5" x14ac:dyDescent="0.35">
      <c r="A1317" s="183"/>
      <c r="B1317" s="162"/>
      <c r="C1317" s="162"/>
      <c r="D1317" s="162"/>
      <c r="E1317" s="183"/>
      <c r="F1317" s="183"/>
      <c r="G1317" s="186"/>
      <c r="H1317" s="186"/>
      <c r="I1317" s="186"/>
      <c r="J1317" s="189"/>
      <c r="K1317" s="192"/>
      <c r="L1317" s="69" t="s">
        <v>61</v>
      </c>
      <c r="M1317" s="70">
        <v>1</v>
      </c>
      <c r="N1317" s="70">
        <f>IFERROR(VLOOKUP(L1317,Data!K:M,3,0),"0")</f>
        <v>500</v>
      </c>
      <c r="O1317" s="70">
        <f t="shared" si="36"/>
        <v>500</v>
      </c>
      <c r="P1317" s="178"/>
      <c r="Q1317" s="160"/>
      <c r="R1317" s="75"/>
      <c r="S1317" s="76"/>
      <c r="T1317" s="70"/>
      <c r="U1317" s="87"/>
      <c r="V1317" s="87"/>
      <c r="W1317" s="87"/>
      <c r="X1317" s="87"/>
      <c r="Y1317" s="87"/>
      <c r="Z1317" s="87"/>
      <c r="AA1317" s="87"/>
    </row>
    <row r="1318" spans="1:27" s="25" customFormat="1" ht="15.5" x14ac:dyDescent="0.35">
      <c r="A1318" s="182">
        <f>IF(G1318="","",COUNTA($G$3:G1319))</f>
        <v>326</v>
      </c>
      <c r="B1318" s="161">
        <v>45117</v>
      </c>
      <c r="C1318" s="161" t="s">
        <v>707</v>
      </c>
      <c r="D1318" s="161" t="s">
        <v>55</v>
      </c>
      <c r="E1318" s="182">
        <v>3484</v>
      </c>
      <c r="F1318" s="182">
        <v>166855</v>
      </c>
      <c r="G1318" s="185" t="s">
        <v>305</v>
      </c>
      <c r="H1318" s="185" t="s">
        <v>305</v>
      </c>
      <c r="I1318" s="185" t="s">
        <v>1118</v>
      </c>
      <c r="J1318" s="188" t="s">
        <v>983</v>
      </c>
      <c r="K1318" s="191" t="s">
        <v>184</v>
      </c>
      <c r="L1318" s="69" t="s">
        <v>61</v>
      </c>
      <c r="M1318" s="70">
        <v>1</v>
      </c>
      <c r="N1318" s="70">
        <f>IFERROR(VLOOKUP(L1318,Data!K:M,3,0),"0")</f>
        <v>500</v>
      </c>
      <c r="O1318" s="70">
        <f t="shared" si="36"/>
        <v>500</v>
      </c>
      <c r="P1318" s="178">
        <f>SUM(O1318:O1320)</f>
        <v>500</v>
      </c>
      <c r="Q1318" s="159"/>
      <c r="R1318" s="72" t="s">
        <v>201</v>
      </c>
      <c r="S1318" s="73" t="s">
        <v>722</v>
      </c>
      <c r="T1318" s="70" t="s">
        <v>201</v>
      </c>
      <c r="U1318" s="87"/>
      <c r="V1318" s="87"/>
      <c r="W1318" s="87"/>
      <c r="X1318" s="87"/>
      <c r="Y1318" s="87"/>
      <c r="Z1318" s="87"/>
      <c r="AA1318" s="87"/>
    </row>
    <row r="1319" spans="1:27" s="25" customFormat="1" ht="15.5" x14ac:dyDescent="0.35">
      <c r="A1319" s="183"/>
      <c r="B1319" s="162"/>
      <c r="C1319" s="162"/>
      <c r="D1319" s="162"/>
      <c r="E1319" s="183"/>
      <c r="F1319" s="183"/>
      <c r="G1319" s="186"/>
      <c r="H1319" s="186"/>
      <c r="I1319" s="186"/>
      <c r="J1319" s="189"/>
      <c r="K1319" s="192"/>
      <c r="L1319" s="69"/>
      <c r="M1319" s="70"/>
      <c r="N1319" s="70" t="str">
        <f>IFERROR(VLOOKUP(L1319,Data!K:M,3,0),"0")</f>
        <v>0</v>
      </c>
      <c r="O1319" s="70">
        <f t="shared" si="36"/>
        <v>0</v>
      </c>
      <c r="P1319" s="178"/>
      <c r="Q1319" s="160"/>
      <c r="R1319" s="75"/>
      <c r="S1319" s="76"/>
      <c r="T1319" s="70"/>
      <c r="U1319" s="87"/>
      <c r="V1319" s="87"/>
      <c r="W1319" s="87"/>
      <c r="X1319" s="87"/>
      <c r="Y1319" s="87"/>
      <c r="Z1319" s="87"/>
      <c r="AA1319" s="87"/>
    </row>
    <row r="1320" spans="1:27" s="25" customFormat="1" ht="15.5" x14ac:dyDescent="0.35">
      <c r="A1320" s="183"/>
      <c r="B1320" s="162"/>
      <c r="C1320" s="162"/>
      <c r="D1320" s="162"/>
      <c r="E1320" s="183"/>
      <c r="F1320" s="183"/>
      <c r="G1320" s="186"/>
      <c r="H1320" s="186"/>
      <c r="I1320" s="186"/>
      <c r="J1320" s="189"/>
      <c r="K1320" s="192"/>
      <c r="L1320" s="69"/>
      <c r="M1320" s="70"/>
      <c r="N1320" s="70" t="str">
        <f>IFERROR(VLOOKUP(L1320,Data!K:M,3,0),"0")</f>
        <v>0</v>
      </c>
      <c r="O1320" s="70">
        <f t="shared" si="36"/>
        <v>0</v>
      </c>
      <c r="P1320" s="178"/>
      <c r="Q1320" s="160"/>
      <c r="R1320" s="75"/>
      <c r="S1320" s="76"/>
      <c r="T1320" s="70"/>
      <c r="U1320" s="87"/>
      <c r="V1320" s="87"/>
      <c r="W1320" s="87"/>
      <c r="X1320" s="87"/>
      <c r="Y1320" s="87"/>
      <c r="Z1320" s="87"/>
      <c r="AA1320" s="87"/>
    </row>
    <row r="1321" spans="1:27" s="25" customFormat="1" ht="15.5" x14ac:dyDescent="0.35">
      <c r="A1321" s="182">
        <f>IF(G1321="","",COUNTA($G$3:G1322))</f>
        <v>327</v>
      </c>
      <c r="B1321" s="161">
        <v>45117</v>
      </c>
      <c r="C1321" s="161" t="s">
        <v>739</v>
      </c>
      <c r="D1321" s="161" t="s">
        <v>60</v>
      </c>
      <c r="E1321" s="182">
        <v>43050</v>
      </c>
      <c r="F1321" s="182">
        <v>446768</v>
      </c>
      <c r="G1321" s="185" t="s">
        <v>303</v>
      </c>
      <c r="H1321" s="185" t="s">
        <v>303</v>
      </c>
      <c r="I1321" s="185" t="s">
        <v>302</v>
      </c>
      <c r="J1321" s="188" t="s">
        <v>984</v>
      </c>
      <c r="K1321" s="191" t="s">
        <v>189</v>
      </c>
      <c r="L1321" s="69" t="s">
        <v>61</v>
      </c>
      <c r="M1321" s="70">
        <v>1</v>
      </c>
      <c r="N1321" s="70">
        <f>IFERROR(VLOOKUP(L1321,Data!K:M,3,0),"0")</f>
        <v>500</v>
      </c>
      <c r="O1321" s="70">
        <f t="shared" si="36"/>
        <v>500</v>
      </c>
      <c r="P1321" s="178">
        <f>SUM(O1321:O1323)</f>
        <v>500</v>
      </c>
      <c r="Q1321" s="159"/>
      <c r="R1321" s="72" t="s">
        <v>756</v>
      </c>
      <c r="S1321" s="73" t="s">
        <v>753</v>
      </c>
      <c r="T1321" s="70" t="s">
        <v>173</v>
      </c>
      <c r="U1321" s="87"/>
      <c r="V1321" s="87"/>
      <c r="W1321" s="87"/>
      <c r="X1321" s="87"/>
      <c r="Y1321" s="87"/>
      <c r="Z1321" s="87"/>
      <c r="AA1321" s="87"/>
    </row>
    <row r="1322" spans="1:27" s="25" customFormat="1" ht="15.5" x14ac:dyDescent="0.35">
      <c r="A1322" s="183"/>
      <c r="B1322" s="162"/>
      <c r="C1322" s="162"/>
      <c r="D1322" s="162"/>
      <c r="E1322" s="183"/>
      <c r="F1322" s="183"/>
      <c r="G1322" s="186"/>
      <c r="H1322" s="186"/>
      <c r="I1322" s="186"/>
      <c r="J1322" s="189"/>
      <c r="K1322" s="192"/>
      <c r="L1322" s="69"/>
      <c r="M1322" s="70"/>
      <c r="N1322" s="70" t="str">
        <f>IFERROR(VLOOKUP(L1322,Data!K:M,3,0),"0")</f>
        <v>0</v>
      </c>
      <c r="O1322" s="70">
        <f t="shared" si="36"/>
        <v>0</v>
      </c>
      <c r="P1322" s="178"/>
      <c r="Q1322" s="160"/>
      <c r="R1322" s="75"/>
      <c r="S1322" s="76"/>
      <c r="T1322" s="70"/>
      <c r="U1322" s="87"/>
      <c r="V1322" s="87"/>
      <c r="W1322" s="87"/>
      <c r="X1322" s="87"/>
      <c r="Y1322" s="87"/>
      <c r="Z1322" s="87"/>
      <c r="AA1322" s="87"/>
    </row>
    <row r="1323" spans="1:27" s="25" customFormat="1" ht="15.5" x14ac:dyDescent="0.35">
      <c r="A1323" s="183"/>
      <c r="B1323" s="162"/>
      <c r="C1323" s="162"/>
      <c r="D1323" s="162"/>
      <c r="E1323" s="183"/>
      <c r="F1323" s="183"/>
      <c r="G1323" s="186"/>
      <c r="H1323" s="186"/>
      <c r="I1323" s="186"/>
      <c r="J1323" s="189"/>
      <c r="K1323" s="192"/>
      <c r="L1323" s="69"/>
      <c r="M1323" s="70"/>
      <c r="N1323" s="70" t="str">
        <f>IFERROR(VLOOKUP(L1323,Data!K:M,3,0),"0")</f>
        <v>0</v>
      </c>
      <c r="O1323" s="70">
        <f t="shared" si="36"/>
        <v>0</v>
      </c>
      <c r="P1323" s="178"/>
      <c r="Q1323" s="160"/>
      <c r="R1323" s="75"/>
      <c r="S1323" s="76"/>
      <c r="T1323" s="70"/>
      <c r="U1323" s="87"/>
      <c r="V1323" s="87"/>
      <c r="W1323" s="87"/>
      <c r="X1323" s="87"/>
      <c r="Y1323" s="87"/>
      <c r="Z1323" s="87"/>
      <c r="AA1323" s="87"/>
    </row>
    <row r="1324" spans="1:27" s="25" customFormat="1" ht="15.5" x14ac:dyDescent="0.35">
      <c r="A1324" s="182">
        <f>IF(G1324="","",COUNTA($G$3:G1325))</f>
        <v>328</v>
      </c>
      <c r="B1324" s="161">
        <v>45117</v>
      </c>
      <c r="C1324" s="161" t="s">
        <v>707</v>
      </c>
      <c r="D1324" s="161" t="s">
        <v>76</v>
      </c>
      <c r="E1324" s="182">
        <v>41159</v>
      </c>
      <c r="F1324" s="182">
        <v>425415</v>
      </c>
      <c r="G1324" s="185" t="s">
        <v>299</v>
      </c>
      <c r="H1324" s="185" t="s">
        <v>299</v>
      </c>
      <c r="I1324" s="185" t="s">
        <v>298</v>
      </c>
      <c r="J1324" s="188" t="s">
        <v>986</v>
      </c>
      <c r="K1324" s="191" t="s">
        <v>179</v>
      </c>
      <c r="L1324" s="69" t="s">
        <v>709</v>
      </c>
      <c r="M1324" s="70">
        <v>1</v>
      </c>
      <c r="N1324" s="70">
        <f>IFERROR(VLOOKUP(L1324,Data!K:M,3,0),"0")</f>
        <v>350</v>
      </c>
      <c r="O1324" s="70">
        <f t="shared" si="36"/>
        <v>350</v>
      </c>
      <c r="P1324" s="178">
        <f>SUM(O1324:O1326)</f>
        <v>1200</v>
      </c>
      <c r="Q1324" s="159"/>
      <c r="R1324" s="72"/>
      <c r="S1324" s="73"/>
      <c r="T1324" s="70" t="s">
        <v>297</v>
      </c>
      <c r="U1324" s="87"/>
      <c r="V1324" s="87"/>
      <c r="W1324" s="87"/>
      <c r="X1324" s="87"/>
      <c r="Y1324" s="87"/>
      <c r="Z1324" s="87"/>
      <c r="AA1324" s="87"/>
    </row>
    <row r="1325" spans="1:27" s="25" customFormat="1" ht="15.5" x14ac:dyDescent="0.35">
      <c r="A1325" s="183"/>
      <c r="B1325" s="162"/>
      <c r="C1325" s="162"/>
      <c r="D1325" s="162"/>
      <c r="E1325" s="183"/>
      <c r="F1325" s="183"/>
      <c r="G1325" s="186"/>
      <c r="H1325" s="186"/>
      <c r="I1325" s="186"/>
      <c r="J1325" s="189"/>
      <c r="K1325" s="192"/>
      <c r="L1325" s="69" t="s">
        <v>108</v>
      </c>
      <c r="M1325" s="70">
        <v>1</v>
      </c>
      <c r="N1325" s="70">
        <f>IFERROR(VLOOKUP(L1325,Data!K:M,3,0),"0")</f>
        <v>350</v>
      </c>
      <c r="O1325" s="70">
        <f t="shared" si="36"/>
        <v>350</v>
      </c>
      <c r="P1325" s="178"/>
      <c r="Q1325" s="160"/>
      <c r="R1325" s="75"/>
      <c r="S1325" s="76"/>
      <c r="T1325" s="70"/>
      <c r="U1325" s="87"/>
      <c r="V1325" s="87"/>
      <c r="W1325" s="87"/>
      <c r="X1325" s="87"/>
      <c r="Y1325" s="87"/>
      <c r="Z1325" s="87"/>
      <c r="AA1325" s="87"/>
    </row>
    <row r="1326" spans="1:27" s="25" customFormat="1" ht="15.5" x14ac:dyDescent="0.35">
      <c r="A1326" s="183"/>
      <c r="B1326" s="162"/>
      <c r="C1326" s="162"/>
      <c r="D1326" s="162"/>
      <c r="E1326" s="183"/>
      <c r="F1326" s="183"/>
      <c r="G1326" s="186"/>
      <c r="H1326" s="186"/>
      <c r="I1326" s="186"/>
      <c r="J1326" s="189"/>
      <c r="K1326" s="192"/>
      <c r="L1326" s="69" t="s">
        <v>61</v>
      </c>
      <c r="M1326" s="70">
        <v>1</v>
      </c>
      <c r="N1326" s="70">
        <f>IFERROR(VLOOKUP(L1326,Data!K:M,3,0),"0")</f>
        <v>500</v>
      </c>
      <c r="O1326" s="70">
        <f t="shared" si="36"/>
        <v>500</v>
      </c>
      <c r="P1326" s="178"/>
      <c r="Q1326" s="160"/>
      <c r="R1326" s="75"/>
      <c r="S1326" s="76"/>
      <c r="T1326" s="70"/>
      <c r="U1326" s="87"/>
      <c r="V1326" s="87"/>
      <c r="W1326" s="87"/>
      <c r="X1326" s="87"/>
      <c r="Y1326" s="87"/>
      <c r="Z1326" s="87"/>
      <c r="AA1326" s="87"/>
    </row>
    <row r="1327" spans="1:27" s="25" customFormat="1" ht="15.5" x14ac:dyDescent="0.35">
      <c r="A1327" s="182">
        <f>IF(G1327="","",COUNTA($G$3:G1328))</f>
        <v>329</v>
      </c>
      <c r="B1327" s="161">
        <v>45117</v>
      </c>
      <c r="C1327" s="161" t="s">
        <v>707</v>
      </c>
      <c r="D1327" s="161" t="s">
        <v>60</v>
      </c>
      <c r="E1327" s="182">
        <v>41704</v>
      </c>
      <c r="F1327" s="182">
        <v>352427</v>
      </c>
      <c r="G1327" s="185" t="s">
        <v>296</v>
      </c>
      <c r="H1327" s="185" t="s">
        <v>296</v>
      </c>
      <c r="I1327" s="185" t="s">
        <v>295</v>
      </c>
      <c r="J1327" s="188" t="s">
        <v>987</v>
      </c>
      <c r="K1327" s="191" t="s">
        <v>294</v>
      </c>
      <c r="L1327" s="69" t="s">
        <v>7</v>
      </c>
      <c r="M1327" s="70">
        <v>1</v>
      </c>
      <c r="N1327" s="70">
        <v>500</v>
      </c>
      <c r="O1327" s="70">
        <f t="shared" si="36"/>
        <v>500</v>
      </c>
      <c r="P1327" s="178">
        <f>SUM(O1327:O1330)</f>
        <v>1000</v>
      </c>
      <c r="Q1327" s="159"/>
      <c r="R1327" s="72" t="s">
        <v>907</v>
      </c>
      <c r="S1327" s="73" t="s">
        <v>738</v>
      </c>
      <c r="T1327" s="70" t="s">
        <v>195</v>
      </c>
      <c r="U1327" s="87"/>
      <c r="V1327" s="87"/>
      <c r="W1327" s="87"/>
      <c r="X1327" s="87"/>
      <c r="Y1327" s="87"/>
      <c r="Z1327" s="87"/>
      <c r="AA1327" s="87"/>
    </row>
    <row r="1328" spans="1:27" s="25" customFormat="1" ht="15.5" x14ac:dyDescent="0.35">
      <c r="A1328" s="183"/>
      <c r="B1328" s="162"/>
      <c r="C1328" s="162"/>
      <c r="D1328" s="162"/>
      <c r="E1328" s="183"/>
      <c r="F1328" s="183"/>
      <c r="G1328" s="186"/>
      <c r="H1328" s="186"/>
      <c r="I1328" s="186"/>
      <c r="J1328" s="189"/>
      <c r="K1328" s="192"/>
      <c r="L1328" s="69" t="s">
        <v>61</v>
      </c>
      <c r="M1328" s="70">
        <v>1</v>
      </c>
      <c r="N1328" s="70">
        <f>IFERROR(VLOOKUP(L1328,Data!K:M,3,0),"0")</f>
        <v>500</v>
      </c>
      <c r="O1328" s="70">
        <f t="shared" si="36"/>
        <v>500</v>
      </c>
      <c r="P1328" s="178"/>
      <c r="Q1328" s="160"/>
      <c r="R1328" s="75"/>
      <c r="S1328" s="76"/>
      <c r="T1328" s="70"/>
      <c r="U1328" s="87"/>
      <c r="V1328" s="87"/>
      <c r="W1328" s="87"/>
      <c r="X1328" s="87"/>
      <c r="Y1328" s="87"/>
      <c r="Z1328" s="87"/>
      <c r="AA1328" s="87"/>
    </row>
    <row r="1329" spans="1:27" s="25" customFormat="1" ht="15.5" x14ac:dyDescent="0.35">
      <c r="A1329" s="183"/>
      <c r="B1329" s="162"/>
      <c r="C1329" s="162"/>
      <c r="D1329" s="162"/>
      <c r="E1329" s="183"/>
      <c r="F1329" s="183"/>
      <c r="G1329" s="186"/>
      <c r="H1329" s="186"/>
      <c r="I1329" s="186"/>
      <c r="J1329" s="189"/>
      <c r="K1329" s="192"/>
      <c r="L1329" s="69"/>
      <c r="M1329" s="70"/>
      <c r="N1329" s="70" t="str">
        <f>IFERROR(VLOOKUP(L1329,Data!K:M,3,0),"0")</f>
        <v>0</v>
      </c>
      <c r="O1329" s="70">
        <f t="shared" si="36"/>
        <v>0</v>
      </c>
      <c r="P1329" s="178"/>
      <c r="Q1329" s="160"/>
      <c r="R1329" s="75"/>
      <c r="S1329" s="76"/>
      <c r="T1329" s="70"/>
      <c r="U1329" s="87"/>
      <c r="V1329" s="87"/>
      <c r="W1329" s="87"/>
      <c r="X1329" s="87"/>
      <c r="Y1329" s="87"/>
      <c r="Z1329" s="87"/>
      <c r="AA1329" s="87"/>
    </row>
    <row r="1330" spans="1:27" s="25" customFormat="1" ht="15.5" x14ac:dyDescent="0.35">
      <c r="A1330" s="184"/>
      <c r="B1330" s="163"/>
      <c r="C1330" s="163"/>
      <c r="D1330" s="163"/>
      <c r="E1330" s="184"/>
      <c r="F1330" s="184"/>
      <c r="G1330" s="187"/>
      <c r="H1330" s="187"/>
      <c r="I1330" s="187"/>
      <c r="J1330" s="190"/>
      <c r="K1330" s="193"/>
      <c r="L1330" s="69"/>
      <c r="M1330" s="70"/>
      <c r="N1330" s="70" t="str">
        <f>IFERROR(VLOOKUP(L1330,Data!K:M,3,0),"0")</f>
        <v>0</v>
      </c>
      <c r="O1330" s="70">
        <f t="shared" si="36"/>
        <v>0</v>
      </c>
      <c r="P1330" s="178"/>
      <c r="Q1330" s="179"/>
      <c r="R1330" s="77"/>
      <c r="S1330" s="78"/>
      <c r="T1330" s="70"/>
      <c r="U1330" s="87"/>
      <c r="V1330" s="87"/>
      <c r="W1330" s="87"/>
      <c r="X1330" s="87"/>
      <c r="Y1330" s="87"/>
      <c r="Z1330" s="87"/>
      <c r="AA1330" s="87"/>
    </row>
    <row r="1331" spans="1:27" s="25" customFormat="1" ht="15.5" x14ac:dyDescent="0.35">
      <c r="A1331" s="182">
        <f>IF(G1331="","",COUNTA($G$3:G1332))</f>
        <v>330</v>
      </c>
      <c r="B1331" s="161">
        <v>45117</v>
      </c>
      <c r="C1331" s="161" t="s">
        <v>707</v>
      </c>
      <c r="D1331" s="161" t="s">
        <v>76</v>
      </c>
      <c r="E1331" s="182">
        <v>55718</v>
      </c>
      <c r="F1331" s="182">
        <v>271030</v>
      </c>
      <c r="G1331" s="185" t="s">
        <v>293</v>
      </c>
      <c r="H1331" s="185" t="s">
        <v>293</v>
      </c>
      <c r="I1331" s="185" t="s">
        <v>292</v>
      </c>
      <c r="J1331" s="188" t="s">
        <v>988</v>
      </c>
      <c r="K1331" s="191" t="s">
        <v>229</v>
      </c>
      <c r="L1331" s="69" t="s">
        <v>61</v>
      </c>
      <c r="M1331" s="70">
        <v>1</v>
      </c>
      <c r="N1331" s="70">
        <f>IFERROR(VLOOKUP(L1331,Data!K:M,3,0),"0")</f>
        <v>500</v>
      </c>
      <c r="O1331" s="70">
        <f t="shared" si="36"/>
        <v>500</v>
      </c>
      <c r="P1331" s="178">
        <f>SUM(O1331:O1334)</f>
        <v>500</v>
      </c>
      <c r="Q1331" s="159"/>
      <c r="R1331" s="72" t="s">
        <v>727</v>
      </c>
      <c r="S1331" s="73" t="s">
        <v>750</v>
      </c>
      <c r="T1331" s="70" t="s">
        <v>180</v>
      </c>
      <c r="U1331" s="87"/>
      <c r="V1331" s="87"/>
      <c r="W1331" s="87"/>
      <c r="X1331" s="87"/>
      <c r="Y1331" s="87"/>
      <c r="Z1331" s="87"/>
      <c r="AA1331" s="87"/>
    </row>
    <row r="1332" spans="1:27" s="25" customFormat="1" ht="15.5" x14ac:dyDescent="0.35">
      <c r="A1332" s="183"/>
      <c r="B1332" s="162"/>
      <c r="C1332" s="162"/>
      <c r="D1332" s="162"/>
      <c r="E1332" s="183"/>
      <c r="F1332" s="183"/>
      <c r="G1332" s="186"/>
      <c r="H1332" s="186"/>
      <c r="I1332" s="186"/>
      <c r="J1332" s="189"/>
      <c r="K1332" s="192"/>
      <c r="L1332" s="69"/>
      <c r="M1332" s="70"/>
      <c r="N1332" s="70" t="str">
        <f>IFERROR(VLOOKUP(L1332,Data!K:M,3,0),"0")</f>
        <v>0</v>
      </c>
      <c r="O1332" s="70">
        <f t="shared" si="36"/>
        <v>0</v>
      </c>
      <c r="P1332" s="178"/>
      <c r="Q1332" s="160"/>
      <c r="R1332" s="75"/>
      <c r="S1332" s="76"/>
      <c r="T1332" s="70"/>
      <c r="U1332" s="87"/>
      <c r="V1332" s="87"/>
      <c r="W1332" s="87"/>
      <c r="X1332" s="87"/>
      <c r="Y1332" s="87"/>
      <c r="Z1332" s="87"/>
      <c r="AA1332" s="87"/>
    </row>
    <row r="1333" spans="1:27" s="25" customFormat="1" ht="15.5" x14ac:dyDescent="0.35">
      <c r="A1333" s="183"/>
      <c r="B1333" s="162"/>
      <c r="C1333" s="162"/>
      <c r="D1333" s="162"/>
      <c r="E1333" s="183"/>
      <c r="F1333" s="183"/>
      <c r="G1333" s="186"/>
      <c r="H1333" s="186"/>
      <c r="I1333" s="186"/>
      <c r="J1333" s="189"/>
      <c r="K1333" s="192"/>
      <c r="L1333" s="69"/>
      <c r="M1333" s="70"/>
      <c r="N1333" s="70" t="str">
        <f>IFERROR(VLOOKUP(L1333,Data!K:M,3,0),"0")</f>
        <v>0</v>
      </c>
      <c r="O1333" s="70">
        <f t="shared" si="36"/>
        <v>0</v>
      </c>
      <c r="P1333" s="178"/>
      <c r="Q1333" s="160"/>
      <c r="R1333" s="75"/>
      <c r="S1333" s="76"/>
      <c r="T1333" s="70"/>
      <c r="U1333" s="87"/>
      <c r="V1333" s="87"/>
      <c r="W1333" s="87"/>
      <c r="X1333" s="87"/>
      <c r="Y1333" s="87"/>
      <c r="Z1333" s="87"/>
      <c r="AA1333" s="87"/>
    </row>
    <row r="1334" spans="1:27" s="25" customFormat="1" ht="15.5" x14ac:dyDescent="0.35">
      <c r="A1334" s="184"/>
      <c r="B1334" s="163"/>
      <c r="C1334" s="163"/>
      <c r="D1334" s="163"/>
      <c r="E1334" s="184"/>
      <c r="F1334" s="184"/>
      <c r="G1334" s="187"/>
      <c r="H1334" s="187"/>
      <c r="I1334" s="187"/>
      <c r="J1334" s="190"/>
      <c r="K1334" s="193"/>
      <c r="L1334" s="69"/>
      <c r="M1334" s="70"/>
      <c r="N1334" s="70" t="str">
        <f>IFERROR(VLOOKUP(L1334,Data!K:M,3,0),"0")</f>
        <v>0</v>
      </c>
      <c r="O1334" s="70">
        <f t="shared" si="36"/>
        <v>0</v>
      </c>
      <c r="P1334" s="178"/>
      <c r="Q1334" s="179"/>
      <c r="R1334" s="77"/>
      <c r="S1334" s="78"/>
      <c r="T1334" s="70"/>
      <c r="U1334" s="87"/>
      <c r="V1334" s="87"/>
      <c r="W1334" s="87"/>
      <c r="X1334" s="87"/>
      <c r="Y1334" s="87"/>
      <c r="Z1334" s="87"/>
      <c r="AA1334" s="87"/>
    </row>
    <row r="1335" spans="1:27" s="25" customFormat="1" ht="15.5" x14ac:dyDescent="0.35">
      <c r="A1335" s="182">
        <f>IF(G1335="","",COUNTA($G$3:G1336))</f>
        <v>331</v>
      </c>
      <c r="B1335" s="161">
        <v>45117</v>
      </c>
      <c r="C1335" s="161" t="s">
        <v>739</v>
      </c>
      <c r="D1335" s="161" t="s">
        <v>76</v>
      </c>
      <c r="E1335" s="182">
        <v>203084</v>
      </c>
      <c r="F1335" s="182">
        <v>522288</v>
      </c>
      <c r="G1335" s="185" t="s">
        <v>289</v>
      </c>
      <c r="H1335" s="185" t="s">
        <v>289</v>
      </c>
      <c r="I1335" s="185" t="s">
        <v>288</v>
      </c>
      <c r="J1335" s="188" t="s">
        <v>990</v>
      </c>
      <c r="K1335" s="191" t="s">
        <v>214</v>
      </c>
      <c r="L1335" s="69" t="s">
        <v>61</v>
      </c>
      <c r="M1335" s="70">
        <v>1</v>
      </c>
      <c r="N1335" s="70">
        <f>IFERROR(VLOOKUP(L1335,Data!K:M,3,0),"0")</f>
        <v>500</v>
      </c>
      <c r="O1335" s="70">
        <f t="shared" si="36"/>
        <v>500</v>
      </c>
      <c r="P1335" s="178">
        <f>SUM(O1335:O1338)</f>
        <v>500</v>
      </c>
      <c r="Q1335" s="159"/>
      <c r="R1335" s="72" t="s">
        <v>749</v>
      </c>
      <c r="S1335" s="73" t="s">
        <v>734</v>
      </c>
      <c r="T1335" s="70" t="s">
        <v>162</v>
      </c>
      <c r="U1335" s="87"/>
      <c r="V1335" s="87"/>
      <c r="W1335" s="87"/>
      <c r="X1335" s="87"/>
      <c r="Y1335" s="87"/>
      <c r="Z1335" s="87"/>
      <c r="AA1335" s="87"/>
    </row>
    <row r="1336" spans="1:27" s="25" customFormat="1" ht="15.5" x14ac:dyDescent="0.35">
      <c r="A1336" s="183"/>
      <c r="B1336" s="162"/>
      <c r="C1336" s="162"/>
      <c r="D1336" s="162"/>
      <c r="E1336" s="183"/>
      <c r="F1336" s="183"/>
      <c r="G1336" s="186"/>
      <c r="H1336" s="186"/>
      <c r="I1336" s="186"/>
      <c r="J1336" s="189"/>
      <c r="K1336" s="192"/>
      <c r="L1336" s="69"/>
      <c r="M1336" s="70"/>
      <c r="N1336" s="70" t="str">
        <f>IFERROR(VLOOKUP(L1336,Data!K:M,3,0),"0")</f>
        <v>0</v>
      </c>
      <c r="O1336" s="70">
        <f t="shared" si="36"/>
        <v>0</v>
      </c>
      <c r="P1336" s="178"/>
      <c r="Q1336" s="160"/>
      <c r="R1336" s="75"/>
      <c r="S1336" s="76"/>
      <c r="T1336" s="70"/>
      <c r="U1336" s="87"/>
      <c r="V1336" s="87"/>
      <c r="W1336" s="87"/>
      <c r="X1336" s="87"/>
      <c r="Y1336" s="87"/>
      <c r="Z1336" s="87"/>
      <c r="AA1336" s="87"/>
    </row>
    <row r="1337" spans="1:27" s="25" customFormat="1" ht="15.5" x14ac:dyDescent="0.35">
      <c r="A1337" s="183"/>
      <c r="B1337" s="162"/>
      <c r="C1337" s="162"/>
      <c r="D1337" s="162"/>
      <c r="E1337" s="183"/>
      <c r="F1337" s="183"/>
      <c r="G1337" s="186"/>
      <c r="H1337" s="186"/>
      <c r="I1337" s="186"/>
      <c r="J1337" s="189"/>
      <c r="K1337" s="192"/>
      <c r="L1337" s="69"/>
      <c r="M1337" s="70"/>
      <c r="N1337" s="70" t="str">
        <f>IFERROR(VLOOKUP(L1337,Data!K:M,3,0),"0")</f>
        <v>0</v>
      </c>
      <c r="O1337" s="70">
        <f t="shared" si="36"/>
        <v>0</v>
      </c>
      <c r="P1337" s="178"/>
      <c r="Q1337" s="160"/>
      <c r="R1337" s="75"/>
      <c r="S1337" s="76"/>
      <c r="T1337" s="70"/>
      <c r="U1337" s="87"/>
      <c r="V1337" s="87"/>
      <c r="W1337" s="87"/>
      <c r="X1337" s="87"/>
      <c r="Y1337" s="87"/>
      <c r="Z1337" s="87"/>
      <c r="AA1337" s="87"/>
    </row>
    <row r="1338" spans="1:27" s="25" customFormat="1" ht="15.5" x14ac:dyDescent="0.35">
      <c r="A1338" s="184"/>
      <c r="B1338" s="163"/>
      <c r="C1338" s="163"/>
      <c r="D1338" s="163"/>
      <c r="E1338" s="184"/>
      <c r="F1338" s="184"/>
      <c r="G1338" s="187"/>
      <c r="H1338" s="187"/>
      <c r="I1338" s="187"/>
      <c r="J1338" s="190"/>
      <c r="K1338" s="193"/>
      <c r="L1338" s="69"/>
      <c r="M1338" s="70"/>
      <c r="N1338" s="70" t="str">
        <f>IFERROR(VLOOKUP(L1338,Data!K:M,3,0),"0")</f>
        <v>0</v>
      </c>
      <c r="O1338" s="70">
        <f t="shared" si="36"/>
        <v>0</v>
      </c>
      <c r="P1338" s="178"/>
      <c r="Q1338" s="179"/>
      <c r="R1338" s="77"/>
      <c r="S1338" s="78"/>
      <c r="T1338" s="70"/>
      <c r="U1338" s="87"/>
      <c r="V1338" s="87"/>
      <c r="W1338" s="87"/>
      <c r="X1338" s="87"/>
      <c r="Y1338" s="87"/>
      <c r="Z1338" s="87"/>
      <c r="AA1338" s="87"/>
    </row>
    <row r="1339" spans="1:27" s="25" customFormat="1" ht="15.5" x14ac:dyDescent="0.35">
      <c r="A1339" s="182">
        <f>IF(G1339="","",COUNTA($G$3:G1340))</f>
        <v>332</v>
      </c>
      <c r="B1339" s="161">
        <v>45117</v>
      </c>
      <c r="C1339" s="161" t="s">
        <v>703</v>
      </c>
      <c r="D1339" s="161" t="s">
        <v>76</v>
      </c>
      <c r="E1339" s="182">
        <v>21958</v>
      </c>
      <c r="F1339" s="182">
        <v>553048</v>
      </c>
      <c r="G1339" s="185" t="s">
        <v>287</v>
      </c>
      <c r="H1339" s="185" t="s">
        <v>287</v>
      </c>
      <c r="I1339" s="185" t="s">
        <v>1619</v>
      </c>
      <c r="J1339" s="188" t="s">
        <v>991</v>
      </c>
      <c r="K1339" s="191" t="s">
        <v>189</v>
      </c>
      <c r="L1339" s="69" t="s">
        <v>65</v>
      </c>
      <c r="M1339" s="70">
        <v>1</v>
      </c>
      <c r="N1339" s="70">
        <f>IFERROR(VLOOKUP(L1339,Data!K:M,3,0),"0")</f>
        <v>1000</v>
      </c>
      <c r="O1339" s="70">
        <f t="shared" si="36"/>
        <v>1000</v>
      </c>
      <c r="P1339" s="178">
        <f>SUM(O1339:O1343)</f>
        <v>2490</v>
      </c>
      <c r="Q1339" s="159" t="s">
        <v>1101</v>
      </c>
      <c r="R1339" s="72" t="s">
        <v>717</v>
      </c>
      <c r="S1339" s="73" t="s">
        <v>753</v>
      </c>
      <c r="T1339" s="70" t="s">
        <v>192</v>
      </c>
      <c r="U1339" s="87"/>
      <c r="V1339" s="87"/>
      <c r="W1339" s="87"/>
      <c r="X1339" s="87"/>
      <c r="Y1339" s="87"/>
      <c r="Z1339" s="87"/>
      <c r="AA1339" s="87"/>
    </row>
    <row r="1340" spans="1:27" s="25" customFormat="1" ht="15.5" x14ac:dyDescent="0.35">
      <c r="A1340" s="183"/>
      <c r="B1340" s="162"/>
      <c r="C1340" s="162"/>
      <c r="D1340" s="162"/>
      <c r="E1340" s="183"/>
      <c r="F1340" s="183"/>
      <c r="G1340" s="186"/>
      <c r="H1340" s="186"/>
      <c r="I1340" s="186"/>
      <c r="J1340" s="189"/>
      <c r="K1340" s="192"/>
      <c r="L1340" s="69" t="s">
        <v>137</v>
      </c>
      <c r="M1340" s="70">
        <v>1</v>
      </c>
      <c r="N1340" s="70">
        <f>IFERROR(VLOOKUP(L1340,Data!K:M,3,0),"0")</f>
        <v>70</v>
      </c>
      <c r="O1340" s="70">
        <f t="shared" si="36"/>
        <v>70</v>
      </c>
      <c r="P1340" s="178"/>
      <c r="Q1340" s="160"/>
      <c r="R1340" s="75"/>
      <c r="S1340" s="76"/>
      <c r="T1340" s="70"/>
      <c r="U1340" s="87"/>
      <c r="V1340" s="87"/>
      <c r="W1340" s="87"/>
      <c r="X1340" s="87"/>
      <c r="Y1340" s="87"/>
      <c r="Z1340" s="87"/>
      <c r="AA1340" s="87"/>
    </row>
    <row r="1341" spans="1:27" s="25" customFormat="1" ht="15.5" x14ac:dyDescent="0.35">
      <c r="A1341" s="183"/>
      <c r="B1341" s="162"/>
      <c r="C1341" s="162"/>
      <c r="D1341" s="162"/>
      <c r="E1341" s="183"/>
      <c r="F1341" s="183"/>
      <c r="G1341" s="186"/>
      <c r="H1341" s="186"/>
      <c r="I1341" s="186"/>
      <c r="J1341" s="189"/>
      <c r="K1341" s="192"/>
      <c r="L1341" s="69" t="s">
        <v>716</v>
      </c>
      <c r="M1341" s="70">
        <v>1</v>
      </c>
      <c r="N1341" s="70">
        <f>IFERROR(VLOOKUP(L1341,Data!K:M,3,0),"0")</f>
        <v>200</v>
      </c>
      <c r="O1341" s="70">
        <f t="shared" si="36"/>
        <v>200</v>
      </c>
      <c r="P1341" s="178"/>
      <c r="Q1341" s="160"/>
      <c r="R1341" s="75"/>
      <c r="S1341" s="76"/>
      <c r="T1341" s="70"/>
      <c r="U1341" s="87"/>
      <c r="V1341" s="87"/>
      <c r="W1341" s="87"/>
      <c r="X1341" s="87"/>
      <c r="Y1341" s="87"/>
      <c r="Z1341" s="87"/>
      <c r="AA1341" s="87"/>
    </row>
    <row r="1342" spans="1:27" s="25" customFormat="1" ht="15.5" x14ac:dyDescent="0.35">
      <c r="A1342" s="183"/>
      <c r="B1342" s="162"/>
      <c r="C1342" s="162"/>
      <c r="D1342" s="162"/>
      <c r="E1342" s="183"/>
      <c r="F1342" s="183"/>
      <c r="G1342" s="186"/>
      <c r="H1342" s="186"/>
      <c r="I1342" s="186"/>
      <c r="J1342" s="189"/>
      <c r="K1342" s="192"/>
      <c r="L1342" s="69" t="s">
        <v>144</v>
      </c>
      <c r="M1342" s="70">
        <v>1</v>
      </c>
      <c r="N1342" s="70">
        <v>720</v>
      </c>
      <c r="O1342" s="70">
        <f t="shared" si="36"/>
        <v>720</v>
      </c>
      <c r="P1342" s="178"/>
      <c r="Q1342" s="160"/>
      <c r="R1342" s="75"/>
      <c r="S1342" s="76"/>
      <c r="T1342" s="70"/>
      <c r="U1342" s="87"/>
      <c r="V1342" s="87"/>
      <c r="W1342" s="87"/>
      <c r="X1342" s="87"/>
      <c r="Y1342" s="87"/>
      <c r="Z1342" s="87"/>
      <c r="AA1342" s="87"/>
    </row>
    <row r="1343" spans="1:27" s="25" customFormat="1" ht="15.5" x14ac:dyDescent="0.35">
      <c r="A1343" s="183"/>
      <c r="B1343" s="162"/>
      <c r="C1343" s="162"/>
      <c r="D1343" s="162"/>
      <c r="E1343" s="183"/>
      <c r="F1343" s="183"/>
      <c r="G1343" s="186"/>
      <c r="H1343" s="186"/>
      <c r="I1343" s="186"/>
      <c r="J1343" s="189"/>
      <c r="K1343" s="192"/>
      <c r="L1343" s="69" t="s">
        <v>61</v>
      </c>
      <c r="M1343" s="70">
        <v>1</v>
      </c>
      <c r="N1343" s="70">
        <f>IFERROR(VLOOKUP(L1343,Data!K:M,3,0),"0")</f>
        <v>500</v>
      </c>
      <c r="O1343" s="70">
        <f t="shared" si="36"/>
        <v>500</v>
      </c>
      <c r="P1343" s="178"/>
      <c r="Q1343" s="160"/>
      <c r="R1343" s="75"/>
      <c r="S1343" s="76"/>
      <c r="T1343" s="70"/>
      <c r="U1343" s="87"/>
      <c r="V1343" s="87"/>
      <c r="W1343" s="87"/>
      <c r="X1343" s="87"/>
      <c r="Y1343" s="87"/>
      <c r="Z1343" s="87"/>
      <c r="AA1343" s="87"/>
    </row>
    <row r="1344" spans="1:27" s="25" customFormat="1" ht="15.5" x14ac:dyDescent="0.35">
      <c r="A1344" s="182">
        <f>IF(G1344="","",COUNTA($G$3:G1345))</f>
        <v>333</v>
      </c>
      <c r="B1344" s="161">
        <v>45117</v>
      </c>
      <c r="C1344" s="161" t="s">
        <v>707</v>
      </c>
      <c r="D1344" s="161" t="s">
        <v>60</v>
      </c>
      <c r="E1344" s="182">
        <v>40753</v>
      </c>
      <c r="F1344" s="182">
        <v>278923</v>
      </c>
      <c r="G1344" s="185" t="s">
        <v>286</v>
      </c>
      <c r="H1344" s="185" t="s">
        <v>286</v>
      </c>
      <c r="I1344" s="185" t="s">
        <v>285</v>
      </c>
      <c r="J1344" s="188" t="s">
        <v>992</v>
      </c>
      <c r="K1344" s="191" t="s">
        <v>247</v>
      </c>
      <c r="L1344" s="69" t="s">
        <v>61</v>
      </c>
      <c r="M1344" s="70">
        <v>1</v>
      </c>
      <c r="N1344" s="70">
        <f>IFERROR(VLOOKUP(L1344,Data!K:M,3,0),"0")</f>
        <v>500</v>
      </c>
      <c r="O1344" s="70">
        <f t="shared" ref="O1344:O1403" si="39">PRODUCT(M1344:N1344)</f>
        <v>500</v>
      </c>
      <c r="P1344" s="178">
        <f>SUM(O1344:O1345)</f>
        <v>500</v>
      </c>
      <c r="Q1344" s="159"/>
      <c r="R1344" s="72" t="s">
        <v>993</v>
      </c>
      <c r="S1344" s="73" t="s">
        <v>721</v>
      </c>
      <c r="T1344" s="70" t="s">
        <v>165</v>
      </c>
      <c r="U1344" s="87"/>
      <c r="V1344" s="87"/>
      <c r="W1344" s="87"/>
      <c r="X1344" s="87"/>
      <c r="Y1344" s="87"/>
      <c r="Z1344" s="87"/>
      <c r="AA1344" s="87"/>
    </row>
    <row r="1345" spans="1:27" s="25" customFormat="1" ht="15.5" x14ac:dyDescent="0.35">
      <c r="A1345" s="183"/>
      <c r="B1345" s="162"/>
      <c r="C1345" s="162"/>
      <c r="D1345" s="162"/>
      <c r="E1345" s="183"/>
      <c r="F1345" s="183"/>
      <c r="G1345" s="186"/>
      <c r="H1345" s="186"/>
      <c r="I1345" s="186"/>
      <c r="J1345" s="189"/>
      <c r="K1345" s="192"/>
      <c r="L1345" s="69"/>
      <c r="M1345" s="70"/>
      <c r="N1345" s="70" t="str">
        <f>IFERROR(VLOOKUP(L1345,Data!K:M,3,0),"0")</f>
        <v>0</v>
      </c>
      <c r="O1345" s="70">
        <f t="shared" si="39"/>
        <v>0</v>
      </c>
      <c r="P1345" s="178"/>
      <c r="Q1345" s="160"/>
      <c r="R1345" s="75" t="s">
        <v>711</v>
      </c>
      <c r="S1345" s="76"/>
      <c r="T1345" s="70"/>
      <c r="U1345" s="87"/>
      <c r="V1345" s="87"/>
      <c r="W1345" s="87"/>
      <c r="X1345" s="87"/>
      <c r="Y1345" s="87"/>
      <c r="Z1345" s="87"/>
      <c r="AA1345" s="87"/>
    </row>
    <row r="1346" spans="1:27" s="25" customFormat="1" ht="15.5" x14ac:dyDescent="0.35">
      <c r="A1346" s="182">
        <f>IF(G1346="","",COUNTA($G$3:G1347))</f>
        <v>334</v>
      </c>
      <c r="B1346" s="161">
        <v>45117</v>
      </c>
      <c r="C1346" s="161" t="s">
        <v>703</v>
      </c>
      <c r="D1346" s="161" t="s">
        <v>55</v>
      </c>
      <c r="E1346" s="182">
        <v>15924</v>
      </c>
      <c r="F1346" s="182">
        <v>279101</v>
      </c>
      <c r="G1346" s="185" t="s">
        <v>282</v>
      </c>
      <c r="H1346" s="185" t="s">
        <v>282</v>
      </c>
      <c r="I1346" s="185" t="s">
        <v>281</v>
      </c>
      <c r="J1346" s="188" t="s">
        <v>994</v>
      </c>
      <c r="K1346" s="191" t="s">
        <v>231</v>
      </c>
      <c r="L1346" s="69" t="s">
        <v>65</v>
      </c>
      <c r="M1346" s="70">
        <v>1</v>
      </c>
      <c r="N1346" s="70">
        <f>IFERROR(VLOOKUP(L1346,Data!K:M,3,0),"0")</f>
        <v>1000</v>
      </c>
      <c r="O1346" s="70">
        <f t="shared" si="39"/>
        <v>1000</v>
      </c>
      <c r="P1346" s="178">
        <f>SUM(O1346:O1351)</f>
        <v>4430</v>
      </c>
      <c r="Q1346" s="159" t="s">
        <v>1102</v>
      </c>
      <c r="R1346" s="72"/>
      <c r="S1346" s="73" t="s">
        <v>721</v>
      </c>
      <c r="T1346" s="70" t="s">
        <v>192</v>
      </c>
      <c r="U1346" s="87"/>
      <c r="V1346" s="87"/>
      <c r="W1346" s="87"/>
      <c r="X1346" s="87"/>
      <c r="Y1346" s="87"/>
      <c r="Z1346" s="87"/>
      <c r="AA1346" s="87"/>
    </row>
    <row r="1347" spans="1:27" s="25" customFormat="1" ht="15.5" x14ac:dyDescent="0.35">
      <c r="A1347" s="183"/>
      <c r="B1347" s="162"/>
      <c r="C1347" s="162"/>
      <c r="D1347" s="162"/>
      <c r="E1347" s="183"/>
      <c r="F1347" s="183"/>
      <c r="G1347" s="186"/>
      <c r="H1347" s="186"/>
      <c r="I1347" s="186"/>
      <c r="J1347" s="189"/>
      <c r="K1347" s="192"/>
      <c r="L1347" s="69" t="s">
        <v>137</v>
      </c>
      <c r="M1347" s="70">
        <v>1</v>
      </c>
      <c r="N1347" s="70">
        <f>IFERROR(VLOOKUP(L1347,Data!K:M,3,0),"0")</f>
        <v>70</v>
      </c>
      <c r="O1347" s="70">
        <f t="shared" si="39"/>
        <v>70</v>
      </c>
      <c r="P1347" s="178"/>
      <c r="Q1347" s="160"/>
      <c r="R1347" s="75"/>
      <c r="S1347" s="76"/>
      <c r="T1347" s="70"/>
      <c r="U1347" s="87"/>
      <c r="V1347" s="87"/>
      <c r="W1347" s="87"/>
      <c r="X1347" s="87"/>
      <c r="Y1347" s="87"/>
      <c r="Z1347" s="87"/>
      <c r="AA1347" s="87"/>
    </row>
    <row r="1348" spans="1:27" s="25" customFormat="1" ht="15.5" x14ac:dyDescent="0.35">
      <c r="A1348" s="183"/>
      <c r="B1348" s="162"/>
      <c r="C1348" s="162"/>
      <c r="D1348" s="162"/>
      <c r="E1348" s="183"/>
      <c r="F1348" s="183"/>
      <c r="G1348" s="186"/>
      <c r="H1348" s="186"/>
      <c r="I1348" s="186"/>
      <c r="J1348" s="189"/>
      <c r="K1348" s="192"/>
      <c r="L1348" s="69" t="s">
        <v>96</v>
      </c>
      <c r="M1348" s="70">
        <v>2</v>
      </c>
      <c r="N1348" s="70">
        <f>IFERROR(VLOOKUP(L1348,Data!K:M,3,0),"0")</f>
        <v>600</v>
      </c>
      <c r="O1348" s="70">
        <f t="shared" si="39"/>
        <v>1200</v>
      </c>
      <c r="P1348" s="178"/>
      <c r="Q1348" s="160"/>
      <c r="R1348" s="75"/>
      <c r="S1348" s="76"/>
      <c r="T1348" s="70"/>
      <c r="U1348" s="87"/>
      <c r="V1348" s="87"/>
      <c r="W1348" s="87"/>
      <c r="X1348" s="87"/>
      <c r="Y1348" s="87"/>
      <c r="Z1348" s="87"/>
      <c r="AA1348" s="87"/>
    </row>
    <row r="1349" spans="1:27" s="25" customFormat="1" ht="15.5" x14ac:dyDescent="0.35">
      <c r="A1349" s="183"/>
      <c r="B1349" s="162"/>
      <c r="C1349" s="162"/>
      <c r="D1349" s="162"/>
      <c r="E1349" s="183"/>
      <c r="F1349" s="183"/>
      <c r="G1349" s="186"/>
      <c r="H1349" s="186"/>
      <c r="I1349" s="186"/>
      <c r="J1349" s="189"/>
      <c r="K1349" s="192"/>
      <c r="L1349" s="69" t="s">
        <v>134</v>
      </c>
      <c r="M1349" s="70">
        <v>2</v>
      </c>
      <c r="N1349" s="70">
        <f>IFERROR(VLOOKUP(L1349,Data!K:M,3,0),"0")</f>
        <v>140</v>
      </c>
      <c r="O1349" s="70">
        <f t="shared" si="39"/>
        <v>280</v>
      </c>
      <c r="P1349" s="178"/>
      <c r="Q1349" s="160"/>
      <c r="R1349" s="75" t="s">
        <v>783</v>
      </c>
      <c r="S1349" s="76"/>
      <c r="T1349" s="70"/>
      <c r="U1349" s="87"/>
      <c r="V1349" s="87"/>
      <c r="W1349" s="87"/>
      <c r="X1349" s="87"/>
      <c r="Y1349" s="87"/>
      <c r="Z1349" s="87"/>
      <c r="AA1349" s="87"/>
    </row>
    <row r="1350" spans="1:27" s="25" customFormat="1" ht="15.5" x14ac:dyDescent="0.35">
      <c r="A1350" s="183"/>
      <c r="B1350" s="162"/>
      <c r="C1350" s="162"/>
      <c r="D1350" s="162"/>
      <c r="E1350" s="183"/>
      <c r="F1350" s="183"/>
      <c r="G1350" s="186"/>
      <c r="H1350" s="186"/>
      <c r="I1350" s="186"/>
      <c r="J1350" s="189"/>
      <c r="K1350" s="192"/>
      <c r="L1350" s="69" t="s">
        <v>144</v>
      </c>
      <c r="M1350" s="70">
        <v>1</v>
      </c>
      <c r="N1350" s="70">
        <v>1380</v>
      </c>
      <c r="O1350" s="70">
        <f t="shared" si="39"/>
        <v>1380</v>
      </c>
      <c r="P1350" s="178"/>
      <c r="Q1350" s="160"/>
      <c r="R1350" s="75"/>
      <c r="S1350" s="76"/>
      <c r="T1350" s="70"/>
      <c r="U1350" s="87"/>
      <c r="V1350" s="87"/>
      <c r="W1350" s="87"/>
      <c r="X1350" s="87"/>
      <c r="Y1350" s="87"/>
      <c r="Z1350" s="87"/>
      <c r="AA1350" s="87"/>
    </row>
    <row r="1351" spans="1:27" s="25" customFormat="1" ht="15.5" x14ac:dyDescent="0.35">
      <c r="A1351" s="183"/>
      <c r="B1351" s="162"/>
      <c r="C1351" s="162"/>
      <c r="D1351" s="162"/>
      <c r="E1351" s="183"/>
      <c r="F1351" s="183"/>
      <c r="G1351" s="186"/>
      <c r="H1351" s="186"/>
      <c r="I1351" s="186"/>
      <c r="J1351" s="189"/>
      <c r="K1351" s="192"/>
      <c r="L1351" s="69" t="s">
        <v>61</v>
      </c>
      <c r="M1351" s="70">
        <v>1</v>
      </c>
      <c r="N1351" s="70">
        <f>IFERROR(VLOOKUP(L1351,Data!K:M,3,0),"0")</f>
        <v>500</v>
      </c>
      <c r="O1351" s="70">
        <f t="shared" si="39"/>
        <v>500</v>
      </c>
      <c r="P1351" s="178"/>
      <c r="Q1351" s="160"/>
      <c r="R1351" s="75"/>
      <c r="S1351" s="76"/>
      <c r="T1351" s="70"/>
      <c r="U1351" s="87"/>
      <c r="V1351" s="87"/>
      <c r="W1351" s="87"/>
      <c r="X1351" s="87"/>
      <c r="Y1351" s="87"/>
      <c r="Z1351" s="87"/>
      <c r="AA1351" s="87"/>
    </row>
    <row r="1352" spans="1:27" ht="15.5" x14ac:dyDescent="0.35">
      <c r="A1352" s="182">
        <f>IF(G1352="","",COUNTA($G$3:G1353))</f>
        <v>335</v>
      </c>
      <c r="B1352" s="195" t="s">
        <v>1651</v>
      </c>
      <c r="C1352" s="198" t="s">
        <v>703</v>
      </c>
      <c r="D1352" s="198" t="s">
        <v>76</v>
      </c>
      <c r="E1352" s="224" t="s">
        <v>1389</v>
      </c>
      <c r="F1352" s="210">
        <v>129012</v>
      </c>
      <c r="G1352" s="210" t="s">
        <v>1390</v>
      </c>
      <c r="H1352" s="210" t="s">
        <v>1390</v>
      </c>
      <c r="I1352" s="210" t="s">
        <v>1391</v>
      </c>
      <c r="J1352" s="227" t="s">
        <v>1392</v>
      </c>
      <c r="K1352" s="212" t="s">
        <v>181</v>
      </c>
      <c r="L1352" s="38" t="s">
        <v>61</v>
      </c>
      <c r="M1352" s="31">
        <v>1</v>
      </c>
      <c r="N1352" s="31">
        <f>IFERROR(VLOOKUP(L1352,[7]Data!K:M,3,0),"0")</f>
        <v>500</v>
      </c>
      <c r="O1352" s="31">
        <f t="shared" ref="O1352:O1357" si="40">PRODUCT(M1352:N1352)</f>
        <v>500</v>
      </c>
      <c r="P1352" s="224">
        <f>SUM(O1352:O1353)</f>
        <v>500</v>
      </c>
      <c r="Q1352" s="196"/>
      <c r="R1352" s="29" t="s">
        <v>752</v>
      </c>
      <c r="S1352" s="42" t="s">
        <v>1393</v>
      </c>
    </row>
    <row r="1353" spans="1:27" ht="15.5" x14ac:dyDescent="0.35">
      <c r="A1353" s="183"/>
      <c r="B1353" s="195"/>
      <c r="C1353" s="198"/>
      <c r="D1353" s="198"/>
      <c r="E1353" s="224"/>
      <c r="F1353" s="210"/>
      <c r="G1353" s="210"/>
      <c r="H1353" s="210"/>
      <c r="I1353" s="210"/>
      <c r="J1353" s="227"/>
      <c r="K1353" s="212"/>
      <c r="L1353" s="38"/>
      <c r="M1353" s="31"/>
      <c r="N1353" s="31" t="str">
        <f>IFERROR(VLOOKUP(L1353,[7]Data!K:M,3,0),"0")</f>
        <v>0</v>
      </c>
      <c r="O1353" s="31">
        <f t="shared" si="40"/>
        <v>0</v>
      </c>
      <c r="P1353" s="224"/>
      <c r="Q1353" s="197"/>
      <c r="R1353" s="30"/>
      <c r="S1353" s="42"/>
    </row>
    <row r="1354" spans="1:27" s="25" customFormat="1" ht="15.5" x14ac:dyDescent="0.35">
      <c r="A1354" s="182">
        <f>IF(G1354="","",COUNTA($G$3:G1355))</f>
        <v>336</v>
      </c>
      <c r="B1354" s="161">
        <v>45117</v>
      </c>
      <c r="C1354" s="161" t="s">
        <v>703</v>
      </c>
      <c r="D1354" s="161" t="s">
        <v>55</v>
      </c>
      <c r="E1354" s="182">
        <v>30719</v>
      </c>
      <c r="F1354" s="182">
        <v>283275</v>
      </c>
      <c r="G1354" s="185" t="s">
        <v>274</v>
      </c>
      <c r="H1354" s="185" t="s">
        <v>274</v>
      </c>
      <c r="I1354" s="185" t="s">
        <v>1233</v>
      </c>
      <c r="J1354" s="188" t="s">
        <v>1169</v>
      </c>
      <c r="K1354" s="191" t="s">
        <v>215</v>
      </c>
      <c r="L1354" s="69" t="s">
        <v>710</v>
      </c>
      <c r="M1354" s="70">
        <v>1</v>
      </c>
      <c r="N1354" s="70">
        <f>IFERROR(VLOOKUP(L1354,Data!K:M,3,0),"0")</f>
        <v>400</v>
      </c>
      <c r="O1354" s="70">
        <f t="shared" si="40"/>
        <v>400</v>
      </c>
      <c r="P1354" s="178">
        <f>SUM(O1354:O1356)</f>
        <v>1155</v>
      </c>
      <c r="Q1354" s="159"/>
      <c r="R1354" s="72"/>
      <c r="S1354" s="73"/>
      <c r="T1354" s="70" t="s">
        <v>167</v>
      </c>
      <c r="U1354" s="87"/>
      <c r="V1354" s="87"/>
      <c r="W1354" s="87"/>
      <c r="X1354" s="87"/>
      <c r="Y1354" s="87"/>
      <c r="Z1354" s="87"/>
      <c r="AA1354" s="87"/>
    </row>
    <row r="1355" spans="1:27" s="25" customFormat="1" ht="15.5" x14ac:dyDescent="0.35">
      <c r="A1355" s="183"/>
      <c r="B1355" s="162"/>
      <c r="C1355" s="162"/>
      <c r="D1355" s="162"/>
      <c r="E1355" s="183"/>
      <c r="F1355" s="183"/>
      <c r="G1355" s="186"/>
      <c r="H1355" s="186"/>
      <c r="I1355" s="186"/>
      <c r="J1355" s="189"/>
      <c r="K1355" s="192"/>
      <c r="L1355" s="69" t="s">
        <v>119</v>
      </c>
      <c r="M1355" s="70">
        <v>3</v>
      </c>
      <c r="N1355" s="70">
        <f>IFERROR(VLOOKUP(L1355,Data!K:M,3,0),"0")</f>
        <v>85</v>
      </c>
      <c r="O1355" s="70">
        <f t="shared" si="40"/>
        <v>255</v>
      </c>
      <c r="P1355" s="178"/>
      <c r="Q1355" s="160"/>
      <c r="R1355" s="75"/>
      <c r="S1355" s="76"/>
      <c r="T1355" s="70"/>
      <c r="U1355" s="87"/>
      <c r="V1355" s="87"/>
      <c r="W1355" s="87"/>
      <c r="X1355" s="87"/>
      <c r="Y1355" s="87"/>
      <c r="Z1355" s="87"/>
      <c r="AA1355" s="87"/>
    </row>
    <row r="1356" spans="1:27" s="25" customFormat="1" ht="15.5" x14ac:dyDescent="0.35">
      <c r="A1356" s="183"/>
      <c r="B1356" s="162"/>
      <c r="C1356" s="162"/>
      <c r="D1356" s="162"/>
      <c r="E1356" s="183"/>
      <c r="F1356" s="183"/>
      <c r="G1356" s="186"/>
      <c r="H1356" s="186"/>
      <c r="I1356" s="186"/>
      <c r="J1356" s="189"/>
      <c r="K1356" s="192"/>
      <c r="L1356" s="69" t="s">
        <v>61</v>
      </c>
      <c r="M1356" s="70">
        <v>1</v>
      </c>
      <c r="N1356" s="70">
        <f>IFERROR(VLOOKUP(L1356,Data!K:M,3,0),"0")</f>
        <v>500</v>
      </c>
      <c r="O1356" s="70">
        <f t="shared" si="40"/>
        <v>500</v>
      </c>
      <c r="P1356" s="178"/>
      <c r="Q1356" s="160"/>
      <c r="R1356" s="75"/>
      <c r="S1356" s="76"/>
      <c r="T1356" s="70"/>
      <c r="U1356" s="87"/>
      <c r="V1356" s="87"/>
      <c r="W1356" s="87"/>
      <c r="X1356" s="87"/>
      <c r="Y1356" s="87"/>
      <c r="Z1356" s="87"/>
      <c r="AA1356" s="87"/>
    </row>
    <row r="1357" spans="1:27" s="25" customFormat="1" ht="15.5" x14ac:dyDescent="0.35">
      <c r="A1357" s="182">
        <f>IF(G1357="","",COUNTA($G$3:G1358))</f>
        <v>337</v>
      </c>
      <c r="B1357" s="161">
        <v>45117</v>
      </c>
      <c r="C1357" s="161" t="s">
        <v>703</v>
      </c>
      <c r="D1357" s="161" t="s">
        <v>76</v>
      </c>
      <c r="E1357" s="182">
        <v>27848</v>
      </c>
      <c r="F1357" s="182">
        <v>80677</v>
      </c>
      <c r="G1357" s="185" t="s">
        <v>273</v>
      </c>
      <c r="H1357" s="185" t="s">
        <v>273</v>
      </c>
      <c r="I1357" s="185" t="s">
        <v>1234</v>
      </c>
      <c r="J1357" s="188" t="s">
        <v>1170</v>
      </c>
      <c r="K1357" s="191" t="s">
        <v>207</v>
      </c>
      <c r="L1357" s="69" t="s">
        <v>709</v>
      </c>
      <c r="M1357" s="70">
        <v>1</v>
      </c>
      <c r="N1357" s="70">
        <f>IFERROR(VLOOKUP(L1357,Data!K:M,3,0),"0")</f>
        <v>350</v>
      </c>
      <c r="O1357" s="70">
        <f t="shared" si="40"/>
        <v>350</v>
      </c>
      <c r="P1357" s="178">
        <f>SUM(O1357:O1359)</f>
        <v>850</v>
      </c>
      <c r="Q1357" s="159"/>
      <c r="R1357" s="72"/>
      <c r="S1357" s="73"/>
      <c r="T1357" s="70" t="s">
        <v>168</v>
      </c>
      <c r="U1357" s="87"/>
      <c r="V1357" s="87"/>
      <c r="W1357" s="87"/>
      <c r="X1357" s="87"/>
      <c r="Y1357" s="87"/>
      <c r="Z1357" s="87"/>
      <c r="AA1357" s="87"/>
    </row>
    <row r="1358" spans="1:27" s="25" customFormat="1" ht="15.5" x14ac:dyDescent="0.35">
      <c r="A1358" s="183"/>
      <c r="B1358" s="162"/>
      <c r="C1358" s="162"/>
      <c r="D1358" s="162"/>
      <c r="E1358" s="183"/>
      <c r="F1358" s="183"/>
      <c r="G1358" s="186"/>
      <c r="H1358" s="186"/>
      <c r="I1358" s="186"/>
      <c r="J1358" s="189"/>
      <c r="K1358" s="192"/>
      <c r="L1358" s="69"/>
      <c r="M1358" s="71"/>
      <c r="N1358" s="71"/>
      <c r="O1358" s="71"/>
      <c r="P1358" s="178"/>
      <c r="Q1358" s="160"/>
      <c r="R1358" s="75"/>
      <c r="S1358" s="76"/>
      <c r="T1358" s="71"/>
      <c r="U1358" s="87"/>
      <c r="V1358" s="87"/>
      <c r="W1358" s="87"/>
      <c r="X1358" s="87"/>
      <c r="Y1358" s="87"/>
      <c r="Z1358" s="87"/>
      <c r="AA1358" s="87"/>
    </row>
    <row r="1359" spans="1:27" s="25" customFormat="1" ht="15.5" x14ac:dyDescent="0.35">
      <c r="A1359" s="183"/>
      <c r="B1359" s="162"/>
      <c r="C1359" s="162"/>
      <c r="D1359" s="162"/>
      <c r="E1359" s="183"/>
      <c r="F1359" s="183"/>
      <c r="G1359" s="186"/>
      <c r="H1359" s="186"/>
      <c r="I1359" s="186"/>
      <c r="J1359" s="189"/>
      <c r="K1359" s="192"/>
      <c r="L1359" s="69" t="s">
        <v>61</v>
      </c>
      <c r="M1359" s="70">
        <v>1</v>
      </c>
      <c r="N1359" s="70">
        <f>IFERROR(VLOOKUP(L1359,Data!K:M,3,0),"0")</f>
        <v>500</v>
      </c>
      <c r="O1359" s="70">
        <f>PRODUCT(M1359:N1359)</f>
        <v>500</v>
      </c>
      <c r="P1359" s="178"/>
      <c r="Q1359" s="160"/>
      <c r="R1359" s="75"/>
      <c r="S1359" s="76"/>
      <c r="T1359" s="70"/>
      <c r="U1359" s="87"/>
      <c r="V1359" s="87"/>
      <c r="W1359" s="87"/>
      <c r="X1359" s="87"/>
      <c r="Y1359" s="87"/>
      <c r="Z1359" s="87"/>
      <c r="AA1359" s="87"/>
    </row>
    <row r="1360" spans="1:27" s="88" customFormat="1" ht="18" customHeight="1" x14ac:dyDescent="0.35">
      <c r="A1360" s="236" t="s">
        <v>1626</v>
      </c>
      <c r="B1360" s="237"/>
      <c r="C1360" s="237"/>
      <c r="D1360" s="237"/>
      <c r="E1360" s="237"/>
      <c r="F1360" s="237"/>
      <c r="G1360" s="237"/>
      <c r="H1360" s="237"/>
      <c r="I1360" s="237"/>
      <c r="J1360" s="237"/>
      <c r="K1360" s="237"/>
      <c r="L1360" s="237"/>
      <c r="M1360" s="237"/>
      <c r="N1360" s="237"/>
      <c r="O1360" s="238"/>
      <c r="P1360" s="220">
        <f>SUM(P1294:P1359)</f>
        <v>25060</v>
      </c>
      <c r="Q1360" s="221"/>
      <c r="R1360" s="222"/>
    </row>
    <row r="1361" spans="1:20" s="92" customFormat="1" ht="18" customHeight="1" x14ac:dyDescent="0.35">
      <c r="A1361" s="239" t="s">
        <v>1627</v>
      </c>
      <c r="B1361" s="239"/>
      <c r="C1361" s="89" t="e">
        <f ca="1">[4]!NumberToWordEN(P1360)</f>
        <v>#NAME?</v>
      </c>
      <c r="D1361" s="89"/>
      <c r="E1361" s="89"/>
      <c r="F1361" s="90"/>
      <c r="G1361" s="89"/>
      <c r="H1361" s="89"/>
      <c r="I1361" s="89"/>
      <c r="J1361" s="90"/>
      <c r="K1361" s="89"/>
      <c r="L1361" s="89"/>
      <c r="M1361" s="89"/>
      <c r="N1361" s="89"/>
      <c r="O1361" s="89"/>
      <c r="P1361" s="89"/>
      <c r="Q1361" s="91"/>
    </row>
    <row r="1362" spans="1:20" s="92" customFormat="1" ht="18" customHeight="1" x14ac:dyDescent="0.35">
      <c r="A1362" s="93"/>
      <c r="B1362" s="94"/>
      <c r="C1362" s="95"/>
      <c r="D1362" s="93"/>
      <c r="E1362" s="93"/>
      <c r="F1362" s="93"/>
      <c r="G1362" s="93"/>
      <c r="H1362" s="93"/>
      <c r="I1362" s="93"/>
      <c r="J1362" s="95"/>
      <c r="K1362" s="93"/>
      <c r="M1362" s="96"/>
      <c r="P1362" s="93"/>
      <c r="Q1362" s="97"/>
    </row>
    <row r="1363" spans="1:20" s="92" customFormat="1" ht="18" customHeight="1" x14ac:dyDescent="0.35">
      <c r="A1363" s="93"/>
      <c r="B1363" s="94"/>
      <c r="C1363" s="95"/>
      <c r="D1363" s="93"/>
      <c r="E1363" s="93"/>
      <c r="F1363" s="93"/>
      <c r="G1363" s="93"/>
      <c r="H1363" s="93"/>
      <c r="I1363" s="93"/>
      <c r="J1363" s="95"/>
      <c r="K1363" s="93"/>
      <c r="M1363" s="96"/>
      <c r="P1363" s="93"/>
      <c r="Q1363" s="97"/>
    </row>
    <row r="1364" spans="1:20" s="92" customFormat="1" ht="18" customHeight="1" x14ac:dyDescent="0.35">
      <c r="A1364" s="93"/>
      <c r="B1364" s="94"/>
      <c r="C1364" s="95"/>
      <c r="D1364" s="93"/>
      <c r="E1364" s="93"/>
      <c r="F1364" s="93"/>
      <c r="G1364" s="93"/>
      <c r="H1364" s="93"/>
      <c r="I1364" s="93"/>
      <c r="J1364" s="95"/>
      <c r="K1364" s="93"/>
      <c r="M1364" s="96"/>
      <c r="P1364" s="93"/>
      <c r="Q1364" s="97"/>
    </row>
    <row r="1365" spans="1:20" s="102" customFormat="1" ht="18" customHeight="1" x14ac:dyDescent="0.35">
      <c r="A1365" s="98"/>
      <c r="B1365" s="98"/>
      <c r="C1365" s="99"/>
      <c r="D1365" s="99"/>
      <c r="E1365" s="98"/>
      <c r="F1365" s="98"/>
      <c r="G1365" s="98"/>
      <c r="H1365" s="98"/>
      <c r="I1365" s="98"/>
      <c r="J1365" s="99"/>
      <c r="K1365" s="99"/>
      <c r="L1365" s="99"/>
      <c r="M1365" s="100"/>
      <c r="N1365" s="100"/>
      <c r="O1365" s="100"/>
      <c r="P1365" s="100"/>
      <c r="Q1365" s="101"/>
    </row>
    <row r="1366" spans="1:20" s="102" customFormat="1" ht="18" customHeight="1" x14ac:dyDescent="0.35">
      <c r="A1366" s="98"/>
      <c r="B1366" s="98"/>
      <c r="C1366" s="99"/>
      <c r="D1366" s="99"/>
      <c r="E1366" s="98"/>
      <c r="F1366" s="98"/>
      <c r="G1366" s="98"/>
      <c r="H1366" s="98"/>
      <c r="I1366" s="98"/>
      <c r="J1366" s="99"/>
      <c r="K1366" s="99"/>
      <c r="L1366" s="99"/>
      <c r="M1366" s="100"/>
      <c r="N1366" s="100"/>
      <c r="O1366" s="100"/>
      <c r="P1366" s="218" t="s">
        <v>1628</v>
      </c>
      <c r="Q1366" s="218"/>
    </row>
    <row r="1367" spans="1:20" s="102" customFormat="1" ht="18" customHeight="1" x14ac:dyDescent="0.35">
      <c r="A1367" s="98"/>
      <c r="B1367" s="98"/>
      <c r="C1367" s="99"/>
      <c r="D1367" s="99"/>
      <c r="E1367" s="98"/>
      <c r="F1367" s="98"/>
      <c r="G1367" s="98"/>
      <c r="H1367" s="98"/>
      <c r="I1367" s="98"/>
      <c r="J1367" s="99"/>
      <c r="K1367" s="99"/>
      <c r="L1367" s="99"/>
      <c r="M1367" s="100"/>
      <c r="N1367" s="100"/>
      <c r="O1367" s="100"/>
      <c r="P1367" s="98"/>
      <c r="Q1367" s="103"/>
    </row>
    <row r="1368" spans="1:20" s="56" customFormat="1" ht="24" customHeight="1" x14ac:dyDescent="0.4">
      <c r="A1368" s="205" t="s">
        <v>1650</v>
      </c>
      <c r="B1368" s="207"/>
      <c r="C1368" s="205" t="s">
        <v>20</v>
      </c>
      <c r="D1368" s="206"/>
      <c r="E1368" s="207"/>
      <c r="F1368" s="205" t="s">
        <v>1623</v>
      </c>
      <c r="G1368" s="206"/>
      <c r="H1368" s="206"/>
      <c r="I1368" s="206"/>
      <c r="J1368" s="206"/>
      <c r="K1368" s="206"/>
      <c r="L1368" s="206"/>
      <c r="M1368" s="206"/>
      <c r="N1368" s="206"/>
      <c r="O1368" s="206"/>
      <c r="P1368" s="206"/>
      <c r="Q1368" s="206"/>
      <c r="R1368" s="207"/>
    </row>
    <row r="1369" spans="1:20" s="57" customFormat="1" ht="41.25" customHeight="1" x14ac:dyDescent="0.4">
      <c r="A1369" s="104" t="s">
        <v>1624</v>
      </c>
      <c r="B1369" s="105" t="s">
        <v>80</v>
      </c>
      <c r="C1369" s="105" t="s">
        <v>9</v>
      </c>
      <c r="D1369" s="106" t="s">
        <v>10</v>
      </c>
      <c r="E1369" s="104" t="s">
        <v>11</v>
      </c>
      <c r="F1369" s="104" t="s">
        <v>0</v>
      </c>
      <c r="G1369" s="104"/>
      <c r="H1369" s="104" t="s">
        <v>1</v>
      </c>
      <c r="I1369" s="107"/>
      <c r="J1369" s="105" t="s">
        <v>12</v>
      </c>
      <c r="K1369" s="108" t="s">
        <v>147</v>
      </c>
      <c r="L1369" s="107" t="s">
        <v>81</v>
      </c>
      <c r="M1369" s="104" t="s">
        <v>13</v>
      </c>
      <c r="N1369" s="104" t="s">
        <v>2</v>
      </c>
      <c r="O1369" s="104" t="s">
        <v>82</v>
      </c>
      <c r="P1369" s="104" t="s">
        <v>1625</v>
      </c>
      <c r="Q1369" s="109" t="s">
        <v>83</v>
      </c>
      <c r="R1369" s="109" t="s">
        <v>4</v>
      </c>
    </row>
    <row r="1370" spans="1:20" ht="15.5" x14ac:dyDescent="0.35">
      <c r="A1370" s="167">
        <f>IF(G1370="","",COUNTA($G$3:G1371))</f>
        <v>338</v>
      </c>
      <c r="B1370" s="195" t="s">
        <v>1651</v>
      </c>
      <c r="C1370" s="198" t="s">
        <v>739</v>
      </c>
      <c r="D1370" s="198" t="s">
        <v>60</v>
      </c>
      <c r="E1370" s="224">
        <v>52917</v>
      </c>
      <c r="F1370" s="210">
        <v>403974</v>
      </c>
      <c r="G1370" s="210" t="s">
        <v>1394</v>
      </c>
      <c r="H1370" s="210" t="s">
        <v>1394</v>
      </c>
      <c r="I1370" s="210" t="s">
        <v>1395</v>
      </c>
      <c r="J1370" s="227" t="s">
        <v>1396</v>
      </c>
      <c r="K1370" s="212" t="s">
        <v>183</v>
      </c>
      <c r="L1370" s="38" t="s">
        <v>61</v>
      </c>
      <c r="M1370" s="31">
        <v>1</v>
      </c>
      <c r="N1370" s="31">
        <f>IFERROR(VLOOKUP(L1370,[7]Data!K:M,3,0),"0")</f>
        <v>500</v>
      </c>
      <c r="O1370" s="31">
        <f t="shared" ref="O1370:O1375" si="41">PRODUCT(M1370:N1370)</f>
        <v>500</v>
      </c>
      <c r="P1370" s="224">
        <f>SUM(O1370:O1371)</f>
        <v>500</v>
      </c>
      <c r="Q1370" s="196"/>
      <c r="R1370" s="30" t="s">
        <v>711</v>
      </c>
      <c r="S1370" s="42" t="s">
        <v>723</v>
      </c>
    </row>
    <row r="1371" spans="1:20" ht="15.5" x14ac:dyDescent="0.35">
      <c r="A1371" s="169"/>
      <c r="B1371" s="195"/>
      <c r="C1371" s="198"/>
      <c r="D1371" s="198"/>
      <c r="E1371" s="224"/>
      <c r="F1371" s="210"/>
      <c r="G1371" s="210"/>
      <c r="H1371" s="210"/>
      <c r="I1371" s="210"/>
      <c r="J1371" s="227"/>
      <c r="K1371" s="212"/>
      <c r="L1371" s="38"/>
      <c r="M1371" s="31"/>
      <c r="N1371" s="31" t="str">
        <f>IFERROR(VLOOKUP(L1371,[7]Data!K:M,3,0),"0")</f>
        <v>0</v>
      </c>
      <c r="O1371" s="31">
        <f t="shared" si="41"/>
        <v>0</v>
      </c>
      <c r="P1371" s="224"/>
      <c r="Q1371" s="197"/>
      <c r="R1371" s="30"/>
      <c r="S1371" s="42"/>
    </row>
    <row r="1372" spans="1:20" ht="15.5" x14ac:dyDescent="0.35">
      <c r="A1372" s="210">
        <f>IF(G1372="","",COUNTA($G$3:G1373))</f>
        <v>339</v>
      </c>
      <c r="B1372" s="195" t="s">
        <v>1651</v>
      </c>
      <c r="C1372" s="198" t="s">
        <v>703</v>
      </c>
      <c r="D1372" s="198" t="s">
        <v>55</v>
      </c>
      <c r="E1372" s="224">
        <v>13886</v>
      </c>
      <c r="F1372" s="210">
        <v>314458</v>
      </c>
      <c r="G1372" s="210" t="s">
        <v>1437</v>
      </c>
      <c r="H1372" s="210" t="s">
        <v>1437</v>
      </c>
      <c r="I1372" s="210" t="s">
        <v>1438</v>
      </c>
      <c r="J1372" s="227" t="s">
        <v>1439</v>
      </c>
      <c r="K1372" s="212" t="s">
        <v>161</v>
      </c>
      <c r="L1372" s="38" t="s">
        <v>1301</v>
      </c>
      <c r="M1372" s="31">
        <v>1</v>
      </c>
      <c r="N1372" s="31">
        <f>IFERROR(VLOOKUP(L1372,[7]Data!K:M,3,0),"0")</f>
        <v>1000</v>
      </c>
      <c r="O1372" s="31">
        <f t="shared" si="41"/>
        <v>1000</v>
      </c>
      <c r="P1372" s="224">
        <f>SUM(O1372:O1375)</f>
        <v>2250</v>
      </c>
      <c r="Q1372" s="196" t="s">
        <v>1440</v>
      </c>
      <c r="R1372" s="29"/>
      <c r="S1372" s="42" t="s">
        <v>721</v>
      </c>
    </row>
    <row r="1373" spans="1:20" ht="15.5" x14ac:dyDescent="0.35">
      <c r="A1373" s="210"/>
      <c r="B1373" s="195"/>
      <c r="C1373" s="198"/>
      <c r="D1373" s="198"/>
      <c r="E1373" s="224"/>
      <c r="F1373" s="210"/>
      <c r="G1373" s="210"/>
      <c r="H1373" s="210"/>
      <c r="I1373" s="210"/>
      <c r="J1373" s="227"/>
      <c r="K1373" s="212"/>
      <c r="L1373" s="38" t="s">
        <v>137</v>
      </c>
      <c r="M1373" s="31">
        <v>1</v>
      </c>
      <c r="N1373" s="31">
        <f>IFERROR(VLOOKUP(L1373,[7]Data!K:M,3,0),"0")</f>
        <v>70</v>
      </c>
      <c r="O1373" s="31">
        <f t="shared" si="41"/>
        <v>70</v>
      </c>
      <c r="P1373" s="224"/>
      <c r="Q1373" s="197"/>
      <c r="R1373" s="30"/>
      <c r="S1373" s="42"/>
    </row>
    <row r="1374" spans="1:20" ht="15.5" x14ac:dyDescent="0.35">
      <c r="A1374" s="210"/>
      <c r="B1374" s="195"/>
      <c r="C1374" s="198"/>
      <c r="D1374" s="198"/>
      <c r="E1374" s="224"/>
      <c r="F1374" s="210"/>
      <c r="G1374" s="210"/>
      <c r="H1374" s="210"/>
      <c r="I1374" s="210"/>
      <c r="J1374" s="227"/>
      <c r="K1374" s="212"/>
      <c r="L1374" s="38" t="s">
        <v>144</v>
      </c>
      <c r="M1374" s="31">
        <v>1</v>
      </c>
      <c r="N1374" s="31">
        <v>680</v>
      </c>
      <c r="O1374" s="31">
        <f t="shared" si="41"/>
        <v>680</v>
      </c>
      <c r="P1374" s="224"/>
      <c r="Q1374" s="197"/>
      <c r="R1374" s="30"/>
      <c r="S1374" s="42"/>
    </row>
    <row r="1375" spans="1:20" ht="15.5" x14ac:dyDescent="0.35">
      <c r="A1375" s="210"/>
      <c r="B1375" s="195"/>
      <c r="C1375" s="198"/>
      <c r="D1375" s="198"/>
      <c r="E1375" s="224"/>
      <c r="F1375" s="210"/>
      <c r="G1375" s="210"/>
      <c r="H1375" s="210"/>
      <c r="I1375" s="210"/>
      <c r="J1375" s="227"/>
      <c r="K1375" s="212"/>
      <c r="L1375" s="38" t="s">
        <v>61</v>
      </c>
      <c r="M1375" s="31">
        <v>1</v>
      </c>
      <c r="N1375" s="31">
        <f>IFERROR(VLOOKUP(L1375,[7]Data!K:M,3,0),"0")</f>
        <v>500</v>
      </c>
      <c r="O1375" s="31">
        <f t="shared" si="41"/>
        <v>500</v>
      </c>
      <c r="P1375" s="224"/>
      <c r="Q1375" s="219"/>
      <c r="R1375" s="36"/>
      <c r="S1375" s="42"/>
    </row>
    <row r="1376" spans="1:20" ht="15.5" x14ac:dyDescent="0.35">
      <c r="A1376" s="199">
        <f>IF(G1376="","",COUNTA($G$3:G1377))</f>
        <v>340</v>
      </c>
      <c r="B1376" s="196" t="s">
        <v>1651</v>
      </c>
      <c r="C1376" s="199" t="s">
        <v>703</v>
      </c>
      <c r="D1376" s="199" t="s">
        <v>76</v>
      </c>
      <c r="E1376" s="199">
        <v>15169</v>
      </c>
      <c r="F1376" s="199">
        <v>167812</v>
      </c>
      <c r="G1376" s="167" t="s">
        <v>1526</v>
      </c>
      <c r="H1376" s="167" t="s">
        <v>1526</v>
      </c>
      <c r="I1376" s="167" t="s">
        <v>1527</v>
      </c>
      <c r="J1376" s="167" t="s">
        <v>1528</v>
      </c>
      <c r="K1376" s="232" t="s">
        <v>222</v>
      </c>
      <c r="L1376" s="38" t="s">
        <v>1301</v>
      </c>
      <c r="M1376" s="31">
        <v>1</v>
      </c>
      <c r="N1376" s="31">
        <f>IFERROR(VLOOKUP(L1376,[3]Data!K:M,3,0),"0")</f>
        <v>1000</v>
      </c>
      <c r="O1376" s="31">
        <f t="shared" ref="O1376:O1380" si="42">PRODUCT(M1376:N1376)</f>
        <v>1000</v>
      </c>
      <c r="P1376" s="224">
        <f>SUM(O1376:O1380)</f>
        <v>2650</v>
      </c>
      <c r="Q1376" s="216">
        <v>45134</v>
      </c>
      <c r="R1376" s="29" t="s">
        <v>899</v>
      </c>
      <c r="S1376" s="33" t="s">
        <v>192</v>
      </c>
      <c r="T1376" s="29"/>
    </row>
    <row r="1377" spans="1:27" ht="15.5" x14ac:dyDescent="0.35">
      <c r="A1377" s="200"/>
      <c r="B1377" s="197"/>
      <c r="C1377" s="200"/>
      <c r="D1377" s="200"/>
      <c r="E1377" s="200"/>
      <c r="F1377" s="200"/>
      <c r="G1377" s="168"/>
      <c r="H1377" s="168"/>
      <c r="I1377" s="168"/>
      <c r="J1377" s="168"/>
      <c r="K1377" s="233"/>
      <c r="L1377" s="38" t="s">
        <v>137</v>
      </c>
      <c r="M1377" s="31">
        <v>1</v>
      </c>
      <c r="N1377" s="31">
        <f>IFERROR(VLOOKUP(L1377,[3]Data!K:M,3,0),"0")</f>
        <v>70</v>
      </c>
      <c r="O1377" s="31">
        <f t="shared" si="42"/>
        <v>70</v>
      </c>
      <c r="P1377" s="224"/>
      <c r="Q1377" s="217"/>
      <c r="R1377" s="30"/>
      <c r="S1377" s="33"/>
      <c r="T1377" s="30"/>
    </row>
    <row r="1378" spans="1:27" ht="15.5" x14ac:dyDescent="0.35">
      <c r="A1378" s="200"/>
      <c r="B1378" s="197"/>
      <c r="C1378" s="200"/>
      <c r="D1378" s="200"/>
      <c r="E1378" s="200"/>
      <c r="F1378" s="200"/>
      <c r="G1378" s="168"/>
      <c r="H1378" s="168"/>
      <c r="I1378" s="168"/>
      <c r="J1378" s="168"/>
      <c r="K1378" s="233"/>
      <c r="L1378" s="38" t="s">
        <v>109</v>
      </c>
      <c r="M1378" s="31">
        <v>1</v>
      </c>
      <c r="N1378" s="31">
        <f>IFERROR(VLOOKUP(L1378,[3]Data!K:M,3,0),"0")</f>
        <v>200</v>
      </c>
      <c r="O1378" s="31">
        <f t="shared" si="42"/>
        <v>200</v>
      </c>
      <c r="P1378" s="224"/>
      <c r="Q1378" s="217"/>
      <c r="R1378" s="168" t="s">
        <v>1610</v>
      </c>
      <c r="S1378" s="33"/>
      <c r="T1378" s="30"/>
    </row>
    <row r="1379" spans="1:27" ht="15.5" x14ac:dyDescent="0.35">
      <c r="A1379" s="200"/>
      <c r="B1379" s="197"/>
      <c r="C1379" s="200"/>
      <c r="D1379" s="200"/>
      <c r="E1379" s="200"/>
      <c r="F1379" s="200"/>
      <c r="G1379" s="168"/>
      <c r="H1379" s="168"/>
      <c r="I1379" s="168"/>
      <c r="J1379" s="168"/>
      <c r="K1379" s="233"/>
      <c r="L1379" s="38" t="s">
        <v>144</v>
      </c>
      <c r="M1379" s="31">
        <v>1</v>
      </c>
      <c r="N1379" s="45">
        <v>880</v>
      </c>
      <c r="O1379" s="45">
        <f t="shared" si="42"/>
        <v>880</v>
      </c>
      <c r="P1379" s="224"/>
      <c r="Q1379" s="217"/>
      <c r="R1379" s="168"/>
      <c r="S1379" s="33"/>
      <c r="T1379" s="30"/>
    </row>
    <row r="1380" spans="1:27" ht="15.5" x14ac:dyDescent="0.35">
      <c r="A1380" s="200"/>
      <c r="B1380" s="197"/>
      <c r="C1380" s="231"/>
      <c r="D1380" s="200"/>
      <c r="E1380" s="200"/>
      <c r="F1380" s="200"/>
      <c r="G1380" s="168"/>
      <c r="H1380" s="168"/>
      <c r="I1380" s="168"/>
      <c r="J1380" s="168"/>
      <c r="K1380" s="233"/>
      <c r="L1380" s="38" t="s">
        <v>61</v>
      </c>
      <c r="M1380" s="31">
        <v>1</v>
      </c>
      <c r="N1380" s="31">
        <f>IFERROR(VLOOKUP(L1380,[3]Data!K:M,3,0),"0")</f>
        <v>500</v>
      </c>
      <c r="O1380" s="31">
        <f t="shared" si="42"/>
        <v>500</v>
      </c>
      <c r="P1380" s="224"/>
      <c r="Q1380" s="217"/>
      <c r="R1380" s="169"/>
      <c r="S1380" s="33"/>
      <c r="T1380" s="30"/>
    </row>
    <row r="1381" spans="1:27" s="25" customFormat="1" ht="15.5" x14ac:dyDescent="0.35">
      <c r="A1381" s="182">
        <f>IF(G1381="","",COUNTA($G$3:G1382))</f>
        <v>341</v>
      </c>
      <c r="B1381" s="161">
        <v>45117</v>
      </c>
      <c r="C1381" s="161" t="s">
        <v>703</v>
      </c>
      <c r="D1381" s="161" t="s">
        <v>76</v>
      </c>
      <c r="E1381" s="182">
        <v>21907</v>
      </c>
      <c r="F1381" s="182">
        <v>170758</v>
      </c>
      <c r="G1381" s="185" t="s">
        <v>280</v>
      </c>
      <c r="H1381" s="185" t="s">
        <v>280</v>
      </c>
      <c r="I1381" s="185" t="s">
        <v>279</v>
      </c>
      <c r="J1381" s="188" t="s">
        <v>996</v>
      </c>
      <c r="K1381" s="191" t="s">
        <v>219</v>
      </c>
      <c r="L1381" s="69" t="s">
        <v>65</v>
      </c>
      <c r="M1381" s="70">
        <v>1</v>
      </c>
      <c r="N1381" s="70">
        <f>IFERROR(VLOOKUP(L1381,Data!K:M,3,0),"0")</f>
        <v>1000</v>
      </c>
      <c r="O1381" s="70">
        <f t="shared" si="39"/>
        <v>1000</v>
      </c>
      <c r="P1381" s="178">
        <f>SUM(O1381:O1394)</f>
        <v>5640</v>
      </c>
      <c r="Q1381" s="159" t="s">
        <v>1103</v>
      </c>
      <c r="R1381" s="72"/>
      <c r="S1381" s="73" t="s">
        <v>744</v>
      </c>
      <c r="T1381" s="70" t="s">
        <v>192</v>
      </c>
      <c r="U1381" s="87"/>
      <c r="V1381" s="87"/>
      <c r="W1381" s="87"/>
      <c r="X1381" s="87"/>
      <c r="Y1381" s="87"/>
      <c r="Z1381" s="87"/>
      <c r="AA1381" s="87"/>
    </row>
    <row r="1382" spans="1:27" s="25" customFormat="1" ht="15.5" x14ac:dyDescent="0.35">
      <c r="A1382" s="183"/>
      <c r="B1382" s="162"/>
      <c r="C1382" s="162"/>
      <c r="D1382" s="162"/>
      <c r="E1382" s="183"/>
      <c r="F1382" s="183"/>
      <c r="G1382" s="186"/>
      <c r="H1382" s="186"/>
      <c r="I1382" s="186"/>
      <c r="J1382" s="189"/>
      <c r="K1382" s="192"/>
      <c r="L1382" s="69" t="s">
        <v>137</v>
      </c>
      <c r="M1382" s="70">
        <v>1</v>
      </c>
      <c r="N1382" s="70">
        <f>IFERROR(VLOOKUP(L1382,Data!K:M,3,0),"0")</f>
        <v>70</v>
      </c>
      <c r="O1382" s="70">
        <f t="shared" si="39"/>
        <v>70</v>
      </c>
      <c r="P1382" s="178"/>
      <c r="Q1382" s="160"/>
      <c r="R1382" s="75" t="s">
        <v>717</v>
      </c>
      <c r="S1382" s="76"/>
      <c r="T1382" s="70"/>
      <c r="U1382" s="87"/>
      <c r="V1382" s="87"/>
      <c r="W1382" s="87"/>
      <c r="X1382" s="87"/>
      <c r="Y1382" s="87"/>
      <c r="Z1382" s="87"/>
      <c r="AA1382" s="87"/>
    </row>
    <row r="1383" spans="1:27" s="25" customFormat="1" ht="15.5" x14ac:dyDescent="0.35">
      <c r="A1383" s="183"/>
      <c r="B1383" s="162"/>
      <c r="C1383" s="162"/>
      <c r="D1383" s="162"/>
      <c r="E1383" s="183"/>
      <c r="F1383" s="183"/>
      <c r="G1383" s="186"/>
      <c r="H1383" s="186"/>
      <c r="I1383" s="186"/>
      <c r="J1383" s="189"/>
      <c r="K1383" s="192"/>
      <c r="L1383" s="69" t="s">
        <v>88</v>
      </c>
      <c r="M1383" s="70">
        <v>8</v>
      </c>
      <c r="N1383" s="70">
        <f>IFERROR(VLOOKUP(L1383,Data!K:M,3,0),"0")</f>
        <v>35</v>
      </c>
      <c r="O1383" s="70">
        <f t="shared" si="39"/>
        <v>280</v>
      </c>
      <c r="P1383" s="178"/>
      <c r="Q1383" s="160"/>
      <c r="R1383" s="75"/>
      <c r="S1383" s="76"/>
      <c r="T1383" s="70"/>
      <c r="U1383" s="87"/>
      <c r="V1383" s="87"/>
      <c r="W1383" s="87"/>
      <c r="X1383" s="87"/>
      <c r="Y1383" s="87"/>
      <c r="Z1383" s="87"/>
      <c r="AA1383" s="87"/>
    </row>
    <row r="1384" spans="1:27" s="25" customFormat="1" ht="15.5" x14ac:dyDescent="0.35">
      <c r="A1384" s="183"/>
      <c r="B1384" s="162"/>
      <c r="C1384" s="162"/>
      <c r="D1384" s="162"/>
      <c r="E1384" s="183"/>
      <c r="F1384" s="183"/>
      <c r="G1384" s="186"/>
      <c r="H1384" s="186"/>
      <c r="I1384" s="186"/>
      <c r="J1384" s="189"/>
      <c r="K1384" s="192"/>
      <c r="L1384" s="69" t="s">
        <v>716</v>
      </c>
      <c r="M1384" s="70">
        <v>1</v>
      </c>
      <c r="N1384" s="70">
        <f>IFERROR(VLOOKUP(L1384,Data!K:M,3,0),"0")</f>
        <v>200</v>
      </c>
      <c r="O1384" s="70">
        <f t="shared" si="39"/>
        <v>200</v>
      </c>
      <c r="P1384" s="178"/>
      <c r="Q1384" s="160"/>
      <c r="R1384" s="75"/>
      <c r="S1384" s="76"/>
      <c r="T1384" s="70"/>
      <c r="U1384" s="87"/>
      <c r="V1384" s="87"/>
      <c r="W1384" s="87"/>
      <c r="X1384" s="87"/>
      <c r="Y1384" s="87"/>
      <c r="Z1384" s="87"/>
      <c r="AA1384" s="87"/>
    </row>
    <row r="1385" spans="1:27" s="25" customFormat="1" ht="15.5" x14ac:dyDescent="0.35">
      <c r="A1385" s="183"/>
      <c r="B1385" s="162"/>
      <c r="C1385" s="162"/>
      <c r="D1385" s="162"/>
      <c r="E1385" s="183"/>
      <c r="F1385" s="183"/>
      <c r="G1385" s="186"/>
      <c r="H1385" s="186"/>
      <c r="I1385" s="186"/>
      <c r="J1385" s="189"/>
      <c r="K1385" s="192"/>
      <c r="L1385" s="69" t="s">
        <v>7</v>
      </c>
      <c r="M1385" s="70">
        <v>1</v>
      </c>
      <c r="N1385" s="70">
        <v>125</v>
      </c>
      <c r="O1385" s="70">
        <f t="shared" si="39"/>
        <v>125</v>
      </c>
      <c r="P1385" s="178"/>
      <c r="Q1385" s="160"/>
      <c r="R1385" s="72" t="s">
        <v>771</v>
      </c>
      <c r="S1385" s="76"/>
      <c r="T1385" s="70"/>
      <c r="U1385" s="87"/>
      <c r="V1385" s="87"/>
      <c r="W1385" s="87"/>
      <c r="X1385" s="87"/>
      <c r="Y1385" s="87"/>
      <c r="Z1385" s="87"/>
      <c r="AA1385" s="87"/>
    </row>
    <row r="1386" spans="1:27" s="25" customFormat="1" ht="15.5" x14ac:dyDescent="0.35">
      <c r="A1386" s="183"/>
      <c r="B1386" s="162"/>
      <c r="C1386" s="162"/>
      <c r="D1386" s="162"/>
      <c r="E1386" s="183"/>
      <c r="F1386" s="183"/>
      <c r="G1386" s="186"/>
      <c r="H1386" s="186"/>
      <c r="I1386" s="186"/>
      <c r="J1386" s="189"/>
      <c r="K1386" s="192"/>
      <c r="L1386" s="69" t="s">
        <v>7</v>
      </c>
      <c r="M1386" s="70">
        <v>1</v>
      </c>
      <c r="N1386" s="70">
        <v>30</v>
      </c>
      <c r="O1386" s="70">
        <f t="shared" si="39"/>
        <v>30</v>
      </c>
      <c r="P1386" s="178"/>
      <c r="Q1386" s="160"/>
      <c r="R1386" s="75" t="s">
        <v>852</v>
      </c>
      <c r="S1386" s="76"/>
      <c r="T1386" s="70"/>
      <c r="U1386" s="87"/>
      <c r="V1386" s="87"/>
      <c r="W1386" s="87"/>
      <c r="X1386" s="87"/>
      <c r="Y1386" s="87"/>
      <c r="Z1386" s="87"/>
      <c r="AA1386" s="87"/>
    </row>
    <row r="1387" spans="1:27" s="25" customFormat="1" ht="15.5" x14ac:dyDescent="0.35">
      <c r="A1387" s="183"/>
      <c r="B1387" s="162"/>
      <c r="C1387" s="162"/>
      <c r="D1387" s="162"/>
      <c r="E1387" s="183"/>
      <c r="F1387" s="183"/>
      <c r="G1387" s="186"/>
      <c r="H1387" s="186"/>
      <c r="I1387" s="186"/>
      <c r="J1387" s="189"/>
      <c r="K1387" s="192"/>
      <c r="L1387" s="69" t="s">
        <v>119</v>
      </c>
      <c r="M1387" s="70">
        <v>3</v>
      </c>
      <c r="N1387" s="70">
        <f>IFERROR(VLOOKUP(L1387,Data!K:M,3,0),"0")</f>
        <v>85</v>
      </c>
      <c r="O1387" s="70">
        <f t="shared" si="39"/>
        <v>255</v>
      </c>
      <c r="P1387" s="178"/>
      <c r="Q1387" s="160"/>
      <c r="R1387" s="75"/>
      <c r="S1387" s="76"/>
      <c r="T1387" s="70"/>
      <c r="U1387" s="87"/>
      <c r="V1387" s="87"/>
      <c r="W1387" s="87"/>
      <c r="X1387" s="87"/>
      <c r="Y1387" s="87"/>
      <c r="Z1387" s="87"/>
      <c r="AA1387" s="87"/>
    </row>
    <row r="1388" spans="1:27" s="25" customFormat="1" ht="15.5" x14ac:dyDescent="0.35">
      <c r="A1388" s="183"/>
      <c r="B1388" s="162"/>
      <c r="C1388" s="162"/>
      <c r="D1388" s="162"/>
      <c r="E1388" s="183"/>
      <c r="F1388" s="183"/>
      <c r="G1388" s="186"/>
      <c r="H1388" s="186"/>
      <c r="I1388" s="186"/>
      <c r="J1388" s="189"/>
      <c r="K1388" s="192"/>
      <c r="L1388" s="69" t="s">
        <v>93</v>
      </c>
      <c r="M1388" s="70">
        <v>1</v>
      </c>
      <c r="N1388" s="70">
        <f>IFERROR(VLOOKUP(L1388,Data!K:M,3,0),"0")</f>
        <v>70</v>
      </c>
      <c r="O1388" s="70">
        <f t="shared" si="39"/>
        <v>70</v>
      </c>
      <c r="P1388" s="178"/>
      <c r="Q1388" s="160"/>
      <c r="R1388" s="75"/>
      <c r="S1388" s="76"/>
      <c r="T1388" s="70"/>
      <c r="U1388" s="87"/>
      <c r="V1388" s="87"/>
      <c r="W1388" s="87"/>
      <c r="X1388" s="87"/>
      <c r="Y1388" s="87"/>
      <c r="Z1388" s="87"/>
      <c r="AA1388" s="87"/>
    </row>
    <row r="1389" spans="1:27" s="25" customFormat="1" ht="15.5" x14ac:dyDescent="0.35">
      <c r="A1389" s="183"/>
      <c r="B1389" s="162"/>
      <c r="C1389" s="162"/>
      <c r="D1389" s="162"/>
      <c r="E1389" s="183"/>
      <c r="F1389" s="183"/>
      <c r="G1389" s="186"/>
      <c r="H1389" s="186"/>
      <c r="I1389" s="186"/>
      <c r="J1389" s="189"/>
      <c r="K1389" s="192"/>
      <c r="L1389" s="69" t="s">
        <v>112</v>
      </c>
      <c r="M1389" s="70">
        <v>1</v>
      </c>
      <c r="N1389" s="70">
        <f>IFERROR(VLOOKUP(L1389,Data!K:M,3,0),"0")</f>
        <v>800</v>
      </c>
      <c r="O1389" s="70">
        <f t="shared" si="39"/>
        <v>800</v>
      </c>
      <c r="P1389" s="178"/>
      <c r="Q1389" s="160"/>
      <c r="R1389" s="75"/>
      <c r="S1389" s="76"/>
      <c r="T1389" s="70"/>
      <c r="U1389" s="87"/>
      <c r="V1389" s="87"/>
      <c r="W1389" s="87"/>
      <c r="X1389" s="87"/>
      <c r="Y1389" s="87"/>
      <c r="Z1389" s="87"/>
      <c r="AA1389" s="87"/>
    </row>
    <row r="1390" spans="1:27" s="25" customFormat="1" ht="15.5" x14ac:dyDescent="0.35">
      <c r="A1390" s="183"/>
      <c r="B1390" s="162"/>
      <c r="C1390" s="162"/>
      <c r="D1390" s="162"/>
      <c r="E1390" s="183"/>
      <c r="F1390" s="183"/>
      <c r="G1390" s="186"/>
      <c r="H1390" s="186"/>
      <c r="I1390" s="186"/>
      <c r="J1390" s="189"/>
      <c r="K1390" s="192"/>
      <c r="L1390" s="69" t="s">
        <v>995</v>
      </c>
      <c r="M1390" s="70">
        <v>1</v>
      </c>
      <c r="N1390" s="70">
        <f>IFERROR(VLOOKUP(L1390,Data!K:M,3,0),"0")</f>
        <v>800</v>
      </c>
      <c r="O1390" s="70">
        <f t="shared" si="39"/>
        <v>800</v>
      </c>
      <c r="P1390" s="178"/>
      <c r="Q1390" s="160"/>
      <c r="R1390" s="75"/>
      <c r="S1390" s="76"/>
      <c r="T1390" s="70"/>
      <c r="U1390" s="87"/>
      <c r="V1390" s="87"/>
      <c r="W1390" s="87"/>
      <c r="X1390" s="87"/>
      <c r="Y1390" s="87"/>
      <c r="Z1390" s="87"/>
      <c r="AA1390" s="87"/>
    </row>
    <row r="1391" spans="1:27" s="25" customFormat="1" ht="15.5" x14ac:dyDescent="0.35">
      <c r="A1391" s="183"/>
      <c r="B1391" s="162"/>
      <c r="C1391" s="162"/>
      <c r="D1391" s="162"/>
      <c r="E1391" s="183"/>
      <c r="F1391" s="183"/>
      <c r="G1391" s="186"/>
      <c r="H1391" s="186"/>
      <c r="I1391" s="186"/>
      <c r="J1391" s="189"/>
      <c r="K1391" s="192"/>
      <c r="L1391" s="69" t="s">
        <v>7</v>
      </c>
      <c r="M1391" s="70">
        <v>6</v>
      </c>
      <c r="N1391" s="70">
        <v>10</v>
      </c>
      <c r="O1391" s="70">
        <f t="shared" si="39"/>
        <v>60</v>
      </c>
      <c r="P1391" s="178"/>
      <c r="Q1391" s="160"/>
      <c r="R1391" s="75" t="s">
        <v>853</v>
      </c>
      <c r="S1391" s="76"/>
      <c r="T1391" s="70"/>
      <c r="U1391" s="87"/>
      <c r="V1391" s="87"/>
      <c r="W1391" s="87"/>
      <c r="X1391" s="87"/>
      <c r="Y1391" s="87"/>
      <c r="Z1391" s="87"/>
      <c r="AA1391" s="87"/>
    </row>
    <row r="1392" spans="1:27" s="25" customFormat="1" ht="15.5" x14ac:dyDescent="0.35">
      <c r="A1392" s="183"/>
      <c r="B1392" s="162"/>
      <c r="C1392" s="162"/>
      <c r="D1392" s="162"/>
      <c r="E1392" s="183"/>
      <c r="F1392" s="183"/>
      <c r="G1392" s="186"/>
      <c r="H1392" s="186"/>
      <c r="I1392" s="186"/>
      <c r="J1392" s="189"/>
      <c r="K1392" s="192"/>
      <c r="L1392" s="69" t="s">
        <v>134</v>
      </c>
      <c r="M1392" s="70">
        <v>4</v>
      </c>
      <c r="N1392" s="70">
        <f>IFERROR(VLOOKUP(L1392,Data!K:M,3,0),"0")</f>
        <v>140</v>
      </c>
      <c r="O1392" s="70">
        <f t="shared" si="39"/>
        <v>560</v>
      </c>
      <c r="P1392" s="178"/>
      <c r="Q1392" s="160"/>
      <c r="R1392" s="75" t="s">
        <v>778</v>
      </c>
      <c r="S1392" s="76"/>
      <c r="T1392" s="70"/>
      <c r="U1392" s="87"/>
      <c r="V1392" s="87"/>
      <c r="W1392" s="87"/>
      <c r="X1392" s="87"/>
      <c r="Y1392" s="87"/>
      <c r="Z1392" s="87"/>
      <c r="AA1392" s="87"/>
    </row>
    <row r="1393" spans="1:27" s="25" customFormat="1" ht="15.5" x14ac:dyDescent="0.35">
      <c r="A1393" s="183"/>
      <c r="B1393" s="162"/>
      <c r="C1393" s="162"/>
      <c r="D1393" s="162"/>
      <c r="E1393" s="183"/>
      <c r="F1393" s="183"/>
      <c r="G1393" s="186"/>
      <c r="H1393" s="186"/>
      <c r="I1393" s="186"/>
      <c r="J1393" s="189"/>
      <c r="K1393" s="192"/>
      <c r="L1393" s="69" t="s">
        <v>144</v>
      </c>
      <c r="M1393" s="70">
        <v>1</v>
      </c>
      <c r="N1393" s="70">
        <v>890</v>
      </c>
      <c r="O1393" s="70">
        <f t="shared" si="39"/>
        <v>890</v>
      </c>
      <c r="P1393" s="178"/>
      <c r="Q1393" s="160"/>
      <c r="R1393" s="75"/>
      <c r="S1393" s="76"/>
      <c r="T1393" s="70"/>
      <c r="U1393" s="87"/>
      <c r="V1393" s="87"/>
      <c r="W1393" s="87"/>
      <c r="X1393" s="87"/>
      <c r="Y1393" s="87"/>
      <c r="Z1393" s="87"/>
      <c r="AA1393" s="87"/>
    </row>
    <row r="1394" spans="1:27" s="25" customFormat="1" ht="15.5" x14ac:dyDescent="0.35">
      <c r="A1394" s="183"/>
      <c r="B1394" s="162"/>
      <c r="C1394" s="162"/>
      <c r="D1394" s="162"/>
      <c r="E1394" s="183"/>
      <c r="F1394" s="183"/>
      <c r="G1394" s="186"/>
      <c r="H1394" s="186"/>
      <c r="I1394" s="186"/>
      <c r="J1394" s="189"/>
      <c r="K1394" s="192"/>
      <c r="L1394" s="69" t="s">
        <v>61</v>
      </c>
      <c r="M1394" s="70">
        <v>1</v>
      </c>
      <c r="N1394" s="70">
        <f>IFERROR(VLOOKUP(L1394,Data!K:M,3,0),"0")</f>
        <v>500</v>
      </c>
      <c r="O1394" s="70">
        <f t="shared" si="39"/>
        <v>500</v>
      </c>
      <c r="P1394" s="178"/>
      <c r="Q1394" s="160"/>
      <c r="R1394" s="75"/>
      <c r="S1394" s="76"/>
      <c r="T1394" s="70"/>
      <c r="U1394" s="87"/>
      <c r="V1394" s="87"/>
      <c r="W1394" s="87"/>
      <c r="X1394" s="87"/>
      <c r="Y1394" s="87"/>
      <c r="Z1394" s="87"/>
      <c r="AA1394" s="87"/>
    </row>
    <row r="1395" spans="1:27" s="25" customFormat="1" ht="15.5" x14ac:dyDescent="0.35">
      <c r="A1395" s="182">
        <f>IF(G1395="","",COUNTA($G$3:G1396))</f>
        <v>342</v>
      </c>
      <c r="B1395" s="161">
        <v>45117</v>
      </c>
      <c r="C1395" s="161" t="s">
        <v>53</v>
      </c>
      <c r="D1395" s="161" t="s">
        <v>55</v>
      </c>
      <c r="E1395" s="182">
        <v>2284</v>
      </c>
      <c r="F1395" s="182">
        <v>26540</v>
      </c>
      <c r="G1395" s="185" t="s">
        <v>1278</v>
      </c>
      <c r="H1395" s="185" t="s">
        <v>1278</v>
      </c>
      <c r="I1395" s="185" t="s">
        <v>278</v>
      </c>
      <c r="J1395" s="188" t="s">
        <v>997</v>
      </c>
      <c r="K1395" s="191" t="s">
        <v>232</v>
      </c>
      <c r="L1395" s="69" t="s">
        <v>65</v>
      </c>
      <c r="M1395" s="70">
        <v>1</v>
      </c>
      <c r="N1395" s="70">
        <f>IFERROR(VLOOKUP(L1395,Data!K:M,3,0),"0")</f>
        <v>1000</v>
      </c>
      <c r="O1395" s="70">
        <f t="shared" si="39"/>
        <v>1000</v>
      </c>
      <c r="P1395" s="178">
        <f>SUM(O1395:O1401)</f>
        <v>3875</v>
      </c>
      <c r="Q1395" s="159" t="s">
        <v>1104</v>
      </c>
      <c r="R1395" s="72"/>
      <c r="S1395" s="73"/>
      <c r="T1395" s="70" t="s">
        <v>192</v>
      </c>
      <c r="U1395" s="87"/>
      <c r="V1395" s="87"/>
      <c r="W1395" s="87"/>
      <c r="X1395" s="87"/>
      <c r="Y1395" s="87"/>
      <c r="Z1395" s="87"/>
      <c r="AA1395" s="87"/>
    </row>
    <row r="1396" spans="1:27" s="25" customFormat="1" ht="15.5" x14ac:dyDescent="0.35">
      <c r="A1396" s="183"/>
      <c r="B1396" s="162"/>
      <c r="C1396" s="162"/>
      <c r="D1396" s="162"/>
      <c r="E1396" s="183"/>
      <c r="F1396" s="183"/>
      <c r="G1396" s="186"/>
      <c r="H1396" s="186"/>
      <c r="I1396" s="186"/>
      <c r="J1396" s="189"/>
      <c r="K1396" s="192"/>
      <c r="L1396" s="69" t="s">
        <v>137</v>
      </c>
      <c r="M1396" s="70">
        <v>1</v>
      </c>
      <c r="N1396" s="70">
        <f>IFERROR(VLOOKUP(L1396,Data!K:M,3,0),"0")</f>
        <v>70</v>
      </c>
      <c r="O1396" s="70">
        <f t="shared" si="39"/>
        <v>70</v>
      </c>
      <c r="P1396" s="178"/>
      <c r="Q1396" s="160"/>
      <c r="R1396" s="75"/>
      <c r="S1396" s="76"/>
      <c r="T1396" s="70"/>
      <c r="U1396" s="87"/>
      <c r="V1396" s="87"/>
      <c r="W1396" s="87"/>
      <c r="X1396" s="87"/>
      <c r="Y1396" s="87"/>
      <c r="Z1396" s="87"/>
      <c r="AA1396" s="87"/>
    </row>
    <row r="1397" spans="1:27" s="25" customFormat="1" ht="15.5" x14ac:dyDescent="0.35">
      <c r="A1397" s="183"/>
      <c r="B1397" s="162"/>
      <c r="C1397" s="162"/>
      <c r="D1397" s="162"/>
      <c r="E1397" s="183"/>
      <c r="F1397" s="183"/>
      <c r="G1397" s="186"/>
      <c r="H1397" s="186"/>
      <c r="I1397" s="186"/>
      <c r="J1397" s="189"/>
      <c r="K1397" s="192"/>
      <c r="L1397" s="69" t="s">
        <v>88</v>
      </c>
      <c r="M1397" s="70">
        <v>9</v>
      </c>
      <c r="N1397" s="70">
        <f>IFERROR(VLOOKUP(L1397,Data!K:M,3,0),"0")</f>
        <v>35</v>
      </c>
      <c r="O1397" s="70">
        <f t="shared" si="39"/>
        <v>315</v>
      </c>
      <c r="P1397" s="178"/>
      <c r="Q1397" s="160"/>
      <c r="R1397" s="75"/>
      <c r="S1397" s="76"/>
      <c r="T1397" s="70"/>
      <c r="U1397" s="87"/>
      <c r="V1397" s="87"/>
      <c r="W1397" s="87"/>
      <c r="X1397" s="87"/>
      <c r="Y1397" s="87"/>
      <c r="Z1397" s="87"/>
      <c r="AA1397" s="87"/>
    </row>
    <row r="1398" spans="1:27" s="25" customFormat="1" ht="15.5" x14ac:dyDescent="0.35">
      <c r="A1398" s="183"/>
      <c r="B1398" s="162"/>
      <c r="C1398" s="162"/>
      <c r="D1398" s="162"/>
      <c r="E1398" s="183"/>
      <c r="F1398" s="183"/>
      <c r="G1398" s="186"/>
      <c r="H1398" s="186"/>
      <c r="I1398" s="186"/>
      <c r="J1398" s="189"/>
      <c r="K1398" s="192"/>
      <c r="L1398" s="69" t="s">
        <v>134</v>
      </c>
      <c r="M1398" s="70">
        <v>4</v>
      </c>
      <c r="N1398" s="70">
        <f>IFERROR(VLOOKUP(L1398,Data!K:M,3,0),"0")</f>
        <v>140</v>
      </c>
      <c r="O1398" s="70">
        <f t="shared" si="39"/>
        <v>560</v>
      </c>
      <c r="P1398" s="178"/>
      <c r="Q1398" s="160"/>
      <c r="R1398" s="75" t="s">
        <v>999</v>
      </c>
      <c r="S1398" s="76"/>
      <c r="T1398" s="70"/>
      <c r="U1398" s="87"/>
      <c r="V1398" s="87"/>
      <c r="W1398" s="87"/>
      <c r="X1398" s="87"/>
      <c r="Y1398" s="87"/>
      <c r="Z1398" s="87"/>
      <c r="AA1398" s="87"/>
    </row>
    <row r="1399" spans="1:27" s="25" customFormat="1" ht="15.5" x14ac:dyDescent="0.35">
      <c r="A1399" s="183"/>
      <c r="B1399" s="162"/>
      <c r="C1399" s="162"/>
      <c r="D1399" s="162"/>
      <c r="E1399" s="183"/>
      <c r="F1399" s="183"/>
      <c r="G1399" s="186"/>
      <c r="H1399" s="186"/>
      <c r="I1399" s="186"/>
      <c r="J1399" s="189"/>
      <c r="K1399" s="192"/>
      <c r="L1399" s="69" t="s">
        <v>7</v>
      </c>
      <c r="M1399" s="70">
        <v>1</v>
      </c>
      <c r="N1399" s="70">
        <v>150</v>
      </c>
      <c r="O1399" s="70">
        <f t="shared" si="39"/>
        <v>150</v>
      </c>
      <c r="P1399" s="178"/>
      <c r="Q1399" s="160"/>
      <c r="R1399" s="75" t="s">
        <v>998</v>
      </c>
      <c r="S1399" s="76"/>
      <c r="T1399" s="70"/>
      <c r="U1399" s="87"/>
      <c r="V1399" s="87"/>
      <c r="W1399" s="87"/>
      <c r="X1399" s="87"/>
      <c r="Y1399" s="87"/>
      <c r="Z1399" s="87"/>
      <c r="AA1399" s="87"/>
    </row>
    <row r="1400" spans="1:27" s="25" customFormat="1" ht="15.5" x14ac:dyDescent="0.35">
      <c r="A1400" s="183"/>
      <c r="B1400" s="162"/>
      <c r="C1400" s="162"/>
      <c r="D1400" s="162"/>
      <c r="E1400" s="183"/>
      <c r="F1400" s="183"/>
      <c r="G1400" s="186"/>
      <c r="H1400" s="186"/>
      <c r="I1400" s="186"/>
      <c r="J1400" s="189"/>
      <c r="K1400" s="192"/>
      <c r="L1400" s="69" t="s">
        <v>144</v>
      </c>
      <c r="M1400" s="70">
        <v>1</v>
      </c>
      <c r="N1400" s="70">
        <v>1280</v>
      </c>
      <c r="O1400" s="70">
        <f t="shared" si="39"/>
        <v>1280</v>
      </c>
      <c r="P1400" s="178"/>
      <c r="Q1400" s="160"/>
      <c r="R1400" s="75"/>
      <c r="S1400" s="76"/>
      <c r="T1400" s="70"/>
      <c r="U1400" s="87"/>
      <c r="V1400" s="87"/>
      <c r="W1400" s="87"/>
      <c r="X1400" s="87"/>
      <c r="Y1400" s="87"/>
      <c r="Z1400" s="87"/>
      <c r="AA1400" s="87"/>
    </row>
    <row r="1401" spans="1:27" s="25" customFormat="1" ht="15.5" x14ac:dyDescent="0.35">
      <c r="A1401" s="183"/>
      <c r="B1401" s="162"/>
      <c r="C1401" s="162"/>
      <c r="D1401" s="162"/>
      <c r="E1401" s="183"/>
      <c r="F1401" s="183"/>
      <c r="G1401" s="186"/>
      <c r="H1401" s="186"/>
      <c r="I1401" s="186"/>
      <c r="J1401" s="189"/>
      <c r="K1401" s="192"/>
      <c r="L1401" s="69" t="s">
        <v>61</v>
      </c>
      <c r="M1401" s="70">
        <v>1</v>
      </c>
      <c r="N1401" s="70">
        <f>IFERROR(VLOOKUP(L1401,Data!K:M,3,0),"0")</f>
        <v>500</v>
      </c>
      <c r="O1401" s="70">
        <f t="shared" si="39"/>
        <v>500</v>
      </c>
      <c r="P1401" s="178"/>
      <c r="Q1401" s="160"/>
      <c r="R1401" s="75"/>
      <c r="S1401" s="76"/>
      <c r="T1401" s="70"/>
      <c r="U1401" s="87"/>
      <c r="V1401" s="87"/>
      <c r="W1401" s="87"/>
      <c r="X1401" s="87"/>
      <c r="Y1401" s="87"/>
      <c r="Z1401" s="87"/>
      <c r="AA1401" s="87"/>
    </row>
    <row r="1402" spans="1:27" s="25" customFormat="1" ht="15.5" x14ac:dyDescent="0.35">
      <c r="A1402" s="182">
        <f>IF(G1402="","",COUNTA($G$3:G1403))</f>
        <v>343</v>
      </c>
      <c r="B1402" s="161">
        <v>45117</v>
      </c>
      <c r="C1402" s="161" t="s">
        <v>703</v>
      </c>
      <c r="D1402" s="161" t="s">
        <v>54</v>
      </c>
      <c r="E1402" s="182">
        <v>11443</v>
      </c>
      <c r="F1402" s="182">
        <v>344771</v>
      </c>
      <c r="G1402" s="185" t="s">
        <v>277</v>
      </c>
      <c r="H1402" s="185" t="s">
        <v>277</v>
      </c>
      <c r="I1402" s="185" t="s">
        <v>1231</v>
      </c>
      <c r="J1402" s="188" t="s">
        <v>1167</v>
      </c>
      <c r="K1402" s="191" t="s">
        <v>202</v>
      </c>
      <c r="L1402" s="69" t="s">
        <v>710</v>
      </c>
      <c r="M1402" s="70">
        <v>1</v>
      </c>
      <c r="N1402" s="70">
        <f>IFERROR(VLOOKUP(L1402,Data!K:M,3,0),"0")</f>
        <v>400</v>
      </c>
      <c r="O1402" s="70">
        <f t="shared" si="39"/>
        <v>400</v>
      </c>
      <c r="P1402" s="178">
        <f>SUM(O1402:O1403)</f>
        <v>900</v>
      </c>
      <c r="Q1402" s="159"/>
      <c r="R1402" s="72"/>
      <c r="S1402" s="73" t="s">
        <v>723</v>
      </c>
      <c r="T1402" s="70" t="s">
        <v>276</v>
      </c>
      <c r="U1402" s="87"/>
      <c r="V1402" s="87"/>
      <c r="W1402" s="87"/>
      <c r="X1402" s="87"/>
      <c r="Y1402" s="87"/>
      <c r="Z1402" s="87"/>
      <c r="AA1402" s="87"/>
    </row>
    <row r="1403" spans="1:27" s="25" customFormat="1" ht="15.5" x14ac:dyDescent="0.35">
      <c r="A1403" s="183"/>
      <c r="B1403" s="162"/>
      <c r="C1403" s="162"/>
      <c r="D1403" s="162"/>
      <c r="E1403" s="183"/>
      <c r="F1403" s="183"/>
      <c r="G1403" s="186"/>
      <c r="H1403" s="186"/>
      <c r="I1403" s="186"/>
      <c r="J1403" s="189"/>
      <c r="K1403" s="192"/>
      <c r="L1403" s="69" t="s">
        <v>61</v>
      </c>
      <c r="M1403" s="70">
        <v>1</v>
      </c>
      <c r="N1403" s="70">
        <f>IFERROR(VLOOKUP(L1403,Data!K:M,3,0),"0")</f>
        <v>500</v>
      </c>
      <c r="O1403" s="70">
        <f t="shared" si="39"/>
        <v>500</v>
      </c>
      <c r="P1403" s="178"/>
      <c r="Q1403" s="160"/>
      <c r="R1403" s="75"/>
      <c r="S1403" s="76"/>
      <c r="T1403" s="70"/>
      <c r="U1403" s="87"/>
      <c r="V1403" s="87"/>
      <c r="W1403" s="87"/>
      <c r="X1403" s="87"/>
      <c r="Y1403" s="87"/>
      <c r="Z1403" s="87"/>
      <c r="AA1403" s="87"/>
    </row>
    <row r="1404" spans="1:27" s="25" customFormat="1" ht="15.5" x14ac:dyDescent="0.35">
      <c r="A1404" s="182">
        <f>IF(G1404="","",COUNTA($G$3:G1405))</f>
        <v>344</v>
      </c>
      <c r="B1404" s="161">
        <v>45117</v>
      </c>
      <c r="C1404" s="161" t="s">
        <v>707</v>
      </c>
      <c r="D1404" s="161" t="s">
        <v>60</v>
      </c>
      <c r="E1404" s="182">
        <v>52013</v>
      </c>
      <c r="F1404" s="182">
        <v>403512</v>
      </c>
      <c r="G1404" s="185" t="s">
        <v>275</v>
      </c>
      <c r="H1404" s="185" t="s">
        <v>275</v>
      </c>
      <c r="I1404" s="185" t="s">
        <v>1232</v>
      </c>
      <c r="J1404" s="188" t="s">
        <v>1168</v>
      </c>
      <c r="K1404" s="191" t="s">
        <v>202</v>
      </c>
      <c r="L1404" s="69" t="s">
        <v>864</v>
      </c>
      <c r="M1404" s="70">
        <v>1</v>
      </c>
      <c r="N1404" s="70">
        <f>IFERROR(VLOOKUP(L1404,Data!K:M,3,0),"0")</f>
        <v>250</v>
      </c>
      <c r="O1404" s="70">
        <f t="shared" ref="O1404:O1426" si="43">PRODUCT(M1404:N1404)</f>
        <v>250</v>
      </c>
      <c r="P1404" s="178">
        <f>SUM(O1404:O1406)</f>
        <v>1130</v>
      </c>
      <c r="Q1404" s="159"/>
      <c r="R1404" s="72"/>
      <c r="S1404" s="73"/>
      <c r="T1404" s="70" t="s">
        <v>178</v>
      </c>
      <c r="U1404" s="87"/>
      <c r="V1404" s="87"/>
      <c r="W1404" s="87"/>
      <c r="X1404" s="87"/>
      <c r="Y1404" s="87"/>
      <c r="Z1404" s="87"/>
      <c r="AA1404" s="87"/>
    </row>
    <row r="1405" spans="1:27" s="25" customFormat="1" ht="15.5" x14ac:dyDescent="0.35">
      <c r="A1405" s="183"/>
      <c r="B1405" s="162"/>
      <c r="C1405" s="162"/>
      <c r="D1405" s="162"/>
      <c r="E1405" s="183"/>
      <c r="F1405" s="183"/>
      <c r="G1405" s="186"/>
      <c r="H1405" s="186"/>
      <c r="I1405" s="186"/>
      <c r="J1405" s="189"/>
      <c r="K1405" s="192"/>
      <c r="L1405" s="69" t="s">
        <v>714</v>
      </c>
      <c r="M1405" s="70">
        <v>1</v>
      </c>
      <c r="N1405" s="70">
        <f>IFERROR(VLOOKUP(L1405,Data!K:M,3,0),"0")</f>
        <v>380</v>
      </c>
      <c r="O1405" s="70">
        <f t="shared" si="43"/>
        <v>380</v>
      </c>
      <c r="P1405" s="178"/>
      <c r="Q1405" s="160"/>
      <c r="R1405" s="75"/>
      <c r="S1405" s="76"/>
      <c r="T1405" s="70"/>
      <c r="U1405" s="87"/>
      <c r="V1405" s="87"/>
      <c r="W1405" s="87"/>
      <c r="X1405" s="87"/>
      <c r="Y1405" s="87"/>
      <c r="Z1405" s="87"/>
      <c r="AA1405" s="87"/>
    </row>
    <row r="1406" spans="1:27" s="25" customFormat="1" ht="15.5" x14ac:dyDescent="0.35">
      <c r="A1406" s="183"/>
      <c r="B1406" s="162"/>
      <c r="C1406" s="162"/>
      <c r="D1406" s="162"/>
      <c r="E1406" s="183"/>
      <c r="F1406" s="183"/>
      <c r="G1406" s="186"/>
      <c r="H1406" s="186"/>
      <c r="I1406" s="186"/>
      <c r="J1406" s="189"/>
      <c r="K1406" s="192"/>
      <c r="L1406" s="69" t="s">
        <v>61</v>
      </c>
      <c r="M1406" s="70">
        <v>1</v>
      </c>
      <c r="N1406" s="70">
        <f>IFERROR(VLOOKUP(L1406,Data!K:M,3,0),"0")</f>
        <v>500</v>
      </c>
      <c r="O1406" s="70">
        <f t="shared" si="43"/>
        <v>500</v>
      </c>
      <c r="P1406" s="178"/>
      <c r="Q1406" s="160"/>
      <c r="R1406" s="75"/>
      <c r="S1406" s="76"/>
      <c r="T1406" s="70"/>
      <c r="U1406" s="87"/>
      <c r="V1406" s="87"/>
      <c r="W1406" s="87"/>
      <c r="X1406" s="87"/>
      <c r="Y1406" s="87"/>
      <c r="Z1406" s="87"/>
      <c r="AA1406" s="87"/>
    </row>
    <row r="1407" spans="1:27" s="25" customFormat="1" ht="15.5" x14ac:dyDescent="0.35">
      <c r="A1407" s="182">
        <f>IF(G1407="","",COUNTA($G$3:G1408))</f>
        <v>345</v>
      </c>
      <c r="B1407" s="161">
        <v>45117</v>
      </c>
      <c r="C1407" s="161" t="s">
        <v>703</v>
      </c>
      <c r="D1407" s="161" t="s">
        <v>76</v>
      </c>
      <c r="E1407" s="182">
        <v>28713</v>
      </c>
      <c r="F1407" s="182">
        <v>139708</v>
      </c>
      <c r="G1407" s="185" t="s">
        <v>272</v>
      </c>
      <c r="H1407" s="185" t="s">
        <v>272</v>
      </c>
      <c r="I1407" s="185" t="s">
        <v>1235</v>
      </c>
      <c r="J1407" s="188" t="s">
        <v>1171</v>
      </c>
      <c r="K1407" s="191" t="s">
        <v>163</v>
      </c>
      <c r="L1407" s="69" t="s">
        <v>61</v>
      </c>
      <c r="M1407" s="70">
        <v>1</v>
      </c>
      <c r="N1407" s="70">
        <f>IFERROR(VLOOKUP(L1407,Data!K:M,3,0),"0")</f>
        <v>500</v>
      </c>
      <c r="O1407" s="70">
        <f t="shared" si="43"/>
        <v>500</v>
      </c>
      <c r="P1407" s="178">
        <f>SUM(O1407:O1408)</f>
        <v>500</v>
      </c>
      <c r="Q1407" s="159"/>
      <c r="R1407" s="72" t="s">
        <v>727</v>
      </c>
      <c r="S1407" s="73" t="s">
        <v>744</v>
      </c>
      <c r="T1407" s="70" t="s">
        <v>180</v>
      </c>
      <c r="U1407" s="87"/>
      <c r="V1407" s="87"/>
      <c r="W1407" s="87"/>
      <c r="X1407" s="87"/>
      <c r="Y1407" s="87"/>
      <c r="Z1407" s="87"/>
      <c r="AA1407" s="87"/>
    </row>
    <row r="1408" spans="1:27" s="25" customFormat="1" ht="15.5" x14ac:dyDescent="0.35">
      <c r="A1408" s="183"/>
      <c r="B1408" s="162"/>
      <c r="C1408" s="162"/>
      <c r="D1408" s="162"/>
      <c r="E1408" s="183"/>
      <c r="F1408" s="183"/>
      <c r="G1408" s="186"/>
      <c r="H1408" s="186"/>
      <c r="I1408" s="186"/>
      <c r="J1408" s="189"/>
      <c r="K1408" s="192"/>
      <c r="L1408" s="69"/>
      <c r="M1408" s="70"/>
      <c r="N1408" s="70" t="str">
        <f>IFERROR(VLOOKUP(L1408,Data!K:M,3,0),"0")</f>
        <v>0</v>
      </c>
      <c r="O1408" s="70">
        <f t="shared" si="43"/>
        <v>0</v>
      </c>
      <c r="P1408" s="178"/>
      <c r="Q1408" s="160"/>
      <c r="R1408" s="75"/>
      <c r="S1408" s="76"/>
      <c r="T1408" s="70"/>
      <c r="U1408" s="87"/>
      <c r="V1408" s="87"/>
      <c r="W1408" s="87"/>
      <c r="X1408" s="87"/>
      <c r="Y1408" s="87"/>
      <c r="Z1408" s="87"/>
      <c r="AA1408" s="87"/>
    </row>
    <row r="1409" spans="1:27" s="25" customFormat="1" ht="15.5" x14ac:dyDescent="0.35">
      <c r="A1409" s="182">
        <f>IF(G1409="","",COUNTA($G$3:G1410))</f>
        <v>346</v>
      </c>
      <c r="B1409" s="161">
        <v>45117</v>
      </c>
      <c r="C1409" s="161" t="s">
        <v>707</v>
      </c>
      <c r="D1409" s="161" t="s">
        <v>76</v>
      </c>
      <c r="E1409" s="182">
        <v>206620</v>
      </c>
      <c r="F1409" s="182">
        <v>479588</v>
      </c>
      <c r="G1409" s="185" t="s">
        <v>270</v>
      </c>
      <c r="H1409" s="185" t="s">
        <v>270</v>
      </c>
      <c r="I1409" s="185" t="s">
        <v>269</v>
      </c>
      <c r="J1409" s="188" t="s">
        <v>1172</v>
      </c>
      <c r="K1409" s="191" t="s">
        <v>181</v>
      </c>
      <c r="L1409" s="69" t="s">
        <v>7</v>
      </c>
      <c r="M1409" s="70">
        <v>1</v>
      </c>
      <c r="N1409" s="70">
        <v>700</v>
      </c>
      <c r="O1409" s="70">
        <f t="shared" si="43"/>
        <v>700</v>
      </c>
      <c r="P1409" s="178">
        <f>SUM(O1409:O1411)</f>
        <v>1200</v>
      </c>
      <c r="Q1409" s="159"/>
      <c r="R1409" s="75" t="s">
        <v>828</v>
      </c>
      <c r="S1409" s="73" t="s">
        <v>753</v>
      </c>
      <c r="T1409" s="70" t="s">
        <v>228</v>
      </c>
      <c r="U1409" s="87"/>
      <c r="V1409" s="87"/>
      <c r="W1409" s="87"/>
      <c r="X1409" s="87"/>
      <c r="Y1409" s="87"/>
      <c r="Z1409" s="87"/>
      <c r="AA1409" s="87"/>
    </row>
    <row r="1410" spans="1:27" s="25" customFormat="1" ht="15.5" x14ac:dyDescent="0.35">
      <c r="A1410" s="183"/>
      <c r="B1410" s="162"/>
      <c r="C1410" s="162"/>
      <c r="D1410" s="162"/>
      <c r="E1410" s="183"/>
      <c r="F1410" s="183"/>
      <c r="G1410" s="186"/>
      <c r="H1410" s="186"/>
      <c r="I1410" s="186"/>
      <c r="J1410" s="189"/>
      <c r="K1410" s="192"/>
      <c r="L1410" s="69" t="s">
        <v>61</v>
      </c>
      <c r="M1410" s="70">
        <v>1</v>
      </c>
      <c r="N1410" s="70">
        <f>IFERROR(VLOOKUP(L1410,Data!K:M,3,0),"0")</f>
        <v>500</v>
      </c>
      <c r="O1410" s="70">
        <f t="shared" si="43"/>
        <v>500</v>
      </c>
      <c r="P1410" s="178"/>
      <c r="Q1410" s="160"/>
      <c r="R1410" s="171" t="s">
        <v>1593</v>
      </c>
      <c r="S1410" s="76"/>
      <c r="T1410" s="70"/>
      <c r="U1410" s="87"/>
      <c r="V1410" s="87"/>
      <c r="W1410" s="87"/>
      <c r="X1410" s="87"/>
      <c r="Y1410" s="87"/>
      <c r="Z1410" s="87"/>
      <c r="AA1410" s="87"/>
    </row>
    <row r="1411" spans="1:27" s="25" customFormat="1" ht="15.5" x14ac:dyDescent="0.35">
      <c r="A1411" s="183"/>
      <c r="B1411" s="162"/>
      <c r="C1411" s="162"/>
      <c r="D1411" s="162"/>
      <c r="E1411" s="183"/>
      <c r="F1411" s="183"/>
      <c r="G1411" s="186"/>
      <c r="H1411" s="186"/>
      <c r="I1411" s="186"/>
      <c r="J1411" s="189"/>
      <c r="K1411" s="192"/>
      <c r="L1411" s="69"/>
      <c r="M1411" s="70"/>
      <c r="N1411" s="70" t="str">
        <f>IFERROR(VLOOKUP(L1411,Data!K:M,3,0),"0")</f>
        <v>0</v>
      </c>
      <c r="O1411" s="70">
        <f t="shared" si="43"/>
        <v>0</v>
      </c>
      <c r="P1411" s="178"/>
      <c r="Q1411" s="160"/>
      <c r="R1411" s="177"/>
      <c r="S1411" s="76"/>
      <c r="T1411" s="70"/>
      <c r="U1411" s="87"/>
      <c r="V1411" s="87"/>
      <c r="W1411" s="87"/>
      <c r="X1411" s="87"/>
      <c r="Y1411" s="87"/>
      <c r="Z1411" s="87"/>
      <c r="AA1411" s="87"/>
    </row>
    <row r="1412" spans="1:27" s="25" customFormat="1" ht="15.5" x14ac:dyDescent="0.35">
      <c r="A1412" s="182">
        <f>IF(G1412="","",COUNTA($G$3:G1413))</f>
        <v>347</v>
      </c>
      <c r="B1412" s="161">
        <v>45117</v>
      </c>
      <c r="C1412" s="161" t="s">
        <v>53</v>
      </c>
      <c r="D1412" s="161" t="s">
        <v>55</v>
      </c>
      <c r="E1412" s="182">
        <v>7687</v>
      </c>
      <c r="F1412" s="182">
        <v>129014</v>
      </c>
      <c r="G1412" s="185" t="s">
        <v>268</v>
      </c>
      <c r="H1412" s="185" t="s">
        <v>268</v>
      </c>
      <c r="I1412" s="185" t="s">
        <v>267</v>
      </c>
      <c r="J1412" s="188" t="s">
        <v>1173</v>
      </c>
      <c r="K1412" s="191" t="s">
        <v>181</v>
      </c>
      <c r="L1412" s="69" t="s">
        <v>763</v>
      </c>
      <c r="M1412" s="70">
        <v>1</v>
      </c>
      <c r="N1412" s="70">
        <f>IFERROR(VLOOKUP(L1412,Data!K:M,3,0),"0")</f>
        <v>850</v>
      </c>
      <c r="O1412" s="70">
        <f t="shared" si="43"/>
        <v>850</v>
      </c>
      <c r="P1412" s="178">
        <f>SUM(O1412:O1413)</f>
        <v>1350</v>
      </c>
      <c r="Q1412" s="159"/>
      <c r="R1412" s="72"/>
      <c r="S1412" s="73" t="s">
        <v>827</v>
      </c>
      <c r="T1412" s="70" t="s">
        <v>172</v>
      </c>
      <c r="U1412" s="87"/>
      <c r="V1412" s="87"/>
      <c r="W1412" s="87"/>
      <c r="X1412" s="87"/>
      <c r="Y1412" s="87"/>
      <c r="Z1412" s="87"/>
      <c r="AA1412" s="87"/>
    </row>
    <row r="1413" spans="1:27" s="25" customFormat="1" ht="15.5" x14ac:dyDescent="0.35">
      <c r="A1413" s="183"/>
      <c r="B1413" s="162"/>
      <c r="C1413" s="162"/>
      <c r="D1413" s="162"/>
      <c r="E1413" s="183"/>
      <c r="F1413" s="183"/>
      <c r="G1413" s="186"/>
      <c r="H1413" s="186"/>
      <c r="I1413" s="186"/>
      <c r="J1413" s="189"/>
      <c r="K1413" s="192"/>
      <c r="L1413" s="69" t="s">
        <v>61</v>
      </c>
      <c r="M1413" s="70">
        <v>1</v>
      </c>
      <c r="N1413" s="70">
        <f>IFERROR(VLOOKUP(L1413,Data!K:M,3,0),"0")</f>
        <v>500</v>
      </c>
      <c r="O1413" s="70">
        <f t="shared" si="43"/>
        <v>500</v>
      </c>
      <c r="P1413" s="178"/>
      <c r="Q1413" s="160"/>
      <c r="R1413" s="75"/>
      <c r="S1413" s="76"/>
      <c r="T1413" s="70"/>
      <c r="U1413" s="87"/>
      <c r="V1413" s="87"/>
      <c r="W1413" s="87"/>
      <c r="X1413" s="87"/>
      <c r="Y1413" s="87"/>
      <c r="Z1413" s="87"/>
      <c r="AA1413" s="87"/>
    </row>
    <row r="1414" spans="1:27" s="25" customFormat="1" ht="15.5" x14ac:dyDescent="0.35">
      <c r="A1414" s="182">
        <f>IF(G1414="","",COUNTA($G$3:G1415))</f>
        <v>348</v>
      </c>
      <c r="B1414" s="161">
        <v>45117</v>
      </c>
      <c r="C1414" s="161" t="s">
        <v>707</v>
      </c>
      <c r="D1414" s="161" t="s">
        <v>59</v>
      </c>
      <c r="E1414" s="182">
        <v>55464</v>
      </c>
      <c r="F1414" s="182">
        <v>422485</v>
      </c>
      <c r="G1414" s="185" t="s">
        <v>266</v>
      </c>
      <c r="H1414" s="185" t="s">
        <v>266</v>
      </c>
      <c r="I1414" s="185" t="s">
        <v>1236</v>
      </c>
      <c r="J1414" s="188" t="s">
        <v>1174</v>
      </c>
      <c r="K1414" s="191" t="s">
        <v>208</v>
      </c>
      <c r="L1414" s="69" t="s">
        <v>7</v>
      </c>
      <c r="M1414" s="70">
        <v>1</v>
      </c>
      <c r="N1414" s="70">
        <v>500</v>
      </c>
      <c r="O1414" s="70">
        <f t="shared" si="43"/>
        <v>500</v>
      </c>
      <c r="P1414" s="178">
        <f>SUM(O1414:O1416)</f>
        <v>1000</v>
      </c>
      <c r="Q1414" s="159"/>
      <c r="R1414" s="72" t="s">
        <v>907</v>
      </c>
      <c r="S1414" s="73" t="s">
        <v>787</v>
      </c>
      <c r="T1414" s="70" t="s">
        <v>195</v>
      </c>
      <c r="U1414" s="87"/>
      <c r="V1414" s="87"/>
      <c r="W1414" s="87"/>
      <c r="X1414" s="87"/>
      <c r="Y1414" s="87"/>
      <c r="Z1414" s="87"/>
      <c r="AA1414" s="87"/>
    </row>
    <row r="1415" spans="1:27" s="25" customFormat="1" ht="15.5" x14ac:dyDescent="0.35">
      <c r="A1415" s="183"/>
      <c r="B1415" s="162"/>
      <c r="C1415" s="162"/>
      <c r="D1415" s="162"/>
      <c r="E1415" s="183"/>
      <c r="F1415" s="183"/>
      <c r="G1415" s="186"/>
      <c r="H1415" s="186"/>
      <c r="I1415" s="186"/>
      <c r="J1415" s="189"/>
      <c r="K1415" s="192"/>
      <c r="L1415" s="69" t="s">
        <v>61</v>
      </c>
      <c r="M1415" s="70">
        <v>1</v>
      </c>
      <c r="N1415" s="70">
        <f>IFERROR(VLOOKUP(L1415,Data!K:M,3,0),"0")</f>
        <v>500</v>
      </c>
      <c r="O1415" s="70">
        <f t="shared" si="43"/>
        <v>500</v>
      </c>
      <c r="P1415" s="178"/>
      <c r="Q1415" s="160"/>
      <c r="R1415" s="75"/>
      <c r="S1415" s="76"/>
      <c r="T1415" s="70"/>
      <c r="U1415" s="87"/>
      <c r="V1415" s="87"/>
      <c r="W1415" s="87"/>
      <c r="X1415" s="87"/>
      <c r="Y1415" s="87"/>
      <c r="Z1415" s="87"/>
      <c r="AA1415" s="87"/>
    </row>
    <row r="1416" spans="1:27" s="25" customFormat="1" ht="15.5" x14ac:dyDescent="0.35">
      <c r="A1416" s="183"/>
      <c r="B1416" s="162"/>
      <c r="C1416" s="162"/>
      <c r="D1416" s="162"/>
      <c r="E1416" s="183"/>
      <c r="F1416" s="183"/>
      <c r="G1416" s="186"/>
      <c r="H1416" s="186"/>
      <c r="I1416" s="186"/>
      <c r="J1416" s="189"/>
      <c r="K1416" s="192"/>
      <c r="L1416" s="69"/>
      <c r="M1416" s="70"/>
      <c r="N1416" s="70" t="str">
        <f>IFERROR(VLOOKUP(L1416,Data!K:M,3,0),"0")</f>
        <v>0</v>
      </c>
      <c r="O1416" s="70">
        <f t="shared" si="43"/>
        <v>0</v>
      </c>
      <c r="P1416" s="178"/>
      <c r="Q1416" s="160"/>
      <c r="R1416" s="75"/>
      <c r="S1416" s="76"/>
      <c r="T1416" s="70"/>
      <c r="U1416" s="87"/>
      <c r="V1416" s="87"/>
      <c r="W1416" s="87"/>
      <c r="X1416" s="87"/>
      <c r="Y1416" s="87"/>
      <c r="Z1416" s="87"/>
      <c r="AA1416" s="87"/>
    </row>
    <row r="1417" spans="1:27" s="25" customFormat="1" ht="15.5" x14ac:dyDescent="0.35">
      <c r="A1417" s="182">
        <f>IF(G1417="","",COUNTA($G$3:G1418))</f>
        <v>349</v>
      </c>
      <c r="B1417" s="161">
        <v>45117</v>
      </c>
      <c r="C1417" s="161" t="s">
        <v>703</v>
      </c>
      <c r="D1417" s="161" t="s">
        <v>76</v>
      </c>
      <c r="E1417" s="182">
        <v>39872</v>
      </c>
      <c r="F1417" s="182">
        <v>278579</v>
      </c>
      <c r="G1417" s="185" t="s">
        <v>1279</v>
      </c>
      <c r="H1417" s="185" t="s">
        <v>1279</v>
      </c>
      <c r="I1417" s="185" t="s">
        <v>1237</v>
      </c>
      <c r="J1417" s="188" t="s">
        <v>1175</v>
      </c>
      <c r="K1417" s="191" t="s">
        <v>247</v>
      </c>
      <c r="L1417" s="69" t="s">
        <v>65</v>
      </c>
      <c r="M1417" s="70">
        <v>1</v>
      </c>
      <c r="N1417" s="70">
        <f>IFERROR(VLOOKUP(L1417,Data!K:M,3,0),"0")</f>
        <v>1000</v>
      </c>
      <c r="O1417" s="70">
        <f t="shared" si="43"/>
        <v>1000</v>
      </c>
      <c r="P1417" s="178">
        <f>SUM(O1417:O1424)</f>
        <v>4400</v>
      </c>
      <c r="Q1417" s="159" t="s">
        <v>1238</v>
      </c>
      <c r="R1417" s="72"/>
      <c r="S1417" s="73"/>
      <c r="T1417" s="70" t="s">
        <v>192</v>
      </c>
      <c r="U1417" s="87"/>
      <c r="V1417" s="87"/>
      <c r="W1417" s="87"/>
      <c r="X1417" s="87"/>
      <c r="Y1417" s="87"/>
      <c r="Z1417" s="87"/>
      <c r="AA1417" s="87"/>
    </row>
    <row r="1418" spans="1:27" s="25" customFormat="1" ht="15.5" x14ac:dyDescent="0.35">
      <c r="A1418" s="183"/>
      <c r="B1418" s="162"/>
      <c r="C1418" s="162"/>
      <c r="D1418" s="162"/>
      <c r="E1418" s="183"/>
      <c r="F1418" s="183"/>
      <c r="G1418" s="186"/>
      <c r="H1418" s="186"/>
      <c r="I1418" s="186"/>
      <c r="J1418" s="189"/>
      <c r="K1418" s="192"/>
      <c r="L1418" s="69" t="s">
        <v>137</v>
      </c>
      <c r="M1418" s="70">
        <v>1</v>
      </c>
      <c r="N1418" s="70">
        <f>IFERROR(VLOOKUP(L1418,Data!K:M,3,0),"0")</f>
        <v>70</v>
      </c>
      <c r="O1418" s="70">
        <f t="shared" si="43"/>
        <v>70</v>
      </c>
      <c r="P1418" s="178"/>
      <c r="Q1418" s="160"/>
      <c r="R1418" s="75"/>
      <c r="S1418" s="76"/>
      <c r="T1418" s="70"/>
      <c r="U1418" s="87"/>
      <c r="V1418" s="87"/>
      <c r="W1418" s="87"/>
      <c r="X1418" s="87"/>
      <c r="Y1418" s="87"/>
      <c r="Z1418" s="87"/>
      <c r="AA1418" s="87"/>
    </row>
    <row r="1419" spans="1:27" s="25" customFormat="1" ht="15.5" x14ac:dyDescent="0.35">
      <c r="A1419" s="183"/>
      <c r="B1419" s="162"/>
      <c r="C1419" s="162"/>
      <c r="D1419" s="162"/>
      <c r="E1419" s="183"/>
      <c r="F1419" s="183"/>
      <c r="G1419" s="186"/>
      <c r="H1419" s="186"/>
      <c r="I1419" s="186"/>
      <c r="J1419" s="189"/>
      <c r="K1419" s="192"/>
      <c r="L1419" s="69" t="s">
        <v>716</v>
      </c>
      <c r="M1419" s="70">
        <v>1</v>
      </c>
      <c r="N1419" s="70">
        <f>IFERROR(VLOOKUP(L1419,Data!K:M,3,0),"0")</f>
        <v>200</v>
      </c>
      <c r="O1419" s="70">
        <f t="shared" si="43"/>
        <v>200</v>
      </c>
      <c r="P1419" s="178"/>
      <c r="Q1419" s="160"/>
      <c r="R1419" s="75"/>
      <c r="S1419" s="76"/>
      <c r="T1419" s="70"/>
      <c r="U1419" s="87"/>
      <c r="V1419" s="87"/>
      <c r="W1419" s="87"/>
      <c r="X1419" s="87"/>
      <c r="Y1419" s="87"/>
      <c r="Z1419" s="87"/>
      <c r="AA1419" s="87"/>
    </row>
    <row r="1420" spans="1:27" s="25" customFormat="1" ht="15.5" x14ac:dyDescent="0.35">
      <c r="A1420" s="183"/>
      <c r="B1420" s="162"/>
      <c r="C1420" s="162"/>
      <c r="D1420" s="162"/>
      <c r="E1420" s="183"/>
      <c r="F1420" s="183"/>
      <c r="G1420" s="186"/>
      <c r="H1420" s="186"/>
      <c r="I1420" s="186"/>
      <c r="J1420" s="189"/>
      <c r="K1420" s="192"/>
      <c r="L1420" s="69" t="s">
        <v>578</v>
      </c>
      <c r="M1420" s="70">
        <v>3</v>
      </c>
      <c r="N1420" s="70">
        <f>IFERROR(VLOOKUP(L1420,Data!K:M,3,0),"0")</f>
        <v>10</v>
      </c>
      <c r="O1420" s="70">
        <f t="shared" si="43"/>
        <v>30</v>
      </c>
      <c r="P1420" s="178"/>
      <c r="Q1420" s="160"/>
      <c r="R1420" s="75"/>
      <c r="S1420" s="76"/>
      <c r="T1420" s="70"/>
      <c r="U1420" s="87"/>
      <c r="V1420" s="87"/>
      <c r="W1420" s="87"/>
      <c r="X1420" s="87"/>
      <c r="Y1420" s="87"/>
      <c r="Z1420" s="87"/>
      <c r="AA1420" s="87"/>
    </row>
    <row r="1421" spans="1:27" s="25" customFormat="1" ht="15.5" x14ac:dyDescent="0.35">
      <c r="A1421" s="183"/>
      <c r="B1421" s="162"/>
      <c r="C1421" s="162"/>
      <c r="D1421" s="162"/>
      <c r="E1421" s="183"/>
      <c r="F1421" s="183"/>
      <c r="G1421" s="186"/>
      <c r="H1421" s="186"/>
      <c r="I1421" s="186"/>
      <c r="J1421" s="189"/>
      <c r="K1421" s="192"/>
      <c r="L1421" s="69" t="s">
        <v>112</v>
      </c>
      <c r="M1421" s="70">
        <v>1</v>
      </c>
      <c r="N1421" s="70">
        <f>IFERROR(VLOOKUP(L1421,Data!K:M,3,0),"0")</f>
        <v>800</v>
      </c>
      <c r="O1421" s="70">
        <f t="shared" si="43"/>
        <v>800</v>
      </c>
      <c r="P1421" s="178"/>
      <c r="Q1421" s="160"/>
      <c r="R1421" s="75" t="s">
        <v>1098</v>
      </c>
      <c r="S1421" s="76"/>
      <c r="T1421" s="70"/>
      <c r="U1421" s="87"/>
      <c r="V1421" s="87"/>
      <c r="W1421" s="87"/>
      <c r="X1421" s="87"/>
      <c r="Y1421" s="87"/>
      <c r="Z1421" s="87"/>
      <c r="AA1421" s="87"/>
    </row>
    <row r="1422" spans="1:27" s="25" customFormat="1" ht="15.5" x14ac:dyDescent="0.35">
      <c r="A1422" s="183"/>
      <c r="B1422" s="162"/>
      <c r="C1422" s="162"/>
      <c r="D1422" s="162"/>
      <c r="E1422" s="183"/>
      <c r="F1422" s="183"/>
      <c r="G1422" s="186"/>
      <c r="H1422" s="186"/>
      <c r="I1422" s="186"/>
      <c r="J1422" s="189"/>
      <c r="K1422" s="192"/>
      <c r="L1422" s="69" t="s">
        <v>134</v>
      </c>
      <c r="M1422" s="70">
        <v>3</v>
      </c>
      <c r="N1422" s="70">
        <f>IFERROR(VLOOKUP(L1422,Data!K:M,3,0),"0")</f>
        <v>140</v>
      </c>
      <c r="O1422" s="70">
        <f t="shared" si="43"/>
        <v>420</v>
      </c>
      <c r="P1422" s="178"/>
      <c r="Q1422" s="160"/>
      <c r="R1422" s="75" t="s">
        <v>1176</v>
      </c>
      <c r="S1422" s="76"/>
      <c r="T1422" s="70"/>
      <c r="U1422" s="87"/>
      <c r="V1422" s="87"/>
      <c r="W1422" s="87"/>
      <c r="X1422" s="87"/>
      <c r="Y1422" s="87"/>
      <c r="Z1422" s="87"/>
      <c r="AA1422" s="87"/>
    </row>
    <row r="1423" spans="1:27" s="25" customFormat="1" ht="15.5" x14ac:dyDescent="0.35">
      <c r="A1423" s="183"/>
      <c r="B1423" s="162"/>
      <c r="C1423" s="162"/>
      <c r="D1423" s="162"/>
      <c r="E1423" s="183"/>
      <c r="F1423" s="183"/>
      <c r="G1423" s="186"/>
      <c r="H1423" s="186"/>
      <c r="I1423" s="186"/>
      <c r="J1423" s="189"/>
      <c r="K1423" s="192"/>
      <c r="L1423" s="69" t="s">
        <v>144</v>
      </c>
      <c r="M1423" s="70">
        <v>1</v>
      </c>
      <c r="N1423" s="70">
        <v>1380</v>
      </c>
      <c r="O1423" s="70">
        <f t="shared" si="43"/>
        <v>1380</v>
      </c>
      <c r="P1423" s="178"/>
      <c r="Q1423" s="160"/>
      <c r="R1423" s="75"/>
      <c r="S1423" s="76"/>
      <c r="T1423" s="70"/>
      <c r="U1423" s="87"/>
      <c r="V1423" s="87"/>
      <c r="W1423" s="87"/>
      <c r="X1423" s="87"/>
      <c r="Y1423" s="87"/>
      <c r="Z1423" s="87"/>
      <c r="AA1423" s="87"/>
    </row>
    <row r="1424" spans="1:27" s="25" customFormat="1" ht="15.5" x14ac:dyDescent="0.35">
      <c r="A1424" s="183"/>
      <c r="B1424" s="162"/>
      <c r="C1424" s="162"/>
      <c r="D1424" s="162"/>
      <c r="E1424" s="183"/>
      <c r="F1424" s="183"/>
      <c r="G1424" s="186"/>
      <c r="H1424" s="186"/>
      <c r="I1424" s="186"/>
      <c r="J1424" s="189"/>
      <c r="K1424" s="192"/>
      <c r="L1424" s="69" t="s">
        <v>61</v>
      </c>
      <c r="M1424" s="70">
        <v>1</v>
      </c>
      <c r="N1424" s="70">
        <f>IFERROR(VLOOKUP(L1424,Data!K:M,3,0),"0")</f>
        <v>500</v>
      </c>
      <c r="O1424" s="70">
        <f t="shared" si="43"/>
        <v>500</v>
      </c>
      <c r="P1424" s="178"/>
      <c r="Q1424" s="160"/>
      <c r="R1424" s="75"/>
      <c r="S1424" s="76"/>
      <c r="T1424" s="70"/>
      <c r="U1424" s="87"/>
      <c r="V1424" s="87"/>
      <c r="W1424" s="87"/>
      <c r="X1424" s="87"/>
      <c r="Y1424" s="87"/>
      <c r="Z1424" s="87"/>
      <c r="AA1424" s="87"/>
    </row>
    <row r="1425" spans="1:27" s="25" customFormat="1" ht="15.5" x14ac:dyDescent="0.35">
      <c r="A1425" s="182">
        <f>IF(G1425="","",COUNTA($G$3:G1426))</f>
        <v>350</v>
      </c>
      <c r="B1425" s="161">
        <v>45117</v>
      </c>
      <c r="C1425" s="161" t="s">
        <v>707</v>
      </c>
      <c r="D1425" s="161" t="s">
        <v>76</v>
      </c>
      <c r="E1425" s="182">
        <v>26010</v>
      </c>
      <c r="F1425" s="182">
        <v>352749</v>
      </c>
      <c r="G1425" s="185" t="s">
        <v>265</v>
      </c>
      <c r="H1425" s="185" t="s">
        <v>265</v>
      </c>
      <c r="I1425" s="185" t="s">
        <v>1239</v>
      </c>
      <c r="J1425" s="188" t="s">
        <v>1177</v>
      </c>
      <c r="K1425" s="191" t="s">
        <v>224</v>
      </c>
      <c r="L1425" s="69" t="s">
        <v>61</v>
      </c>
      <c r="M1425" s="70">
        <v>1</v>
      </c>
      <c r="N1425" s="70">
        <f>IFERROR(VLOOKUP(L1425,Data!K:M,3,0),"0")</f>
        <v>500</v>
      </c>
      <c r="O1425" s="70">
        <f t="shared" si="43"/>
        <v>500</v>
      </c>
      <c r="P1425" s="178">
        <f>SUM(O1425:O1426)</f>
        <v>500</v>
      </c>
      <c r="Q1425" s="159"/>
      <c r="R1425" s="72" t="s">
        <v>1178</v>
      </c>
      <c r="S1425" s="73" t="s">
        <v>737</v>
      </c>
      <c r="T1425" s="70" t="s">
        <v>264</v>
      </c>
      <c r="U1425" s="87"/>
      <c r="V1425" s="87"/>
      <c r="W1425" s="87"/>
      <c r="X1425" s="87"/>
      <c r="Y1425" s="87"/>
      <c r="Z1425" s="87"/>
      <c r="AA1425" s="87"/>
    </row>
    <row r="1426" spans="1:27" s="25" customFormat="1" ht="15.5" x14ac:dyDescent="0.35">
      <c r="A1426" s="183"/>
      <c r="B1426" s="162"/>
      <c r="C1426" s="162"/>
      <c r="D1426" s="162"/>
      <c r="E1426" s="183"/>
      <c r="F1426" s="183"/>
      <c r="G1426" s="186"/>
      <c r="H1426" s="186"/>
      <c r="I1426" s="186"/>
      <c r="J1426" s="189"/>
      <c r="K1426" s="192"/>
      <c r="L1426" s="69"/>
      <c r="M1426" s="70"/>
      <c r="N1426" s="70" t="str">
        <f>IFERROR(VLOOKUP(L1426,Data!K:M,3,0),"0")</f>
        <v>0</v>
      </c>
      <c r="O1426" s="70">
        <f t="shared" si="43"/>
        <v>0</v>
      </c>
      <c r="P1426" s="178"/>
      <c r="Q1426" s="160"/>
      <c r="R1426" s="75" t="s">
        <v>1179</v>
      </c>
      <c r="S1426" s="76"/>
      <c r="T1426" s="70"/>
      <c r="U1426" s="87"/>
      <c r="V1426" s="87"/>
      <c r="W1426" s="87"/>
      <c r="X1426" s="87"/>
      <c r="Y1426" s="87"/>
      <c r="Z1426" s="87"/>
      <c r="AA1426" s="87"/>
    </row>
    <row r="1427" spans="1:27" s="25" customFormat="1" ht="15.5" x14ac:dyDescent="0.35">
      <c r="A1427" s="182">
        <f>IF(G1427="","",COUNTA($G$3:G1428))</f>
        <v>351</v>
      </c>
      <c r="B1427" s="161">
        <v>45117</v>
      </c>
      <c r="C1427" s="161" t="s">
        <v>707</v>
      </c>
      <c r="D1427" s="161" t="s">
        <v>76</v>
      </c>
      <c r="E1427" s="182">
        <v>206500</v>
      </c>
      <c r="F1427" s="182">
        <v>6100954</v>
      </c>
      <c r="G1427" s="185" t="s">
        <v>1594</v>
      </c>
      <c r="H1427" s="185" t="s">
        <v>1594</v>
      </c>
      <c r="I1427" s="185" t="s">
        <v>1240</v>
      </c>
      <c r="J1427" s="188" t="s">
        <v>1180</v>
      </c>
      <c r="K1427" s="191" t="s">
        <v>170</v>
      </c>
      <c r="L1427" s="69" t="s">
        <v>65</v>
      </c>
      <c r="M1427" s="70">
        <v>1</v>
      </c>
      <c r="N1427" s="70">
        <f>IFERROR(VLOOKUP(L1427,Data!K:M,3,0),"0")</f>
        <v>1000</v>
      </c>
      <c r="O1427" s="70">
        <f t="shared" ref="O1427:O1435" si="44">PRODUCT(M1427:N1427)</f>
        <v>1000</v>
      </c>
      <c r="P1427" s="178">
        <f>SUM(O1427:O1430)</f>
        <v>2550</v>
      </c>
      <c r="Q1427" s="159" t="s">
        <v>1241</v>
      </c>
      <c r="R1427" s="72" t="s">
        <v>899</v>
      </c>
      <c r="S1427" s="73" t="s">
        <v>744</v>
      </c>
      <c r="T1427" s="70" t="s">
        <v>192</v>
      </c>
      <c r="U1427" s="87"/>
      <c r="V1427" s="87"/>
      <c r="W1427" s="87"/>
      <c r="X1427" s="87"/>
      <c r="Y1427" s="87"/>
      <c r="Z1427" s="87"/>
      <c r="AA1427" s="87"/>
    </row>
    <row r="1428" spans="1:27" s="25" customFormat="1" ht="15.5" x14ac:dyDescent="0.35">
      <c r="A1428" s="183"/>
      <c r="B1428" s="162"/>
      <c r="C1428" s="162"/>
      <c r="D1428" s="162"/>
      <c r="E1428" s="183"/>
      <c r="F1428" s="183"/>
      <c r="G1428" s="186"/>
      <c r="H1428" s="186"/>
      <c r="I1428" s="186"/>
      <c r="J1428" s="189"/>
      <c r="K1428" s="192"/>
      <c r="L1428" s="69" t="s">
        <v>137</v>
      </c>
      <c r="M1428" s="70">
        <v>1</v>
      </c>
      <c r="N1428" s="70">
        <f>IFERROR(VLOOKUP(L1428,Data!K:M,3,0),"0")</f>
        <v>70</v>
      </c>
      <c r="O1428" s="70">
        <f t="shared" si="44"/>
        <v>70</v>
      </c>
      <c r="P1428" s="178"/>
      <c r="Q1428" s="160"/>
      <c r="R1428" s="75"/>
      <c r="S1428" s="76"/>
      <c r="T1428" s="70"/>
      <c r="U1428" s="87"/>
      <c r="V1428" s="87"/>
      <c r="W1428" s="87"/>
      <c r="X1428" s="87"/>
      <c r="Y1428" s="87"/>
      <c r="Z1428" s="87"/>
      <c r="AA1428" s="87"/>
    </row>
    <row r="1429" spans="1:27" s="25" customFormat="1" ht="15.5" x14ac:dyDescent="0.35">
      <c r="A1429" s="183"/>
      <c r="B1429" s="162"/>
      <c r="C1429" s="162"/>
      <c r="D1429" s="162"/>
      <c r="E1429" s="183"/>
      <c r="F1429" s="183"/>
      <c r="G1429" s="186"/>
      <c r="H1429" s="186"/>
      <c r="I1429" s="186"/>
      <c r="J1429" s="189"/>
      <c r="K1429" s="192"/>
      <c r="L1429" s="69" t="s">
        <v>144</v>
      </c>
      <c r="M1429" s="70">
        <v>1</v>
      </c>
      <c r="N1429" s="70">
        <v>980</v>
      </c>
      <c r="O1429" s="70">
        <f t="shared" si="44"/>
        <v>980</v>
      </c>
      <c r="P1429" s="178"/>
      <c r="Q1429" s="160"/>
      <c r="R1429" s="75"/>
      <c r="S1429" s="76"/>
      <c r="T1429" s="70"/>
      <c r="U1429" s="87"/>
      <c r="V1429" s="87"/>
      <c r="W1429" s="87"/>
      <c r="X1429" s="87"/>
      <c r="Y1429" s="87"/>
      <c r="Z1429" s="87"/>
      <c r="AA1429" s="87"/>
    </row>
    <row r="1430" spans="1:27" s="25" customFormat="1" ht="15.5" x14ac:dyDescent="0.35">
      <c r="A1430" s="184"/>
      <c r="B1430" s="163"/>
      <c r="C1430" s="163"/>
      <c r="D1430" s="163"/>
      <c r="E1430" s="184"/>
      <c r="F1430" s="184"/>
      <c r="G1430" s="187"/>
      <c r="H1430" s="187"/>
      <c r="I1430" s="187"/>
      <c r="J1430" s="190"/>
      <c r="K1430" s="193"/>
      <c r="L1430" s="69" t="s">
        <v>61</v>
      </c>
      <c r="M1430" s="70">
        <v>1</v>
      </c>
      <c r="N1430" s="70">
        <f>IFERROR(VLOOKUP(L1430,Data!K:M,3,0),"0")</f>
        <v>500</v>
      </c>
      <c r="O1430" s="70">
        <f t="shared" si="44"/>
        <v>500</v>
      </c>
      <c r="P1430" s="178"/>
      <c r="Q1430" s="179"/>
      <c r="R1430" s="77"/>
      <c r="S1430" s="78"/>
      <c r="T1430" s="70"/>
      <c r="U1430" s="87"/>
      <c r="V1430" s="87"/>
      <c r="W1430" s="87"/>
      <c r="X1430" s="87"/>
      <c r="Y1430" s="87"/>
      <c r="Z1430" s="87"/>
      <c r="AA1430" s="87"/>
    </row>
    <row r="1431" spans="1:27" s="25" customFormat="1" ht="15.5" x14ac:dyDescent="0.35">
      <c r="A1431" s="182">
        <f>IF(G1431="","",COUNTA($G$3:G1432))</f>
        <v>352</v>
      </c>
      <c r="B1431" s="161">
        <v>45117</v>
      </c>
      <c r="C1431" s="161" t="s">
        <v>707</v>
      </c>
      <c r="D1431" s="161" t="s">
        <v>1121</v>
      </c>
      <c r="E1431" s="182">
        <v>50965</v>
      </c>
      <c r="F1431" s="182">
        <v>6100954</v>
      </c>
      <c r="G1431" s="185" t="s">
        <v>263</v>
      </c>
      <c r="H1431" s="185" t="s">
        <v>263</v>
      </c>
      <c r="I1431" s="185" t="s">
        <v>1240</v>
      </c>
      <c r="J1431" s="188" t="s">
        <v>1180</v>
      </c>
      <c r="K1431" s="191" t="s">
        <v>170</v>
      </c>
      <c r="L1431" s="69" t="s">
        <v>65</v>
      </c>
      <c r="M1431" s="70">
        <v>1</v>
      </c>
      <c r="N1431" s="70">
        <f>IFERROR(VLOOKUP(L1431,Data!K:M,3,0),"0")</f>
        <v>1000</v>
      </c>
      <c r="O1431" s="70">
        <f t="shared" si="44"/>
        <v>1000</v>
      </c>
      <c r="P1431" s="178">
        <f>SUM(O1431:O1435)</f>
        <v>2830</v>
      </c>
      <c r="Q1431" s="159" t="s">
        <v>1242</v>
      </c>
      <c r="R1431" s="72" t="s">
        <v>899</v>
      </c>
      <c r="S1431" s="73" t="s">
        <v>848</v>
      </c>
      <c r="T1431" s="70"/>
      <c r="U1431" s="87"/>
      <c r="V1431" s="87"/>
      <c r="W1431" s="87"/>
      <c r="X1431" s="87"/>
      <c r="Y1431" s="87"/>
      <c r="Z1431" s="87"/>
      <c r="AA1431" s="87"/>
    </row>
    <row r="1432" spans="1:27" s="25" customFormat="1" ht="15.5" x14ac:dyDescent="0.35">
      <c r="A1432" s="183"/>
      <c r="B1432" s="162"/>
      <c r="C1432" s="162"/>
      <c r="D1432" s="162"/>
      <c r="E1432" s="183"/>
      <c r="F1432" s="183"/>
      <c r="G1432" s="186"/>
      <c r="H1432" s="186"/>
      <c r="I1432" s="186"/>
      <c r="J1432" s="189"/>
      <c r="K1432" s="192"/>
      <c r="L1432" s="69" t="s">
        <v>137</v>
      </c>
      <c r="M1432" s="70">
        <v>1</v>
      </c>
      <c r="N1432" s="70">
        <f>IFERROR(VLOOKUP(L1432,Data!K:M,3,0),"0")</f>
        <v>70</v>
      </c>
      <c r="O1432" s="70">
        <f t="shared" si="44"/>
        <v>70</v>
      </c>
      <c r="P1432" s="178"/>
      <c r="Q1432" s="160"/>
      <c r="R1432" s="75" t="s">
        <v>1181</v>
      </c>
      <c r="S1432" s="76"/>
      <c r="T1432" s="70"/>
      <c r="U1432" s="87"/>
      <c r="V1432" s="87"/>
      <c r="W1432" s="87"/>
      <c r="X1432" s="87"/>
      <c r="Y1432" s="87"/>
      <c r="Z1432" s="87"/>
      <c r="AA1432" s="87"/>
    </row>
    <row r="1433" spans="1:27" s="25" customFormat="1" ht="15.5" x14ac:dyDescent="0.35">
      <c r="A1433" s="183"/>
      <c r="B1433" s="162"/>
      <c r="C1433" s="162"/>
      <c r="D1433" s="162"/>
      <c r="E1433" s="183"/>
      <c r="F1433" s="183"/>
      <c r="G1433" s="186"/>
      <c r="H1433" s="186"/>
      <c r="I1433" s="186"/>
      <c r="J1433" s="189"/>
      <c r="K1433" s="192"/>
      <c r="L1433" s="69" t="s">
        <v>88</v>
      </c>
      <c r="M1433" s="70">
        <v>8</v>
      </c>
      <c r="N1433" s="70">
        <f>IFERROR(VLOOKUP(L1433,Data!K:M,3,0),"0")</f>
        <v>35</v>
      </c>
      <c r="O1433" s="70">
        <f t="shared" si="44"/>
        <v>280</v>
      </c>
      <c r="P1433" s="178"/>
      <c r="Q1433" s="160"/>
      <c r="R1433" s="75" t="s">
        <v>717</v>
      </c>
      <c r="S1433" s="76"/>
      <c r="T1433" s="70"/>
      <c r="U1433" s="87"/>
      <c r="V1433" s="87"/>
      <c r="W1433" s="87"/>
      <c r="X1433" s="87"/>
      <c r="Y1433" s="87"/>
      <c r="Z1433" s="87"/>
      <c r="AA1433" s="87"/>
    </row>
    <row r="1434" spans="1:27" s="25" customFormat="1" ht="15.5" x14ac:dyDescent="0.35">
      <c r="A1434" s="183"/>
      <c r="B1434" s="162"/>
      <c r="C1434" s="162"/>
      <c r="D1434" s="162"/>
      <c r="E1434" s="183"/>
      <c r="F1434" s="183"/>
      <c r="G1434" s="186"/>
      <c r="H1434" s="186"/>
      <c r="I1434" s="186"/>
      <c r="J1434" s="189"/>
      <c r="K1434" s="192"/>
      <c r="L1434" s="69" t="s">
        <v>144</v>
      </c>
      <c r="M1434" s="70">
        <v>1</v>
      </c>
      <c r="N1434" s="70">
        <v>980</v>
      </c>
      <c r="O1434" s="70">
        <f t="shared" si="44"/>
        <v>980</v>
      </c>
      <c r="P1434" s="178"/>
      <c r="Q1434" s="160"/>
      <c r="R1434" s="75" t="s">
        <v>1243</v>
      </c>
      <c r="S1434" s="76"/>
      <c r="T1434" s="70"/>
      <c r="U1434" s="87"/>
      <c r="V1434" s="87"/>
      <c r="W1434" s="87"/>
      <c r="X1434" s="87"/>
      <c r="Y1434" s="87"/>
      <c r="Z1434" s="87"/>
      <c r="AA1434" s="87"/>
    </row>
    <row r="1435" spans="1:27" s="25" customFormat="1" ht="15.5" x14ac:dyDescent="0.35">
      <c r="A1435" s="183"/>
      <c r="B1435" s="162"/>
      <c r="C1435" s="162"/>
      <c r="D1435" s="162"/>
      <c r="E1435" s="183"/>
      <c r="F1435" s="183"/>
      <c r="G1435" s="186"/>
      <c r="H1435" s="186"/>
      <c r="I1435" s="186"/>
      <c r="J1435" s="189"/>
      <c r="K1435" s="192"/>
      <c r="L1435" s="69" t="s">
        <v>61</v>
      </c>
      <c r="M1435" s="70">
        <v>1</v>
      </c>
      <c r="N1435" s="70">
        <f>IFERROR(VLOOKUP(L1435,Data!K:M,3,0),"0")</f>
        <v>500</v>
      </c>
      <c r="O1435" s="70">
        <f t="shared" si="44"/>
        <v>500</v>
      </c>
      <c r="P1435" s="178"/>
      <c r="Q1435" s="160"/>
      <c r="R1435" s="75"/>
      <c r="S1435" s="76"/>
      <c r="T1435" s="70"/>
      <c r="U1435" s="87"/>
      <c r="V1435" s="87"/>
      <c r="W1435" s="87"/>
      <c r="X1435" s="87"/>
      <c r="Y1435" s="87"/>
      <c r="Z1435" s="87"/>
      <c r="AA1435" s="87"/>
    </row>
    <row r="1436" spans="1:27" s="88" customFormat="1" ht="18" customHeight="1" x14ac:dyDescent="0.35">
      <c r="A1436" s="236" t="s">
        <v>1626</v>
      </c>
      <c r="B1436" s="237"/>
      <c r="C1436" s="237"/>
      <c r="D1436" s="237"/>
      <c r="E1436" s="237"/>
      <c r="F1436" s="237"/>
      <c r="G1436" s="237"/>
      <c r="H1436" s="237"/>
      <c r="I1436" s="237"/>
      <c r="J1436" s="237"/>
      <c r="K1436" s="237"/>
      <c r="L1436" s="237"/>
      <c r="M1436" s="237"/>
      <c r="N1436" s="237"/>
      <c r="O1436" s="238"/>
      <c r="P1436" s="220">
        <f>SUM(P1370:P1435)</f>
        <v>31275</v>
      </c>
      <c r="Q1436" s="221"/>
      <c r="R1436" s="222"/>
    </row>
    <row r="1437" spans="1:27" s="92" customFormat="1" ht="18" customHeight="1" x14ac:dyDescent="0.35">
      <c r="A1437" s="239" t="s">
        <v>1627</v>
      </c>
      <c r="B1437" s="239"/>
      <c r="C1437" s="89" t="e">
        <f ca="1">[4]!NumberToWordEN(P1436)</f>
        <v>#NAME?</v>
      </c>
      <c r="D1437" s="89"/>
      <c r="E1437" s="89"/>
      <c r="F1437" s="90"/>
      <c r="G1437" s="89"/>
      <c r="H1437" s="89"/>
      <c r="I1437" s="89"/>
      <c r="J1437" s="90"/>
      <c r="K1437" s="89"/>
      <c r="L1437" s="89"/>
      <c r="M1437" s="89"/>
      <c r="N1437" s="89"/>
      <c r="O1437" s="89"/>
      <c r="P1437" s="89"/>
      <c r="Q1437" s="91"/>
    </row>
    <row r="1438" spans="1:27" s="92" customFormat="1" ht="18" customHeight="1" x14ac:dyDescent="0.35">
      <c r="A1438" s="93"/>
      <c r="B1438" s="94"/>
      <c r="C1438" s="95"/>
      <c r="D1438" s="93"/>
      <c r="E1438" s="93"/>
      <c r="F1438" s="93"/>
      <c r="G1438" s="93"/>
      <c r="H1438" s="93"/>
      <c r="I1438" s="93"/>
      <c r="J1438" s="95"/>
      <c r="K1438" s="93"/>
      <c r="M1438" s="96"/>
      <c r="P1438" s="93"/>
      <c r="Q1438" s="97"/>
    </row>
    <row r="1439" spans="1:27" s="92" customFormat="1" ht="18" customHeight="1" x14ac:dyDescent="0.35">
      <c r="A1439" s="93"/>
      <c r="B1439" s="94"/>
      <c r="C1439" s="95"/>
      <c r="D1439" s="93"/>
      <c r="E1439" s="93"/>
      <c r="F1439" s="93"/>
      <c r="G1439" s="93"/>
      <c r="H1439" s="93"/>
      <c r="I1439" s="93"/>
      <c r="J1439" s="95"/>
      <c r="K1439" s="93"/>
      <c r="M1439" s="96"/>
      <c r="P1439" s="93"/>
      <c r="Q1439" s="97"/>
    </row>
    <row r="1440" spans="1:27" s="92" customFormat="1" ht="18" customHeight="1" x14ac:dyDescent="0.35">
      <c r="A1440" s="93"/>
      <c r="B1440" s="94"/>
      <c r="C1440" s="95"/>
      <c r="D1440" s="93"/>
      <c r="E1440" s="93"/>
      <c r="F1440" s="93"/>
      <c r="G1440" s="93"/>
      <c r="H1440" s="93"/>
      <c r="I1440" s="93"/>
      <c r="J1440" s="95"/>
      <c r="K1440" s="93"/>
      <c r="M1440" s="96"/>
      <c r="P1440" s="93"/>
      <c r="Q1440" s="97"/>
    </row>
    <row r="1441" spans="1:27" s="102" customFormat="1" ht="18" customHeight="1" x14ac:dyDescent="0.35">
      <c r="A1441" s="98"/>
      <c r="B1441" s="98"/>
      <c r="C1441" s="99"/>
      <c r="D1441" s="99"/>
      <c r="E1441" s="98"/>
      <c r="F1441" s="98"/>
      <c r="G1441" s="98"/>
      <c r="H1441" s="98"/>
      <c r="I1441" s="98"/>
      <c r="J1441" s="99"/>
      <c r="K1441" s="99"/>
      <c r="L1441" s="99"/>
      <c r="M1441" s="100"/>
      <c r="N1441" s="100"/>
      <c r="O1441" s="100"/>
      <c r="P1441" s="100"/>
      <c r="Q1441" s="101"/>
    </row>
    <row r="1442" spans="1:27" s="102" customFormat="1" ht="18" customHeight="1" x14ac:dyDescent="0.35">
      <c r="A1442" s="98"/>
      <c r="B1442" s="98"/>
      <c r="C1442" s="99"/>
      <c r="D1442" s="99"/>
      <c r="E1442" s="98"/>
      <c r="F1442" s="98"/>
      <c r="G1442" s="98"/>
      <c r="H1442" s="98"/>
      <c r="I1442" s="98"/>
      <c r="J1442" s="99"/>
      <c r="K1442" s="99"/>
      <c r="L1442" s="99"/>
      <c r="M1442" s="100"/>
      <c r="N1442" s="100"/>
      <c r="O1442" s="100"/>
      <c r="P1442" s="218" t="s">
        <v>1628</v>
      </c>
      <c r="Q1442" s="218"/>
    </row>
    <row r="1443" spans="1:27" s="102" customFormat="1" ht="18" customHeight="1" x14ac:dyDescent="0.35">
      <c r="A1443" s="98"/>
      <c r="B1443" s="98"/>
      <c r="C1443" s="99"/>
      <c r="D1443" s="99"/>
      <c r="E1443" s="98"/>
      <c r="F1443" s="98"/>
      <c r="G1443" s="98"/>
      <c r="H1443" s="98"/>
      <c r="I1443" s="98"/>
      <c r="J1443" s="99"/>
      <c r="K1443" s="99"/>
      <c r="L1443" s="99"/>
      <c r="M1443" s="100"/>
      <c r="N1443" s="100"/>
      <c r="O1443" s="100"/>
      <c r="P1443" s="98"/>
      <c r="Q1443" s="103"/>
    </row>
    <row r="1444" spans="1:27" s="56" customFormat="1" ht="24" customHeight="1" x14ac:dyDescent="0.4">
      <c r="A1444" s="205" t="s">
        <v>1652</v>
      </c>
      <c r="B1444" s="207"/>
      <c r="C1444" s="205" t="s">
        <v>20</v>
      </c>
      <c r="D1444" s="206"/>
      <c r="E1444" s="207"/>
      <c r="F1444" s="205" t="s">
        <v>1623</v>
      </c>
      <c r="G1444" s="206"/>
      <c r="H1444" s="206"/>
      <c r="I1444" s="206"/>
      <c r="J1444" s="206"/>
      <c r="K1444" s="206"/>
      <c r="L1444" s="206"/>
      <c r="M1444" s="206"/>
      <c r="N1444" s="206"/>
      <c r="O1444" s="206"/>
      <c r="P1444" s="206"/>
      <c r="Q1444" s="206"/>
      <c r="R1444" s="207"/>
    </row>
    <row r="1445" spans="1:27" s="57" customFormat="1" ht="41.25" customHeight="1" x14ac:dyDescent="0.4">
      <c r="A1445" s="104" t="s">
        <v>1624</v>
      </c>
      <c r="B1445" s="105" t="s">
        <v>80</v>
      </c>
      <c r="C1445" s="105" t="s">
        <v>9</v>
      </c>
      <c r="D1445" s="106" t="s">
        <v>10</v>
      </c>
      <c r="E1445" s="104" t="s">
        <v>11</v>
      </c>
      <c r="F1445" s="104" t="s">
        <v>0</v>
      </c>
      <c r="G1445" s="104"/>
      <c r="H1445" s="104" t="s">
        <v>1</v>
      </c>
      <c r="I1445" s="107"/>
      <c r="J1445" s="105" t="s">
        <v>12</v>
      </c>
      <c r="K1445" s="108" t="s">
        <v>147</v>
      </c>
      <c r="L1445" s="107" t="s">
        <v>81</v>
      </c>
      <c r="M1445" s="104" t="s">
        <v>13</v>
      </c>
      <c r="N1445" s="104" t="s">
        <v>2</v>
      </c>
      <c r="O1445" s="104" t="s">
        <v>82</v>
      </c>
      <c r="P1445" s="104" t="s">
        <v>1625</v>
      </c>
      <c r="Q1445" s="109" t="s">
        <v>83</v>
      </c>
      <c r="R1445" s="109" t="s">
        <v>4</v>
      </c>
    </row>
    <row r="1446" spans="1:27" s="25" customFormat="1" ht="15.5" x14ac:dyDescent="0.35">
      <c r="A1446" s="182">
        <f>IF(G1446="","",COUNTA($G$3:G1447))</f>
        <v>353</v>
      </c>
      <c r="B1446" s="161">
        <v>45117</v>
      </c>
      <c r="C1446" s="161" t="s">
        <v>707</v>
      </c>
      <c r="D1446" s="161" t="s">
        <v>55</v>
      </c>
      <c r="E1446" s="182">
        <v>12366</v>
      </c>
      <c r="F1446" s="182">
        <v>172404</v>
      </c>
      <c r="G1446" s="185" t="s">
        <v>261</v>
      </c>
      <c r="H1446" s="185" t="s">
        <v>261</v>
      </c>
      <c r="I1446" s="185" t="s">
        <v>1244</v>
      </c>
      <c r="J1446" s="188" t="s">
        <v>1182</v>
      </c>
      <c r="K1446" s="191" t="s">
        <v>185</v>
      </c>
      <c r="L1446" s="69" t="s">
        <v>763</v>
      </c>
      <c r="M1446" s="70">
        <v>1</v>
      </c>
      <c r="N1446" s="70">
        <f>IFERROR(VLOOKUP(L1446,Data!K:M,3,0),"0")</f>
        <v>850</v>
      </c>
      <c r="O1446" s="70">
        <f t="shared" ref="O1446:O1468" si="45">PRODUCT(M1446:N1446)</f>
        <v>850</v>
      </c>
      <c r="P1446" s="178">
        <f>SUM(O1446:O1448)</f>
        <v>1350</v>
      </c>
      <c r="Q1446" s="159"/>
      <c r="R1446" s="72"/>
      <c r="S1446" s="73"/>
      <c r="T1446" s="70" t="s">
        <v>213</v>
      </c>
      <c r="U1446" s="87"/>
      <c r="V1446" s="87"/>
      <c r="W1446" s="87"/>
      <c r="X1446" s="87"/>
      <c r="Y1446" s="87"/>
      <c r="Z1446" s="87"/>
      <c r="AA1446" s="87"/>
    </row>
    <row r="1447" spans="1:27" s="25" customFormat="1" ht="15.5" x14ac:dyDescent="0.35">
      <c r="A1447" s="183"/>
      <c r="B1447" s="162"/>
      <c r="C1447" s="162"/>
      <c r="D1447" s="162"/>
      <c r="E1447" s="183"/>
      <c r="F1447" s="183"/>
      <c r="G1447" s="186"/>
      <c r="H1447" s="186"/>
      <c r="I1447" s="186"/>
      <c r="J1447" s="189"/>
      <c r="K1447" s="192"/>
      <c r="L1447" s="69" t="s">
        <v>61</v>
      </c>
      <c r="M1447" s="70">
        <v>1</v>
      </c>
      <c r="N1447" s="70">
        <f>IFERROR(VLOOKUP(L1447,Data!K:M,3,0),"0")</f>
        <v>500</v>
      </c>
      <c r="O1447" s="70">
        <f t="shared" si="45"/>
        <v>500</v>
      </c>
      <c r="P1447" s="178"/>
      <c r="Q1447" s="160"/>
      <c r="R1447" s="75"/>
      <c r="S1447" s="76"/>
      <c r="T1447" s="70"/>
      <c r="U1447" s="87"/>
      <c r="V1447" s="87"/>
      <c r="W1447" s="87"/>
      <c r="X1447" s="87"/>
      <c r="Y1447" s="87"/>
      <c r="Z1447" s="87"/>
      <c r="AA1447" s="87"/>
    </row>
    <row r="1448" spans="1:27" s="25" customFormat="1" ht="15.5" x14ac:dyDescent="0.35">
      <c r="A1448" s="183"/>
      <c r="B1448" s="162"/>
      <c r="C1448" s="162"/>
      <c r="D1448" s="162"/>
      <c r="E1448" s="183"/>
      <c r="F1448" s="183"/>
      <c r="G1448" s="186"/>
      <c r="H1448" s="186"/>
      <c r="I1448" s="186"/>
      <c r="J1448" s="189"/>
      <c r="K1448" s="192"/>
      <c r="L1448" s="69"/>
      <c r="M1448" s="70"/>
      <c r="N1448" s="70" t="str">
        <f>IFERROR(VLOOKUP(L1448,Data!K:M,3,0),"0")</f>
        <v>0</v>
      </c>
      <c r="O1448" s="70">
        <f t="shared" si="45"/>
        <v>0</v>
      </c>
      <c r="P1448" s="178"/>
      <c r="Q1448" s="160"/>
      <c r="R1448" s="75"/>
      <c r="S1448" s="76"/>
      <c r="T1448" s="70"/>
      <c r="U1448" s="87"/>
      <c r="V1448" s="87"/>
      <c r="W1448" s="87"/>
      <c r="X1448" s="87"/>
      <c r="Y1448" s="87"/>
      <c r="Z1448" s="87"/>
      <c r="AA1448" s="87"/>
    </row>
    <row r="1449" spans="1:27" s="25" customFormat="1" ht="15.5" x14ac:dyDescent="0.35">
      <c r="A1449" s="182">
        <f>IF(G1449="","",COUNTA($G$3:G1450))</f>
        <v>354</v>
      </c>
      <c r="B1449" s="161">
        <v>45117</v>
      </c>
      <c r="C1449" s="161" t="s">
        <v>703</v>
      </c>
      <c r="D1449" s="161" t="s">
        <v>55</v>
      </c>
      <c r="E1449" s="182">
        <v>2332</v>
      </c>
      <c r="F1449" s="182">
        <v>539940</v>
      </c>
      <c r="G1449" s="185" t="s">
        <v>1245</v>
      </c>
      <c r="H1449" s="185" t="s">
        <v>1245</v>
      </c>
      <c r="I1449" s="185" t="s">
        <v>260</v>
      </c>
      <c r="J1449" s="188" t="s">
        <v>1183</v>
      </c>
      <c r="K1449" s="191" t="s">
        <v>161</v>
      </c>
      <c r="L1449" s="69" t="s">
        <v>763</v>
      </c>
      <c r="M1449" s="70">
        <v>1</v>
      </c>
      <c r="N1449" s="70">
        <f>IFERROR(VLOOKUP(L1449,Data!K:M,3,0),"0")</f>
        <v>850</v>
      </c>
      <c r="O1449" s="70">
        <f t="shared" si="45"/>
        <v>850</v>
      </c>
      <c r="P1449" s="178">
        <f>SUM(O1449:O1451)</f>
        <v>1750</v>
      </c>
      <c r="Q1449" s="159"/>
      <c r="R1449" s="72"/>
      <c r="S1449" s="73" t="s">
        <v>750</v>
      </c>
      <c r="T1449" s="70" t="s">
        <v>213</v>
      </c>
      <c r="U1449" s="87"/>
      <c r="V1449" s="87"/>
      <c r="W1449" s="87"/>
      <c r="X1449" s="87"/>
      <c r="Y1449" s="87"/>
      <c r="Z1449" s="87"/>
      <c r="AA1449" s="87"/>
    </row>
    <row r="1450" spans="1:27" s="25" customFormat="1" ht="15.5" x14ac:dyDescent="0.35">
      <c r="A1450" s="183"/>
      <c r="B1450" s="162"/>
      <c r="C1450" s="162"/>
      <c r="D1450" s="162"/>
      <c r="E1450" s="183"/>
      <c r="F1450" s="183"/>
      <c r="G1450" s="186"/>
      <c r="H1450" s="186"/>
      <c r="I1450" s="186"/>
      <c r="J1450" s="189"/>
      <c r="K1450" s="192"/>
      <c r="L1450" s="69" t="s">
        <v>710</v>
      </c>
      <c r="M1450" s="70">
        <v>1</v>
      </c>
      <c r="N1450" s="70">
        <f>IFERROR(VLOOKUP(L1450,Data!K:M,3,0),"0")</f>
        <v>400</v>
      </c>
      <c r="O1450" s="70">
        <f t="shared" si="45"/>
        <v>400</v>
      </c>
      <c r="P1450" s="178"/>
      <c r="Q1450" s="160"/>
      <c r="R1450" s="75"/>
      <c r="S1450" s="76"/>
      <c r="T1450" s="70"/>
      <c r="U1450" s="87"/>
      <c r="V1450" s="87"/>
      <c r="W1450" s="87"/>
      <c r="X1450" s="87"/>
      <c r="Y1450" s="87"/>
      <c r="Z1450" s="87"/>
      <c r="AA1450" s="87"/>
    </row>
    <row r="1451" spans="1:27" s="25" customFormat="1" ht="15.5" x14ac:dyDescent="0.35">
      <c r="A1451" s="183"/>
      <c r="B1451" s="162"/>
      <c r="C1451" s="162"/>
      <c r="D1451" s="162"/>
      <c r="E1451" s="183"/>
      <c r="F1451" s="183"/>
      <c r="G1451" s="186"/>
      <c r="H1451" s="186"/>
      <c r="I1451" s="186"/>
      <c r="J1451" s="189"/>
      <c r="K1451" s="192"/>
      <c r="L1451" s="69" t="s">
        <v>61</v>
      </c>
      <c r="M1451" s="70">
        <v>1</v>
      </c>
      <c r="N1451" s="70">
        <f>IFERROR(VLOOKUP(L1451,Data!K:M,3,0),"0")</f>
        <v>500</v>
      </c>
      <c r="O1451" s="70">
        <f t="shared" si="45"/>
        <v>500</v>
      </c>
      <c r="P1451" s="178"/>
      <c r="Q1451" s="160"/>
      <c r="R1451" s="75"/>
      <c r="S1451" s="76"/>
      <c r="T1451" s="70"/>
      <c r="U1451" s="87"/>
      <c r="V1451" s="87"/>
      <c r="W1451" s="87"/>
      <c r="X1451" s="87"/>
      <c r="Y1451" s="87"/>
      <c r="Z1451" s="87"/>
      <c r="AA1451" s="87"/>
    </row>
    <row r="1452" spans="1:27" s="25" customFormat="1" ht="15.5" x14ac:dyDescent="0.35">
      <c r="A1452" s="182">
        <f>IF(G1452="","",COUNTA($G$3:G1453))</f>
        <v>355</v>
      </c>
      <c r="B1452" s="161">
        <v>45118</v>
      </c>
      <c r="C1452" s="161" t="s">
        <v>53</v>
      </c>
      <c r="D1452" s="161" t="s">
        <v>76</v>
      </c>
      <c r="E1452" s="182">
        <v>212156</v>
      </c>
      <c r="F1452" s="182">
        <v>352778</v>
      </c>
      <c r="G1452" s="185" t="s">
        <v>1246</v>
      </c>
      <c r="H1452" s="185" t="s">
        <v>1246</v>
      </c>
      <c r="I1452" s="185" t="s">
        <v>1247</v>
      </c>
      <c r="J1452" s="188" t="s">
        <v>1199</v>
      </c>
      <c r="K1452" s="191" t="s">
        <v>191</v>
      </c>
      <c r="L1452" s="69" t="s">
        <v>61</v>
      </c>
      <c r="M1452" s="70">
        <v>1</v>
      </c>
      <c r="N1452" s="70">
        <f>IFERROR(VLOOKUP(L1452,Data!K:M,3,0),"0")</f>
        <v>500</v>
      </c>
      <c r="O1452" s="70">
        <f t="shared" si="45"/>
        <v>500</v>
      </c>
      <c r="P1452" s="178">
        <f>SUM(O1452:O1454)</f>
        <v>500</v>
      </c>
      <c r="Q1452" s="159"/>
      <c r="R1452" s="72" t="s">
        <v>727</v>
      </c>
      <c r="S1452" s="73" t="s">
        <v>1200</v>
      </c>
      <c r="T1452" s="70" t="s">
        <v>180</v>
      </c>
      <c r="U1452" s="87"/>
      <c r="V1452" s="87"/>
      <c r="W1452" s="87"/>
      <c r="X1452" s="87"/>
      <c r="Y1452" s="87"/>
      <c r="Z1452" s="87"/>
      <c r="AA1452" s="87"/>
    </row>
    <row r="1453" spans="1:27" s="25" customFormat="1" ht="15.5" x14ac:dyDescent="0.35">
      <c r="A1453" s="183"/>
      <c r="B1453" s="162"/>
      <c r="C1453" s="162"/>
      <c r="D1453" s="162"/>
      <c r="E1453" s="183"/>
      <c r="F1453" s="183"/>
      <c r="G1453" s="186"/>
      <c r="H1453" s="186"/>
      <c r="I1453" s="186"/>
      <c r="J1453" s="189"/>
      <c r="K1453" s="192"/>
      <c r="L1453" s="69"/>
      <c r="M1453" s="70"/>
      <c r="N1453" s="70" t="str">
        <f>IFERROR(VLOOKUP(L1453,Data!K:M,3,0),"0")</f>
        <v>0</v>
      </c>
      <c r="O1453" s="70">
        <f t="shared" si="45"/>
        <v>0</v>
      </c>
      <c r="P1453" s="178"/>
      <c r="Q1453" s="160"/>
      <c r="R1453" s="75"/>
      <c r="S1453" s="76"/>
      <c r="T1453" s="70"/>
      <c r="U1453" s="87"/>
      <c r="V1453" s="87"/>
      <c r="W1453" s="87"/>
      <c r="X1453" s="87"/>
      <c r="Y1453" s="87"/>
      <c r="Z1453" s="87"/>
      <c r="AA1453" s="87"/>
    </row>
    <row r="1454" spans="1:27" s="25" customFormat="1" ht="15.5" x14ac:dyDescent="0.35">
      <c r="A1454" s="183"/>
      <c r="B1454" s="162"/>
      <c r="C1454" s="162"/>
      <c r="D1454" s="162"/>
      <c r="E1454" s="183"/>
      <c r="F1454" s="183"/>
      <c r="G1454" s="186"/>
      <c r="H1454" s="186"/>
      <c r="I1454" s="186"/>
      <c r="J1454" s="189"/>
      <c r="K1454" s="192"/>
      <c r="L1454" s="69"/>
      <c r="M1454" s="70"/>
      <c r="N1454" s="70" t="str">
        <f>IFERROR(VLOOKUP(L1454,Data!K:M,3,0),"0")</f>
        <v>0</v>
      </c>
      <c r="O1454" s="70">
        <f t="shared" si="45"/>
        <v>0</v>
      </c>
      <c r="P1454" s="178"/>
      <c r="Q1454" s="160"/>
      <c r="R1454" s="75"/>
      <c r="S1454" s="76"/>
      <c r="T1454" s="70"/>
      <c r="U1454" s="87"/>
      <c r="V1454" s="87"/>
      <c r="W1454" s="87"/>
      <c r="X1454" s="87"/>
      <c r="Y1454" s="87"/>
      <c r="Z1454" s="87"/>
      <c r="AA1454" s="87"/>
    </row>
    <row r="1455" spans="1:27" s="25" customFormat="1" ht="15.5" x14ac:dyDescent="0.35">
      <c r="A1455" s="182">
        <f>IF(G1455="","",COUNTA($G$3:G1456))</f>
        <v>356</v>
      </c>
      <c r="B1455" s="161">
        <v>45118</v>
      </c>
      <c r="C1455" s="161" t="s">
        <v>53</v>
      </c>
      <c r="D1455" s="161" t="s">
        <v>55</v>
      </c>
      <c r="E1455" s="182">
        <v>3853</v>
      </c>
      <c r="F1455" s="182">
        <v>366492</v>
      </c>
      <c r="G1455" s="185" t="s">
        <v>1280</v>
      </c>
      <c r="H1455" s="185" t="s">
        <v>1280</v>
      </c>
      <c r="I1455" s="185" t="s">
        <v>1248</v>
      </c>
      <c r="J1455" s="188" t="s">
        <v>1201</v>
      </c>
      <c r="K1455" s="191" t="s">
        <v>164</v>
      </c>
      <c r="L1455" s="69" t="s">
        <v>65</v>
      </c>
      <c r="M1455" s="70">
        <v>1</v>
      </c>
      <c r="N1455" s="70">
        <f>IFERROR(VLOOKUP(L1455,Data!K:M,3,0),"0")</f>
        <v>1000</v>
      </c>
      <c r="O1455" s="70">
        <f t="shared" si="45"/>
        <v>1000</v>
      </c>
      <c r="P1455" s="178">
        <f>SUM(O1455:O1462)</f>
        <v>3750</v>
      </c>
      <c r="Q1455" s="159" t="s">
        <v>1211</v>
      </c>
      <c r="R1455" s="72"/>
      <c r="S1455" s="73" t="s">
        <v>721</v>
      </c>
      <c r="T1455" s="70" t="s">
        <v>192</v>
      </c>
      <c r="U1455" s="87"/>
      <c r="V1455" s="87"/>
      <c r="W1455" s="87"/>
      <c r="X1455" s="87"/>
      <c r="Y1455" s="87"/>
      <c r="Z1455" s="87"/>
      <c r="AA1455" s="87"/>
    </row>
    <row r="1456" spans="1:27" s="25" customFormat="1" ht="15.5" x14ac:dyDescent="0.35">
      <c r="A1456" s="183"/>
      <c r="B1456" s="162"/>
      <c r="C1456" s="162"/>
      <c r="D1456" s="162"/>
      <c r="E1456" s="183"/>
      <c r="F1456" s="183"/>
      <c r="G1456" s="186"/>
      <c r="H1456" s="186"/>
      <c r="I1456" s="186"/>
      <c r="J1456" s="189"/>
      <c r="K1456" s="192"/>
      <c r="L1456" s="69" t="s">
        <v>137</v>
      </c>
      <c r="M1456" s="70">
        <v>1</v>
      </c>
      <c r="N1456" s="70">
        <f>IFERROR(VLOOKUP(L1456,Data!K:M,3,0),"0")</f>
        <v>70</v>
      </c>
      <c r="O1456" s="70">
        <f t="shared" si="45"/>
        <v>70</v>
      </c>
      <c r="P1456" s="178"/>
      <c r="Q1456" s="160"/>
      <c r="R1456" s="75"/>
      <c r="S1456" s="76"/>
      <c r="T1456" s="70"/>
      <c r="U1456" s="87"/>
      <c r="V1456" s="87"/>
      <c r="W1456" s="87"/>
      <c r="X1456" s="87"/>
      <c r="Y1456" s="87"/>
      <c r="Z1456" s="87"/>
      <c r="AA1456" s="87"/>
    </row>
    <row r="1457" spans="1:27" s="25" customFormat="1" ht="15.5" x14ac:dyDescent="0.35">
      <c r="A1457" s="183"/>
      <c r="B1457" s="162"/>
      <c r="C1457" s="162"/>
      <c r="D1457" s="162"/>
      <c r="E1457" s="183"/>
      <c r="F1457" s="183"/>
      <c r="G1457" s="186"/>
      <c r="H1457" s="186"/>
      <c r="I1457" s="186"/>
      <c r="J1457" s="189"/>
      <c r="K1457" s="192"/>
      <c r="L1457" s="69" t="s">
        <v>1149</v>
      </c>
      <c r="M1457" s="70">
        <v>1</v>
      </c>
      <c r="N1457" s="70">
        <f>IFERROR(VLOOKUP(L1457,Data!K:M,3,0),"0")</f>
        <v>80</v>
      </c>
      <c r="O1457" s="70">
        <f t="shared" si="45"/>
        <v>80</v>
      </c>
      <c r="P1457" s="178"/>
      <c r="Q1457" s="160"/>
      <c r="R1457" s="83" t="s">
        <v>1595</v>
      </c>
      <c r="S1457" s="76"/>
      <c r="T1457" s="70"/>
      <c r="U1457" s="87"/>
      <c r="V1457" s="87"/>
      <c r="W1457" s="87"/>
      <c r="X1457" s="87"/>
      <c r="Y1457" s="87"/>
      <c r="Z1457" s="87"/>
      <c r="AA1457" s="87"/>
    </row>
    <row r="1458" spans="1:27" s="25" customFormat="1" ht="15.5" x14ac:dyDescent="0.35">
      <c r="A1458" s="183"/>
      <c r="B1458" s="162"/>
      <c r="C1458" s="162"/>
      <c r="D1458" s="162"/>
      <c r="E1458" s="183"/>
      <c r="F1458" s="183"/>
      <c r="G1458" s="186"/>
      <c r="H1458" s="186"/>
      <c r="I1458" s="186"/>
      <c r="J1458" s="189"/>
      <c r="K1458" s="192"/>
      <c r="L1458" s="69" t="s">
        <v>88</v>
      </c>
      <c r="M1458" s="70">
        <v>9</v>
      </c>
      <c r="N1458" s="70">
        <f>IFERROR(VLOOKUP(L1458,Data!K:M,3,0),"0")</f>
        <v>35</v>
      </c>
      <c r="O1458" s="70">
        <f t="shared" si="45"/>
        <v>315</v>
      </c>
      <c r="P1458" s="178"/>
      <c r="Q1458" s="160"/>
      <c r="R1458" s="75"/>
      <c r="S1458" s="76"/>
      <c r="T1458" s="70"/>
      <c r="U1458" s="87"/>
      <c r="V1458" s="87"/>
      <c r="W1458" s="87"/>
      <c r="X1458" s="87"/>
      <c r="Y1458" s="87"/>
      <c r="Z1458" s="87"/>
      <c r="AA1458" s="87"/>
    </row>
    <row r="1459" spans="1:27" s="25" customFormat="1" ht="15.5" x14ac:dyDescent="0.35">
      <c r="A1459" s="183"/>
      <c r="B1459" s="162"/>
      <c r="C1459" s="162"/>
      <c r="D1459" s="162"/>
      <c r="E1459" s="183"/>
      <c r="F1459" s="183"/>
      <c r="G1459" s="186"/>
      <c r="H1459" s="186"/>
      <c r="I1459" s="186"/>
      <c r="J1459" s="189"/>
      <c r="K1459" s="192"/>
      <c r="L1459" s="69" t="s">
        <v>7</v>
      </c>
      <c r="M1459" s="70">
        <v>1</v>
      </c>
      <c r="N1459" s="70">
        <v>125</v>
      </c>
      <c r="O1459" s="70">
        <f t="shared" si="45"/>
        <v>125</v>
      </c>
      <c r="P1459" s="178"/>
      <c r="Q1459" s="160"/>
      <c r="R1459" s="72" t="s">
        <v>771</v>
      </c>
      <c r="S1459" s="76"/>
      <c r="T1459" s="70"/>
      <c r="U1459" s="87"/>
      <c r="V1459" s="87"/>
      <c r="W1459" s="87"/>
      <c r="X1459" s="87"/>
      <c r="Y1459" s="87"/>
      <c r="Z1459" s="87"/>
      <c r="AA1459" s="87"/>
    </row>
    <row r="1460" spans="1:27" s="25" customFormat="1" ht="15.5" x14ac:dyDescent="0.35">
      <c r="A1460" s="183"/>
      <c r="B1460" s="162"/>
      <c r="C1460" s="162"/>
      <c r="D1460" s="162"/>
      <c r="E1460" s="183"/>
      <c r="F1460" s="183"/>
      <c r="G1460" s="186"/>
      <c r="H1460" s="186"/>
      <c r="I1460" s="186"/>
      <c r="J1460" s="189"/>
      <c r="K1460" s="192"/>
      <c r="L1460" s="69" t="s">
        <v>134</v>
      </c>
      <c r="M1460" s="70">
        <v>2</v>
      </c>
      <c r="N1460" s="70">
        <f>IFERROR(VLOOKUP(L1460,Data!K:M,3,0),"0")</f>
        <v>140</v>
      </c>
      <c r="O1460" s="70">
        <f t="shared" si="45"/>
        <v>280</v>
      </c>
      <c r="P1460" s="178"/>
      <c r="Q1460" s="160"/>
      <c r="R1460" s="75" t="s">
        <v>783</v>
      </c>
      <c r="S1460" s="76"/>
      <c r="T1460" s="70"/>
      <c r="U1460" s="87"/>
      <c r="V1460" s="87"/>
      <c r="W1460" s="87"/>
      <c r="X1460" s="87"/>
      <c r="Y1460" s="87"/>
      <c r="Z1460" s="87"/>
      <c r="AA1460" s="87"/>
    </row>
    <row r="1461" spans="1:27" s="25" customFormat="1" ht="15.5" x14ac:dyDescent="0.35">
      <c r="A1461" s="183"/>
      <c r="B1461" s="162"/>
      <c r="C1461" s="162"/>
      <c r="D1461" s="162"/>
      <c r="E1461" s="183"/>
      <c r="F1461" s="183"/>
      <c r="G1461" s="186"/>
      <c r="H1461" s="186"/>
      <c r="I1461" s="186"/>
      <c r="J1461" s="189"/>
      <c r="K1461" s="192"/>
      <c r="L1461" s="69" t="s">
        <v>144</v>
      </c>
      <c r="M1461" s="70">
        <v>1</v>
      </c>
      <c r="N1461" s="70">
        <v>1380</v>
      </c>
      <c r="O1461" s="70">
        <f t="shared" si="45"/>
        <v>1380</v>
      </c>
      <c r="P1461" s="178"/>
      <c r="Q1461" s="160"/>
      <c r="R1461" s="75"/>
      <c r="S1461" s="76"/>
      <c r="T1461" s="70"/>
      <c r="U1461" s="87"/>
      <c r="V1461" s="87"/>
      <c r="W1461" s="87"/>
      <c r="X1461" s="87"/>
      <c r="Y1461" s="87"/>
      <c r="Z1461" s="87"/>
      <c r="AA1461" s="87"/>
    </row>
    <row r="1462" spans="1:27" s="25" customFormat="1" ht="15.5" x14ac:dyDescent="0.35">
      <c r="A1462" s="183"/>
      <c r="B1462" s="162"/>
      <c r="C1462" s="162"/>
      <c r="D1462" s="162"/>
      <c r="E1462" s="183"/>
      <c r="F1462" s="183"/>
      <c r="G1462" s="186"/>
      <c r="H1462" s="186"/>
      <c r="I1462" s="186"/>
      <c r="J1462" s="189"/>
      <c r="K1462" s="192"/>
      <c r="L1462" s="69" t="s">
        <v>61</v>
      </c>
      <c r="M1462" s="70">
        <v>1</v>
      </c>
      <c r="N1462" s="70">
        <f>IFERROR(VLOOKUP(L1462,Data!K:M,3,0),"0")</f>
        <v>500</v>
      </c>
      <c r="O1462" s="70">
        <f t="shared" si="45"/>
        <v>500</v>
      </c>
      <c r="P1462" s="178"/>
      <c r="Q1462" s="160"/>
      <c r="R1462" s="75"/>
      <c r="S1462" s="76"/>
      <c r="T1462" s="70"/>
      <c r="U1462" s="87"/>
      <c r="V1462" s="87"/>
      <c r="W1462" s="87"/>
      <c r="X1462" s="87"/>
      <c r="Y1462" s="87"/>
      <c r="Z1462" s="87"/>
      <c r="AA1462" s="87"/>
    </row>
    <row r="1463" spans="1:27" s="25" customFormat="1" ht="15.5" x14ac:dyDescent="0.35">
      <c r="A1463" s="182">
        <f>IF(G1463="","",COUNTA($G$3:G1464))</f>
        <v>357</v>
      </c>
      <c r="B1463" s="161">
        <v>45118</v>
      </c>
      <c r="C1463" s="161" t="s">
        <v>703</v>
      </c>
      <c r="D1463" s="161" t="s">
        <v>76</v>
      </c>
      <c r="E1463" s="182">
        <v>18526</v>
      </c>
      <c r="F1463" s="182">
        <v>356827</v>
      </c>
      <c r="G1463" s="185" t="s">
        <v>259</v>
      </c>
      <c r="H1463" s="185" t="s">
        <v>259</v>
      </c>
      <c r="I1463" s="185" t="s">
        <v>1249</v>
      </c>
      <c r="J1463" s="188" t="s">
        <v>1202</v>
      </c>
      <c r="K1463" s="191" t="s">
        <v>164</v>
      </c>
      <c r="L1463" s="69" t="s">
        <v>65</v>
      </c>
      <c r="M1463" s="70">
        <v>1</v>
      </c>
      <c r="N1463" s="70">
        <f>IFERROR(VLOOKUP(L1463,Data!K:M,3,0),"0")</f>
        <v>1000</v>
      </c>
      <c r="O1463" s="70">
        <f t="shared" si="45"/>
        <v>1000</v>
      </c>
      <c r="P1463" s="178">
        <f>SUM(O1463:O1470)</f>
        <v>4585</v>
      </c>
      <c r="Q1463" s="159" t="s">
        <v>1250</v>
      </c>
      <c r="R1463" s="72"/>
      <c r="S1463" s="73" t="s">
        <v>721</v>
      </c>
      <c r="T1463" s="70" t="s">
        <v>192</v>
      </c>
      <c r="U1463" s="87"/>
      <c r="V1463" s="87"/>
      <c r="W1463" s="87"/>
      <c r="X1463" s="87"/>
      <c r="Y1463" s="87"/>
      <c r="Z1463" s="87"/>
      <c r="AA1463" s="87"/>
    </row>
    <row r="1464" spans="1:27" s="25" customFormat="1" ht="15.5" x14ac:dyDescent="0.35">
      <c r="A1464" s="183"/>
      <c r="B1464" s="162"/>
      <c r="C1464" s="162"/>
      <c r="D1464" s="162"/>
      <c r="E1464" s="183"/>
      <c r="F1464" s="183"/>
      <c r="G1464" s="186"/>
      <c r="H1464" s="186"/>
      <c r="I1464" s="186"/>
      <c r="J1464" s="189"/>
      <c r="K1464" s="192"/>
      <c r="L1464" s="69" t="s">
        <v>137</v>
      </c>
      <c r="M1464" s="70">
        <v>1</v>
      </c>
      <c r="N1464" s="70">
        <f>IFERROR(VLOOKUP(L1464,Data!K:M,3,0),"0")</f>
        <v>70</v>
      </c>
      <c r="O1464" s="70">
        <f t="shared" si="45"/>
        <v>70</v>
      </c>
      <c r="P1464" s="178"/>
      <c r="Q1464" s="160"/>
      <c r="R1464" s="75"/>
      <c r="S1464" s="76"/>
      <c r="T1464" s="70"/>
      <c r="U1464" s="87"/>
      <c r="V1464" s="87"/>
      <c r="W1464" s="87"/>
      <c r="X1464" s="87"/>
      <c r="Y1464" s="87"/>
      <c r="Z1464" s="87"/>
      <c r="AA1464" s="87"/>
    </row>
    <row r="1465" spans="1:27" s="25" customFormat="1" ht="15.5" x14ac:dyDescent="0.35">
      <c r="A1465" s="183"/>
      <c r="B1465" s="162"/>
      <c r="C1465" s="162"/>
      <c r="D1465" s="162"/>
      <c r="E1465" s="183"/>
      <c r="F1465" s="183"/>
      <c r="G1465" s="186"/>
      <c r="H1465" s="186"/>
      <c r="I1465" s="186"/>
      <c r="J1465" s="189"/>
      <c r="K1465" s="192"/>
      <c r="L1465" s="69" t="s">
        <v>112</v>
      </c>
      <c r="M1465" s="70">
        <v>1</v>
      </c>
      <c r="N1465" s="70">
        <f>IFERROR(VLOOKUP(L1465,Data!K:M,3,0),"0")</f>
        <v>800</v>
      </c>
      <c r="O1465" s="70">
        <f t="shared" si="45"/>
        <v>800</v>
      </c>
      <c r="P1465" s="178"/>
      <c r="Q1465" s="160"/>
      <c r="R1465" s="75"/>
      <c r="S1465" s="76"/>
      <c r="T1465" s="70"/>
      <c r="U1465" s="87"/>
      <c r="V1465" s="87"/>
      <c r="W1465" s="87"/>
      <c r="X1465" s="87"/>
      <c r="Y1465" s="87"/>
      <c r="Z1465" s="87"/>
      <c r="AA1465" s="87"/>
    </row>
    <row r="1466" spans="1:27" s="25" customFormat="1" ht="15.5" x14ac:dyDescent="0.35">
      <c r="A1466" s="183"/>
      <c r="B1466" s="162"/>
      <c r="C1466" s="162"/>
      <c r="D1466" s="162"/>
      <c r="E1466" s="183"/>
      <c r="F1466" s="183"/>
      <c r="G1466" s="186"/>
      <c r="H1466" s="186"/>
      <c r="I1466" s="186"/>
      <c r="J1466" s="189"/>
      <c r="K1466" s="192"/>
      <c r="L1466" s="69" t="s">
        <v>134</v>
      </c>
      <c r="M1466" s="70">
        <v>4</v>
      </c>
      <c r="N1466" s="70">
        <f>IFERROR(VLOOKUP(L1466,Data!K:M,3,0),"0")</f>
        <v>140</v>
      </c>
      <c r="O1466" s="70">
        <f t="shared" si="45"/>
        <v>560</v>
      </c>
      <c r="P1466" s="178"/>
      <c r="Q1466" s="160"/>
      <c r="R1466" s="75" t="s">
        <v>778</v>
      </c>
      <c r="S1466" s="76"/>
      <c r="T1466" s="70"/>
      <c r="U1466" s="87"/>
      <c r="V1466" s="87"/>
      <c r="W1466" s="87"/>
      <c r="X1466" s="87"/>
      <c r="Y1466" s="87"/>
      <c r="Z1466" s="87"/>
      <c r="AA1466" s="87"/>
    </row>
    <row r="1467" spans="1:27" s="25" customFormat="1" ht="15.5" x14ac:dyDescent="0.35">
      <c r="A1467" s="183"/>
      <c r="B1467" s="162"/>
      <c r="C1467" s="162"/>
      <c r="D1467" s="162"/>
      <c r="E1467" s="183"/>
      <c r="F1467" s="183"/>
      <c r="G1467" s="186"/>
      <c r="H1467" s="186"/>
      <c r="I1467" s="186"/>
      <c r="J1467" s="189"/>
      <c r="K1467" s="192"/>
      <c r="L1467" s="69" t="s">
        <v>7</v>
      </c>
      <c r="M1467" s="70">
        <v>1</v>
      </c>
      <c r="N1467" s="70">
        <v>125</v>
      </c>
      <c r="O1467" s="70">
        <f t="shared" si="45"/>
        <v>125</v>
      </c>
      <c r="P1467" s="178"/>
      <c r="Q1467" s="160"/>
      <c r="R1467" s="72" t="s">
        <v>771</v>
      </c>
      <c r="S1467" s="76"/>
      <c r="T1467" s="70"/>
      <c r="U1467" s="87"/>
      <c r="V1467" s="87"/>
      <c r="W1467" s="87"/>
      <c r="X1467" s="87"/>
      <c r="Y1467" s="87"/>
      <c r="Z1467" s="87"/>
      <c r="AA1467" s="87"/>
    </row>
    <row r="1468" spans="1:27" s="25" customFormat="1" ht="15.5" x14ac:dyDescent="0.35">
      <c r="A1468" s="183"/>
      <c r="B1468" s="162"/>
      <c r="C1468" s="162"/>
      <c r="D1468" s="162"/>
      <c r="E1468" s="183"/>
      <c r="F1468" s="183"/>
      <c r="G1468" s="186"/>
      <c r="H1468" s="186"/>
      <c r="I1468" s="186"/>
      <c r="J1468" s="189"/>
      <c r="K1468" s="192"/>
      <c r="L1468" s="69" t="s">
        <v>7</v>
      </c>
      <c r="M1468" s="70">
        <v>1</v>
      </c>
      <c r="N1468" s="70">
        <v>150</v>
      </c>
      <c r="O1468" s="70">
        <f t="shared" si="45"/>
        <v>150</v>
      </c>
      <c r="P1468" s="178"/>
      <c r="Q1468" s="160"/>
      <c r="R1468" s="75" t="s">
        <v>772</v>
      </c>
      <c r="S1468" s="76"/>
      <c r="T1468" s="70"/>
      <c r="U1468" s="87"/>
      <c r="V1468" s="87"/>
      <c r="W1468" s="87"/>
      <c r="X1468" s="87"/>
      <c r="Y1468" s="87"/>
      <c r="Z1468" s="87"/>
      <c r="AA1468" s="87"/>
    </row>
    <row r="1469" spans="1:27" s="25" customFormat="1" ht="15.5" x14ac:dyDescent="0.35">
      <c r="A1469" s="183"/>
      <c r="B1469" s="162"/>
      <c r="C1469" s="162"/>
      <c r="D1469" s="162"/>
      <c r="E1469" s="183"/>
      <c r="F1469" s="183"/>
      <c r="G1469" s="186"/>
      <c r="H1469" s="186"/>
      <c r="I1469" s="186"/>
      <c r="J1469" s="189"/>
      <c r="K1469" s="192"/>
      <c r="L1469" s="69" t="s">
        <v>144</v>
      </c>
      <c r="M1469" s="70">
        <v>1</v>
      </c>
      <c r="N1469" s="70">
        <v>1380</v>
      </c>
      <c r="O1469" s="70">
        <f t="shared" ref="O1469:O1474" si="46">PRODUCT(M1469:N1469)</f>
        <v>1380</v>
      </c>
      <c r="P1469" s="178"/>
      <c r="Q1469" s="160"/>
      <c r="R1469" s="75"/>
      <c r="S1469" s="76"/>
      <c r="T1469" s="70"/>
      <c r="U1469" s="87"/>
      <c r="V1469" s="87"/>
      <c r="W1469" s="87"/>
      <c r="X1469" s="87"/>
      <c r="Y1469" s="87"/>
      <c r="Z1469" s="87"/>
      <c r="AA1469" s="87"/>
    </row>
    <row r="1470" spans="1:27" s="25" customFormat="1" ht="15.5" x14ac:dyDescent="0.35">
      <c r="A1470" s="183"/>
      <c r="B1470" s="162"/>
      <c r="C1470" s="162"/>
      <c r="D1470" s="162"/>
      <c r="E1470" s="183"/>
      <c r="F1470" s="183"/>
      <c r="G1470" s="186"/>
      <c r="H1470" s="186"/>
      <c r="I1470" s="186"/>
      <c r="J1470" s="189"/>
      <c r="K1470" s="192"/>
      <c r="L1470" s="69" t="s">
        <v>61</v>
      </c>
      <c r="M1470" s="70">
        <v>1</v>
      </c>
      <c r="N1470" s="70">
        <f>IFERROR(VLOOKUP(L1470,Data!K:M,3,0),"0")</f>
        <v>500</v>
      </c>
      <c r="O1470" s="70">
        <f t="shared" si="46"/>
        <v>500</v>
      </c>
      <c r="P1470" s="178"/>
      <c r="Q1470" s="160"/>
      <c r="R1470" s="75"/>
      <c r="S1470" s="76"/>
      <c r="T1470" s="70"/>
      <c r="U1470" s="87"/>
      <c r="V1470" s="87"/>
      <c r="W1470" s="87"/>
      <c r="X1470" s="87"/>
      <c r="Y1470" s="87"/>
      <c r="Z1470" s="87"/>
      <c r="AA1470" s="87"/>
    </row>
    <row r="1471" spans="1:27" s="25" customFormat="1" ht="15.5" x14ac:dyDescent="0.35">
      <c r="A1471" s="182">
        <f>IF(G1471="","",COUNTA($G$3:G1472))</f>
        <v>358</v>
      </c>
      <c r="B1471" s="161">
        <v>45118</v>
      </c>
      <c r="C1471" s="161" t="s">
        <v>707</v>
      </c>
      <c r="D1471" s="161" t="s">
        <v>76</v>
      </c>
      <c r="E1471" s="182">
        <v>204538</v>
      </c>
      <c r="F1471" s="182">
        <v>389181</v>
      </c>
      <c r="G1471" s="185" t="s">
        <v>258</v>
      </c>
      <c r="H1471" s="185" t="s">
        <v>258</v>
      </c>
      <c r="I1471" s="185" t="s">
        <v>1251</v>
      </c>
      <c r="J1471" s="188" t="s">
        <v>1203</v>
      </c>
      <c r="K1471" s="191" t="s">
        <v>164</v>
      </c>
      <c r="L1471" s="69" t="s">
        <v>61</v>
      </c>
      <c r="M1471" s="70">
        <v>1</v>
      </c>
      <c r="N1471" s="70">
        <f>IFERROR(VLOOKUP(L1471,Data!K:M,3,0),"0")</f>
        <v>500</v>
      </c>
      <c r="O1471" s="70">
        <f t="shared" si="46"/>
        <v>500</v>
      </c>
      <c r="P1471" s="178">
        <f>SUM(O1471:O1473)</f>
        <v>500</v>
      </c>
      <c r="Q1471" s="159"/>
      <c r="R1471" s="72" t="s">
        <v>711</v>
      </c>
      <c r="S1471" s="73" t="s">
        <v>721</v>
      </c>
      <c r="T1471" s="70" t="s">
        <v>165</v>
      </c>
      <c r="U1471" s="87"/>
      <c r="V1471" s="87"/>
      <c r="W1471" s="87"/>
      <c r="X1471" s="87"/>
      <c r="Y1471" s="87"/>
      <c r="Z1471" s="87"/>
      <c r="AA1471" s="87"/>
    </row>
    <row r="1472" spans="1:27" s="25" customFormat="1" ht="15.5" x14ac:dyDescent="0.35">
      <c r="A1472" s="183"/>
      <c r="B1472" s="162"/>
      <c r="C1472" s="162"/>
      <c r="D1472" s="162"/>
      <c r="E1472" s="183"/>
      <c r="F1472" s="183"/>
      <c r="G1472" s="186"/>
      <c r="H1472" s="186"/>
      <c r="I1472" s="186"/>
      <c r="J1472" s="189"/>
      <c r="K1472" s="192"/>
      <c r="L1472" s="69"/>
      <c r="M1472" s="70"/>
      <c r="N1472" s="70" t="str">
        <f>IFERROR(VLOOKUP(L1472,Data!K:M,3,0),"0")</f>
        <v>0</v>
      </c>
      <c r="O1472" s="70">
        <f t="shared" si="46"/>
        <v>0</v>
      </c>
      <c r="P1472" s="178"/>
      <c r="Q1472" s="160"/>
      <c r="R1472" s="75"/>
      <c r="S1472" s="76"/>
      <c r="T1472" s="70"/>
      <c r="U1472" s="87"/>
      <c r="V1472" s="87"/>
      <c r="W1472" s="87"/>
      <c r="X1472" s="87"/>
      <c r="Y1472" s="87"/>
      <c r="Z1472" s="87"/>
      <c r="AA1472" s="87"/>
    </row>
    <row r="1473" spans="1:27" s="25" customFormat="1" ht="15.5" x14ac:dyDescent="0.35">
      <c r="A1473" s="183"/>
      <c r="B1473" s="162"/>
      <c r="C1473" s="162"/>
      <c r="D1473" s="162"/>
      <c r="E1473" s="183"/>
      <c r="F1473" s="183"/>
      <c r="G1473" s="186"/>
      <c r="H1473" s="186"/>
      <c r="I1473" s="186"/>
      <c r="J1473" s="189"/>
      <c r="K1473" s="192"/>
      <c r="L1473" s="69"/>
      <c r="M1473" s="70"/>
      <c r="N1473" s="70" t="str">
        <f>IFERROR(VLOOKUP(L1473,Data!K:M,3,0),"0")</f>
        <v>0</v>
      </c>
      <c r="O1473" s="70">
        <f t="shared" si="46"/>
        <v>0</v>
      </c>
      <c r="P1473" s="178"/>
      <c r="Q1473" s="160"/>
      <c r="R1473" s="75"/>
      <c r="S1473" s="76"/>
      <c r="T1473" s="70"/>
      <c r="U1473" s="87"/>
      <c r="V1473" s="87"/>
      <c r="W1473" s="87"/>
      <c r="X1473" s="87"/>
      <c r="Y1473" s="87"/>
      <c r="Z1473" s="87"/>
      <c r="AA1473" s="87"/>
    </row>
    <row r="1474" spans="1:27" s="25" customFormat="1" ht="15.5" x14ac:dyDescent="0.35">
      <c r="A1474" s="182">
        <f>IF(G1474="","",COUNTA($G$3:G1475))</f>
        <v>359</v>
      </c>
      <c r="B1474" s="161">
        <v>45118</v>
      </c>
      <c r="C1474" s="161" t="s">
        <v>703</v>
      </c>
      <c r="D1474" s="161" t="s">
        <v>54</v>
      </c>
      <c r="E1474" s="182">
        <v>4685</v>
      </c>
      <c r="F1474" s="182">
        <v>276715</v>
      </c>
      <c r="G1474" s="185" t="s">
        <v>1252</v>
      </c>
      <c r="H1474" s="185" t="s">
        <v>1252</v>
      </c>
      <c r="I1474" s="185" t="s">
        <v>1251</v>
      </c>
      <c r="J1474" s="188" t="s">
        <v>1204</v>
      </c>
      <c r="K1474" s="191" t="s">
        <v>164</v>
      </c>
      <c r="L1474" s="69" t="s">
        <v>61</v>
      </c>
      <c r="M1474" s="70">
        <v>1</v>
      </c>
      <c r="N1474" s="70">
        <f>IFERROR(VLOOKUP(L1474,Data!K:M,3,0),"0")</f>
        <v>500</v>
      </c>
      <c r="O1474" s="70">
        <f t="shared" si="46"/>
        <v>500</v>
      </c>
      <c r="P1474" s="178">
        <f>SUM(O1474:O1475)</f>
        <v>500</v>
      </c>
      <c r="Q1474" s="159"/>
      <c r="R1474" s="72" t="s">
        <v>1205</v>
      </c>
      <c r="S1474" s="73" t="s">
        <v>721</v>
      </c>
      <c r="T1474" s="70" t="s">
        <v>201</v>
      </c>
      <c r="U1474" s="87"/>
      <c r="V1474" s="87"/>
      <c r="W1474" s="87"/>
      <c r="X1474" s="87"/>
      <c r="Y1474" s="87"/>
      <c r="Z1474" s="87"/>
      <c r="AA1474" s="87"/>
    </row>
    <row r="1475" spans="1:27" s="25" customFormat="1" ht="15.5" x14ac:dyDescent="0.35">
      <c r="A1475" s="183"/>
      <c r="B1475" s="162"/>
      <c r="C1475" s="162"/>
      <c r="D1475" s="162"/>
      <c r="E1475" s="183"/>
      <c r="F1475" s="183"/>
      <c r="G1475" s="186"/>
      <c r="H1475" s="186"/>
      <c r="I1475" s="186"/>
      <c r="J1475" s="189"/>
      <c r="K1475" s="192"/>
      <c r="L1475" s="69"/>
      <c r="M1475" s="70"/>
      <c r="N1475" s="70"/>
      <c r="O1475" s="70"/>
      <c r="P1475" s="178"/>
      <c r="Q1475" s="160"/>
      <c r="R1475" s="75"/>
      <c r="S1475" s="76"/>
      <c r="T1475" s="70"/>
      <c r="U1475" s="87"/>
      <c r="V1475" s="87"/>
      <c r="W1475" s="87"/>
      <c r="X1475" s="87"/>
      <c r="Y1475" s="87"/>
      <c r="Z1475" s="87"/>
      <c r="AA1475" s="87"/>
    </row>
    <row r="1476" spans="1:27" s="25" customFormat="1" ht="15.5" x14ac:dyDescent="0.35">
      <c r="A1476" s="182">
        <f>IF(G1476="","",COUNTA($G$3:G1477))</f>
        <v>360</v>
      </c>
      <c r="B1476" s="161">
        <v>45118</v>
      </c>
      <c r="C1476" s="161" t="s">
        <v>707</v>
      </c>
      <c r="D1476" s="161" t="s">
        <v>60</v>
      </c>
      <c r="E1476" s="182">
        <v>41409</v>
      </c>
      <c r="F1476" s="182">
        <v>379975</v>
      </c>
      <c r="G1476" s="185" t="s">
        <v>257</v>
      </c>
      <c r="H1476" s="185" t="s">
        <v>257</v>
      </c>
      <c r="I1476" s="185" t="s">
        <v>1253</v>
      </c>
      <c r="J1476" s="188" t="s">
        <v>1206</v>
      </c>
      <c r="K1476" s="191" t="s">
        <v>164</v>
      </c>
      <c r="L1476" s="69" t="s">
        <v>578</v>
      </c>
      <c r="M1476" s="70">
        <v>3</v>
      </c>
      <c r="N1476" s="70">
        <f>IFERROR(VLOOKUP(L1476,Data!K:M,3,0),"0")</f>
        <v>10</v>
      </c>
      <c r="O1476" s="70">
        <f t="shared" ref="O1476:O1526" si="47">PRODUCT(M1476:N1476)</f>
        <v>30</v>
      </c>
      <c r="P1476" s="178">
        <f>SUM(O1476:O1478)</f>
        <v>530</v>
      </c>
      <c r="Q1476" s="159"/>
      <c r="R1476" s="72" t="s">
        <v>1207</v>
      </c>
      <c r="S1476" s="73" t="s">
        <v>721</v>
      </c>
      <c r="T1476" s="70" t="s">
        <v>256</v>
      </c>
      <c r="U1476" s="87"/>
      <c r="V1476" s="87"/>
      <c r="W1476" s="87"/>
      <c r="X1476" s="87"/>
      <c r="Y1476" s="87"/>
      <c r="Z1476" s="87"/>
      <c r="AA1476" s="87"/>
    </row>
    <row r="1477" spans="1:27" s="25" customFormat="1" ht="15.5" x14ac:dyDescent="0.35">
      <c r="A1477" s="183"/>
      <c r="B1477" s="162"/>
      <c r="C1477" s="162"/>
      <c r="D1477" s="162"/>
      <c r="E1477" s="183"/>
      <c r="F1477" s="183"/>
      <c r="G1477" s="186"/>
      <c r="H1477" s="186"/>
      <c r="I1477" s="186"/>
      <c r="J1477" s="189"/>
      <c r="K1477" s="192"/>
      <c r="L1477" s="69" t="s">
        <v>61</v>
      </c>
      <c r="M1477" s="70">
        <v>1</v>
      </c>
      <c r="N1477" s="70">
        <f>IFERROR(VLOOKUP(L1477,Data!K:M,3,0),"0")</f>
        <v>500</v>
      </c>
      <c r="O1477" s="70">
        <f t="shared" si="47"/>
        <v>500</v>
      </c>
      <c r="P1477" s="178"/>
      <c r="Q1477" s="160"/>
      <c r="R1477" s="75"/>
      <c r="S1477" s="76"/>
      <c r="T1477" s="70"/>
      <c r="U1477" s="87"/>
      <c r="V1477" s="87"/>
      <c r="W1477" s="87"/>
      <c r="X1477" s="87"/>
      <c r="Y1477" s="87"/>
      <c r="Z1477" s="87"/>
      <c r="AA1477" s="87"/>
    </row>
    <row r="1478" spans="1:27" s="25" customFormat="1" ht="15.5" x14ac:dyDescent="0.35">
      <c r="A1478" s="183"/>
      <c r="B1478" s="162"/>
      <c r="C1478" s="162"/>
      <c r="D1478" s="162"/>
      <c r="E1478" s="183"/>
      <c r="F1478" s="183"/>
      <c r="G1478" s="186"/>
      <c r="H1478" s="186"/>
      <c r="I1478" s="186"/>
      <c r="J1478" s="189"/>
      <c r="K1478" s="192"/>
      <c r="L1478" s="69"/>
      <c r="M1478" s="70"/>
      <c r="N1478" s="70" t="str">
        <f>IFERROR(VLOOKUP(L1478,Data!K:M,3,0),"0")</f>
        <v>0</v>
      </c>
      <c r="O1478" s="70">
        <f t="shared" si="47"/>
        <v>0</v>
      </c>
      <c r="P1478" s="178"/>
      <c r="Q1478" s="160"/>
      <c r="R1478" s="75"/>
      <c r="S1478" s="76"/>
      <c r="T1478" s="70"/>
      <c r="U1478" s="87"/>
      <c r="V1478" s="87"/>
      <c r="W1478" s="87"/>
      <c r="X1478" s="87"/>
      <c r="Y1478" s="87"/>
      <c r="Z1478" s="87"/>
      <c r="AA1478" s="87"/>
    </row>
    <row r="1479" spans="1:27" s="25" customFormat="1" ht="15.5" x14ac:dyDescent="0.35">
      <c r="A1479" s="182">
        <f>IF(G1479="","",COUNTA($G$3:G1480))</f>
        <v>361</v>
      </c>
      <c r="B1479" s="161">
        <v>45118</v>
      </c>
      <c r="C1479" s="161" t="s">
        <v>703</v>
      </c>
      <c r="D1479" s="161" t="s">
        <v>76</v>
      </c>
      <c r="E1479" s="182">
        <v>57623</v>
      </c>
      <c r="F1479" s="182">
        <v>277414</v>
      </c>
      <c r="G1479" s="185" t="s">
        <v>255</v>
      </c>
      <c r="H1479" s="185" t="s">
        <v>255</v>
      </c>
      <c r="I1479" s="185" t="s">
        <v>1254</v>
      </c>
      <c r="J1479" s="188" t="s">
        <v>1208</v>
      </c>
      <c r="K1479" s="191" t="s">
        <v>206</v>
      </c>
      <c r="L1479" s="69" t="s">
        <v>94</v>
      </c>
      <c r="M1479" s="70">
        <v>1</v>
      </c>
      <c r="N1479" s="70">
        <f>IFERROR(VLOOKUP(L1479,Data!K:M,3,0),"0")</f>
        <v>80</v>
      </c>
      <c r="O1479" s="70">
        <f t="shared" si="47"/>
        <v>80</v>
      </c>
      <c r="P1479" s="178">
        <f>SUM(O1479:O1481)</f>
        <v>580</v>
      </c>
      <c r="Q1479" s="159"/>
      <c r="R1479" s="72" t="s">
        <v>731</v>
      </c>
      <c r="S1479" s="73" t="s">
        <v>721</v>
      </c>
      <c r="T1479" s="70" t="s">
        <v>230</v>
      </c>
      <c r="U1479" s="87"/>
      <c r="V1479" s="87"/>
      <c r="W1479" s="87"/>
      <c r="X1479" s="87"/>
      <c r="Y1479" s="87"/>
      <c r="Z1479" s="87"/>
      <c r="AA1479" s="87"/>
    </row>
    <row r="1480" spans="1:27" s="25" customFormat="1" ht="15.5" x14ac:dyDescent="0.35">
      <c r="A1480" s="183"/>
      <c r="B1480" s="162"/>
      <c r="C1480" s="162"/>
      <c r="D1480" s="162"/>
      <c r="E1480" s="183"/>
      <c r="F1480" s="183"/>
      <c r="G1480" s="186"/>
      <c r="H1480" s="186"/>
      <c r="I1480" s="186"/>
      <c r="J1480" s="189"/>
      <c r="K1480" s="192"/>
      <c r="L1480" s="69" t="s">
        <v>61</v>
      </c>
      <c r="M1480" s="70">
        <v>1</v>
      </c>
      <c r="N1480" s="70">
        <f>IFERROR(VLOOKUP(L1480,Data!K:M,3,0),"0")</f>
        <v>500</v>
      </c>
      <c r="O1480" s="70">
        <f t="shared" si="47"/>
        <v>500</v>
      </c>
      <c r="P1480" s="178"/>
      <c r="Q1480" s="160"/>
      <c r="R1480" s="173" t="s">
        <v>1596</v>
      </c>
      <c r="S1480" s="76"/>
      <c r="T1480" s="70"/>
      <c r="U1480" s="87"/>
      <c r="V1480" s="87"/>
      <c r="W1480" s="87"/>
      <c r="X1480" s="87"/>
      <c r="Y1480" s="87"/>
      <c r="Z1480" s="87"/>
      <c r="AA1480" s="87"/>
    </row>
    <row r="1481" spans="1:27" s="25" customFormat="1" ht="15.5" x14ac:dyDescent="0.35">
      <c r="A1481" s="183"/>
      <c r="B1481" s="162"/>
      <c r="C1481" s="162"/>
      <c r="D1481" s="162"/>
      <c r="E1481" s="183"/>
      <c r="F1481" s="183"/>
      <c r="G1481" s="186"/>
      <c r="H1481" s="186"/>
      <c r="I1481" s="186"/>
      <c r="J1481" s="189"/>
      <c r="K1481" s="192"/>
      <c r="L1481" s="69"/>
      <c r="M1481" s="70"/>
      <c r="N1481" s="70" t="str">
        <f>IFERROR(VLOOKUP(L1481,Data!K:M,3,0),"0")</f>
        <v>0</v>
      </c>
      <c r="O1481" s="70">
        <f t="shared" si="47"/>
        <v>0</v>
      </c>
      <c r="P1481" s="178"/>
      <c r="Q1481" s="160"/>
      <c r="R1481" s="175"/>
      <c r="S1481" s="76"/>
      <c r="T1481" s="70"/>
      <c r="U1481" s="87"/>
      <c r="V1481" s="87"/>
      <c r="W1481" s="87"/>
      <c r="X1481" s="87"/>
      <c r="Y1481" s="87"/>
      <c r="Z1481" s="87"/>
      <c r="AA1481" s="87"/>
    </row>
    <row r="1482" spans="1:27" s="25" customFormat="1" ht="15.5" x14ac:dyDescent="0.35">
      <c r="A1482" s="182">
        <f>IF(G1482="","",COUNTA($G$3:G1483))</f>
        <v>362</v>
      </c>
      <c r="B1482" s="161">
        <v>45118</v>
      </c>
      <c r="C1482" s="161" t="s">
        <v>703</v>
      </c>
      <c r="D1482" s="161" t="s">
        <v>76</v>
      </c>
      <c r="E1482" s="182">
        <v>13197</v>
      </c>
      <c r="F1482" s="182">
        <v>450821</v>
      </c>
      <c r="G1482" s="185" t="s">
        <v>254</v>
      </c>
      <c r="H1482" s="185" t="s">
        <v>254</v>
      </c>
      <c r="I1482" s="185" t="s">
        <v>1255</v>
      </c>
      <c r="J1482" s="188" t="s">
        <v>1184</v>
      </c>
      <c r="K1482" s="191" t="s">
        <v>216</v>
      </c>
      <c r="L1482" s="69" t="s">
        <v>7</v>
      </c>
      <c r="M1482" s="70">
        <v>1</v>
      </c>
      <c r="N1482" s="70">
        <v>500</v>
      </c>
      <c r="O1482" s="70">
        <f t="shared" si="47"/>
        <v>500</v>
      </c>
      <c r="P1482" s="178">
        <f>SUM(O1482:O1485)</f>
        <v>1000</v>
      </c>
      <c r="Q1482" s="159"/>
      <c r="R1482" s="72" t="s">
        <v>907</v>
      </c>
      <c r="S1482" s="73" t="s">
        <v>811</v>
      </c>
      <c r="T1482" s="70" t="s">
        <v>195</v>
      </c>
      <c r="U1482" s="87"/>
      <c r="V1482" s="87"/>
      <c r="W1482" s="87"/>
      <c r="X1482" s="87"/>
      <c r="Y1482" s="87"/>
      <c r="Z1482" s="87"/>
      <c r="AA1482" s="87"/>
    </row>
    <row r="1483" spans="1:27" s="25" customFormat="1" ht="15.5" x14ac:dyDescent="0.35">
      <c r="A1483" s="183"/>
      <c r="B1483" s="162"/>
      <c r="C1483" s="162"/>
      <c r="D1483" s="162"/>
      <c r="E1483" s="183"/>
      <c r="F1483" s="183"/>
      <c r="G1483" s="186"/>
      <c r="H1483" s="186"/>
      <c r="I1483" s="186"/>
      <c r="J1483" s="189"/>
      <c r="K1483" s="192"/>
      <c r="L1483" s="69" t="s">
        <v>61</v>
      </c>
      <c r="M1483" s="70">
        <v>1</v>
      </c>
      <c r="N1483" s="70">
        <f>IFERROR(VLOOKUP(L1483,Data!K:M,3,0),"0")</f>
        <v>500</v>
      </c>
      <c r="O1483" s="70">
        <f t="shared" si="47"/>
        <v>500</v>
      </c>
      <c r="P1483" s="178"/>
      <c r="Q1483" s="160"/>
      <c r="R1483" s="75"/>
      <c r="S1483" s="76"/>
      <c r="T1483" s="70"/>
      <c r="U1483" s="87"/>
      <c r="V1483" s="87"/>
      <c r="W1483" s="87"/>
      <c r="X1483" s="87"/>
      <c r="Y1483" s="87"/>
      <c r="Z1483" s="87"/>
      <c r="AA1483" s="87"/>
    </row>
    <row r="1484" spans="1:27" s="25" customFormat="1" ht="15.5" x14ac:dyDescent="0.35">
      <c r="A1484" s="183"/>
      <c r="B1484" s="162"/>
      <c r="C1484" s="162"/>
      <c r="D1484" s="162"/>
      <c r="E1484" s="183"/>
      <c r="F1484" s="183"/>
      <c r="G1484" s="186"/>
      <c r="H1484" s="186"/>
      <c r="I1484" s="186"/>
      <c r="J1484" s="189"/>
      <c r="K1484" s="192"/>
      <c r="L1484" s="69"/>
      <c r="M1484" s="70"/>
      <c r="N1484" s="70" t="str">
        <f>IFERROR(VLOOKUP(L1484,Data!K:M,3,0),"0")</f>
        <v>0</v>
      </c>
      <c r="O1484" s="70">
        <f t="shared" si="47"/>
        <v>0</v>
      </c>
      <c r="P1484" s="178"/>
      <c r="Q1484" s="160"/>
      <c r="R1484" s="75"/>
      <c r="S1484" s="76"/>
      <c r="T1484" s="70"/>
      <c r="U1484" s="87"/>
      <c r="V1484" s="87"/>
      <c r="W1484" s="87"/>
      <c r="X1484" s="87"/>
      <c r="Y1484" s="87"/>
      <c r="Z1484" s="87"/>
      <c r="AA1484" s="87"/>
    </row>
    <row r="1485" spans="1:27" s="25" customFormat="1" ht="15.5" x14ac:dyDescent="0.35">
      <c r="A1485" s="184"/>
      <c r="B1485" s="163"/>
      <c r="C1485" s="163"/>
      <c r="D1485" s="163"/>
      <c r="E1485" s="184"/>
      <c r="F1485" s="184"/>
      <c r="G1485" s="187"/>
      <c r="H1485" s="187"/>
      <c r="I1485" s="187"/>
      <c r="J1485" s="190"/>
      <c r="K1485" s="193"/>
      <c r="L1485" s="69"/>
      <c r="M1485" s="70"/>
      <c r="N1485" s="70" t="str">
        <f>IFERROR(VLOOKUP(L1485,Data!K:M,3,0),"0")</f>
        <v>0</v>
      </c>
      <c r="O1485" s="70">
        <f t="shared" si="47"/>
        <v>0</v>
      </c>
      <c r="P1485" s="178"/>
      <c r="Q1485" s="179"/>
      <c r="R1485" s="77"/>
      <c r="S1485" s="78"/>
      <c r="T1485" s="70"/>
      <c r="U1485" s="87"/>
      <c r="V1485" s="87"/>
      <c r="W1485" s="87"/>
      <c r="X1485" s="87"/>
      <c r="Y1485" s="87"/>
      <c r="Z1485" s="87"/>
      <c r="AA1485" s="87"/>
    </row>
    <row r="1486" spans="1:27" s="25" customFormat="1" ht="15.5" x14ac:dyDescent="0.35">
      <c r="A1486" s="182">
        <f>IF(G1486="","",COUNTA($G$3:G1487))</f>
        <v>363</v>
      </c>
      <c r="B1486" s="161">
        <v>45118</v>
      </c>
      <c r="C1486" s="161" t="s">
        <v>50</v>
      </c>
      <c r="D1486" s="161" t="s">
        <v>59</v>
      </c>
      <c r="E1486" s="182">
        <v>56077</v>
      </c>
      <c r="F1486" s="182">
        <v>192700</v>
      </c>
      <c r="G1486" s="185" t="s">
        <v>253</v>
      </c>
      <c r="H1486" s="185" t="s">
        <v>253</v>
      </c>
      <c r="I1486" s="185" t="s">
        <v>1256</v>
      </c>
      <c r="J1486" s="188" t="s">
        <v>1185</v>
      </c>
      <c r="K1486" s="191" t="s">
        <v>202</v>
      </c>
      <c r="L1486" s="69" t="s">
        <v>135</v>
      </c>
      <c r="M1486" s="70">
        <v>1</v>
      </c>
      <c r="N1486" s="70">
        <f>IFERROR(VLOOKUP(L1486,Data!K:M,3,0),"0")</f>
        <v>250</v>
      </c>
      <c r="O1486" s="70">
        <f t="shared" si="47"/>
        <v>250</v>
      </c>
      <c r="P1486" s="178">
        <f>SUM(O1486:O1488)</f>
        <v>750</v>
      </c>
      <c r="Q1486" s="159"/>
      <c r="R1486" s="72"/>
      <c r="S1486" s="73"/>
      <c r="T1486" s="70" t="s">
        <v>252</v>
      </c>
      <c r="U1486" s="87"/>
      <c r="V1486" s="87"/>
      <c r="W1486" s="87"/>
      <c r="X1486" s="87"/>
      <c r="Y1486" s="87"/>
      <c r="Z1486" s="87"/>
      <c r="AA1486" s="87"/>
    </row>
    <row r="1487" spans="1:27" s="25" customFormat="1" ht="15.5" x14ac:dyDescent="0.35">
      <c r="A1487" s="183"/>
      <c r="B1487" s="162"/>
      <c r="C1487" s="162"/>
      <c r="D1487" s="162"/>
      <c r="E1487" s="183"/>
      <c r="F1487" s="183"/>
      <c r="G1487" s="186"/>
      <c r="H1487" s="186"/>
      <c r="I1487" s="186"/>
      <c r="J1487" s="189"/>
      <c r="K1487" s="192"/>
      <c r="L1487" s="69" t="s">
        <v>61</v>
      </c>
      <c r="M1487" s="70">
        <v>1</v>
      </c>
      <c r="N1487" s="70">
        <f>IFERROR(VLOOKUP(L1487,Data!K:M,3,0),"0")</f>
        <v>500</v>
      </c>
      <c r="O1487" s="70">
        <f t="shared" si="47"/>
        <v>500</v>
      </c>
      <c r="P1487" s="178"/>
      <c r="Q1487" s="160"/>
      <c r="R1487" s="75"/>
      <c r="S1487" s="76"/>
      <c r="T1487" s="70"/>
      <c r="U1487" s="87"/>
      <c r="V1487" s="87"/>
      <c r="W1487" s="87"/>
      <c r="X1487" s="87"/>
      <c r="Y1487" s="87"/>
      <c r="Z1487" s="87"/>
      <c r="AA1487" s="87"/>
    </row>
    <row r="1488" spans="1:27" s="25" customFormat="1" ht="15.5" x14ac:dyDescent="0.35">
      <c r="A1488" s="183"/>
      <c r="B1488" s="162"/>
      <c r="C1488" s="162"/>
      <c r="D1488" s="162"/>
      <c r="E1488" s="183"/>
      <c r="F1488" s="183"/>
      <c r="G1488" s="186"/>
      <c r="H1488" s="186"/>
      <c r="I1488" s="186"/>
      <c r="J1488" s="189"/>
      <c r="K1488" s="192"/>
      <c r="L1488" s="69"/>
      <c r="M1488" s="70"/>
      <c r="N1488" s="70" t="str">
        <f>IFERROR(VLOOKUP(L1488,Data!K:M,3,0),"0")</f>
        <v>0</v>
      </c>
      <c r="O1488" s="70">
        <f t="shared" si="47"/>
        <v>0</v>
      </c>
      <c r="P1488" s="178"/>
      <c r="Q1488" s="160"/>
      <c r="R1488" s="75"/>
      <c r="S1488" s="76"/>
      <c r="T1488" s="70"/>
      <c r="U1488" s="87"/>
      <c r="V1488" s="87"/>
      <c r="W1488" s="87"/>
      <c r="X1488" s="87"/>
      <c r="Y1488" s="87"/>
      <c r="Z1488" s="87"/>
      <c r="AA1488" s="87"/>
    </row>
    <row r="1489" spans="1:27" s="25" customFormat="1" ht="15.5" x14ac:dyDescent="0.35">
      <c r="A1489" s="182">
        <f>IF(G1489="","",COUNTA($G$3:G1490))</f>
        <v>364</v>
      </c>
      <c r="B1489" s="161">
        <v>45118</v>
      </c>
      <c r="C1489" s="161" t="s">
        <v>703</v>
      </c>
      <c r="D1489" s="161" t="s">
        <v>76</v>
      </c>
      <c r="E1489" s="182">
        <v>32886</v>
      </c>
      <c r="F1489" s="182">
        <v>539981</v>
      </c>
      <c r="G1489" s="185" t="s">
        <v>251</v>
      </c>
      <c r="H1489" s="185" t="s">
        <v>251</v>
      </c>
      <c r="I1489" s="185" t="s">
        <v>1257</v>
      </c>
      <c r="J1489" s="188" t="s">
        <v>1186</v>
      </c>
      <c r="K1489" s="191" t="s">
        <v>188</v>
      </c>
      <c r="L1489" s="69" t="s">
        <v>61</v>
      </c>
      <c r="M1489" s="70">
        <v>1</v>
      </c>
      <c r="N1489" s="70">
        <f>IFERROR(VLOOKUP(L1489,Data!K:M,3,0),"0")</f>
        <v>500</v>
      </c>
      <c r="O1489" s="70">
        <f t="shared" si="47"/>
        <v>500</v>
      </c>
      <c r="P1489" s="178">
        <f>SUM(O1489:O1491)</f>
        <v>500</v>
      </c>
      <c r="Q1489" s="159"/>
      <c r="R1489" s="72" t="s">
        <v>711</v>
      </c>
      <c r="S1489" s="73" t="s">
        <v>750</v>
      </c>
      <c r="T1489" s="70" t="s">
        <v>165</v>
      </c>
      <c r="U1489" s="87"/>
      <c r="V1489" s="87"/>
      <c r="W1489" s="87"/>
      <c r="X1489" s="87"/>
      <c r="Y1489" s="87"/>
      <c r="Z1489" s="87"/>
      <c r="AA1489" s="87"/>
    </row>
    <row r="1490" spans="1:27" s="25" customFormat="1" ht="15.5" x14ac:dyDescent="0.35">
      <c r="A1490" s="183"/>
      <c r="B1490" s="162"/>
      <c r="C1490" s="162"/>
      <c r="D1490" s="162"/>
      <c r="E1490" s="183"/>
      <c r="F1490" s="183"/>
      <c r="G1490" s="186"/>
      <c r="H1490" s="186"/>
      <c r="I1490" s="186"/>
      <c r="J1490" s="189"/>
      <c r="K1490" s="192"/>
      <c r="L1490" s="69"/>
      <c r="M1490" s="70"/>
      <c r="N1490" s="70" t="str">
        <f>IFERROR(VLOOKUP(L1490,Data!K:M,3,0),"0")</f>
        <v>0</v>
      </c>
      <c r="O1490" s="70">
        <f t="shared" si="47"/>
        <v>0</v>
      </c>
      <c r="P1490" s="178"/>
      <c r="Q1490" s="160"/>
      <c r="R1490" s="75"/>
      <c r="S1490" s="76"/>
      <c r="T1490" s="70"/>
      <c r="U1490" s="87"/>
      <c r="V1490" s="87"/>
      <c r="W1490" s="87"/>
      <c r="X1490" s="87"/>
      <c r="Y1490" s="87"/>
      <c r="Z1490" s="87"/>
      <c r="AA1490" s="87"/>
    </row>
    <row r="1491" spans="1:27" s="25" customFormat="1" ht="15.5" x14ac:dyDescent="0.35">
      <c r="A1491" s="183"/>
      <c r="B1491" s="162"/>
      <c r="C1491" s="162"/>
      <c r="D1491" s="162"/>
      <c r="E1491" s="183"/>
      <c r="F1491" s="183"/>
      <c r="G1491" s="186"/>
      <c r="H1491" s="186"/>
      <c r="I1491" s="186"/>
      <c r="J1491" s="189"/>
      <c r="K1491" s="192"/>
      <c r="L1491" s="69"/>
      <c r="M1491" s="70"/>
      <c r="N1491" s="70" t="str">
        <f>IFERROR(VLOOKUP(L1491,Data!K:M,3,0),"0")</f>
        <v>0</v>
      </c>
      <c r="O1491" s="70">
        <f t="shared" si="47"/>
        <v>0</v>
      </c>
      <c r="P1491" s="178"/>
      <c r="Q1491" s="160"/>
      <c r="R1491" s="75"/>
      <c r="S1491" s="76"/>
      <c r="T1491" s="70"/>
      <c r="U1491" s="87"/>
      <c r="V1491" s="87"/>
      <c r="W1491" s="87"/>
      <c r="X1491" s="87"/>
      <c r="Y1491" s="87"/>
      <c r="Z1491" s="87"/>
      <c r="AA1491" s="87"/>
    </row>
    <row r="1492" spans="1:27" s="25" customFormat="1" ht="15.5" x14ac:dyDescent="0.35">
      <c r="A1492" s="182">
        <f>IF(G1492="","",COUNTA($G$3:G1493))</f>
        <v>365</v>
      </c>
      <c r="B1492" s="161">
        <v>45118</v>
      </c>
      <c r="C1492" s="161" t="s">
        <v>739</v>
      </c>
      <c r="D1492" s="161" t="s">
        <v>76</v>
      </c>
      <c r="E1492" s="182">
        <v>48076</v>
      </c>
      <c r="F1492" s="182">
        <v>292666</v>
      </c>
      <c r="G1492" s="185" t="s">
        <v>250</v>
      </c>
      <c r="H1492" s="185" t="s">
        <v>250</v>
      </c>
      <c r="I1492" s="185" t="s">
        <v>249</v>
      </c>
      <c r="J1492" s="188" t="s">
        <v>1187</v>
      </c>
      <c r="K1492" s="191" t="s">
        <v>232</v>
      </c>
      <c r="L1492" s="69" t="s">
        <v>578</v>
      </c>
      <c r="M1492" s="70">
        <v>3</v>
      </c>
      <c r="N1492" s="70">
        <f>IFERROR(VLOOKUP(L1492,Data!K:M,3,0),"0")</f>
        <v>10</v>
      </c>
      <c r="O1492" s="70">
        <f t="shared" si="47"/>
        <v>30</v>
      </c>
      <c r="P1492" s="178">
        <f>SUM(O1492:O1493)</f>
        <v>530</v>
      </c>
      <c r="Q1492" s="159"/>
      <c r="R1492" s="72" t="s">
        <v>727</v>
      </c>
      <c r="S1492" s="73" t="s">
        <v>738</v>
      </c>
      <c r="T1492" s="70" t="s">
        <v>248</v>
      </c>
      <c r="U1492" s="87"/>
      <c r="V1492" s="87"/>
      <c r="W1492" s="87"/>
      <c r="X1492" s="87"/>
      <c r="Y1492" s="87"/>
      <c r="Z1492" s="87"/>
      <c r="AA1492" s="87"/>
    </row>
    <row r="1493" spans="1:27" s="25" customFormat="1" ht="15.5" x14ac:dyDescent="0.35">
      <c r="A1493" s="183"/>
      <c r="B1493" s="162"/>
      <c r="C1493" s="162"/>
      <c r="D1493" s="162"/>
      <c r="E1493" s="183"/>
      <c r="F1493" s="183"/>
      <c r="G1493" s="186"/>
      <c r="H1493" s="186"/>
      <c r="I1493" s="186"/>
      <c r="J1493" s="189"/>
      <c r="K1493" s="192"/>
      <c r="L1493" s="69" t="s">
        <v>61</v>
      </c>
      <c r="M1493" s="70">
        <v>1</v>
      </c>
      <c r="N1493" s="70">
        <f>IFERROR(VLOOKUP(L1493,Data!K:M,3,0),"0")</f>
        <v>500</v>
      </c>
      <c r="O1493" s="70">
        <f t="shared" si="47"/>
        <v>500</v>
      </c>
      <c r="P1493" s="178"/>
      <c r="Q1493" s="160"/>
      <c r="R1493" s="75"/>
      <c r="S1493" s="76"/>
      <c r="T1493" s="70"/>
      <c r="U1493" s="87"/>
      <c r="V1493" s="87"/>
      <c r="W1493" s="87"/>
      <c r="X1493" s="87"/>
      <c r="Y1493" s="87"/>
      <c r="Z1493" s="87"/>
      <c r="AA1493" s="87"/>
    </row>
    <row r="1494" spans="1:27" s="25" customFormat="1" ht="15.5" x14ac:dyDescent="0.35">
      <c r="A1494" s="182">
        <f>IF(G1494="","",COUNTA($G$3:G1495))</f>
        <v>366</v>
      </c>
      <c r="B1494" s="161">
        <v>45118</v>
      </c>
      <c r="C1494" s="161" t="s">
        <v>703</v>
      </c>
      <c r="D1494" s="161" t="s">
        <v>76</v>
      </c>
      <c r="E1494" s="182">
        <v>12261</v>
      </c>
      <c r="F1494" s="182">
        <v>374866</v>
      </c>
      <c r="G1494" s="185" t="s">
        <v>246</v>
      </c>
      <c r="H1494" s="185" t="s">
        <v>246</v>
      </c>
      <c r="I1494" s="185" t="s">
        <v>245</v>
      </c>
      <c r="J1494" s="188" t="s">
        <v>1188</v>
      </c>
      <c r="K1494" s="191" t="s">
        <v>210</v>
      </c>
      <c r="L1494" s="69" t="s">
        <v>61</v>
      </c>
      <c r="M1494" s="70">
        <v>1</v>
      </c>
      <c r="N1494" s="70">
        <f>IFERROR(VLOOKUP(L1494,Data!K:M,3,0),"0")</f>
        <v>500</v>
      </c>
      <c r="O1494" s="70">
        <f t="shared" si="47"/>
        <v>500</v>
      </c>
      <c r="P1494" s="178">
        <f>SUM(O1494:O1495)</f>
        <v>500</v>
      </c>
      <c r="Q1494" s="159"/>
      <c r="R1494" s="72" t="s">
        <v>1189</v>
      </c>
      <c r="S1494" s="73" t="s">
        <v>1190</v>
      </c>
      <c r="T1494" s="70" t="s">
        <v>244</v>
      </c>
      <c r="U1494" s="87"/>
      <c r="V1494" s="87"/>
      <c r="W1494" s="87"/>
      <c r="X1494" s="87"/>
      <c r="Y1494" s="87"/>
      <c r="Z1494" s="87"/>
      <c r="AA1494" s="87"/>
    </row>
    <row r="1495" spans="1:27" s="25" customFormat="1" ht="15.5" x14ac:dyDescent="0.35">
      <c r="A1495" s="183"/>
      <c r="B1495" s="162"/>
      <c r="C1495" s="162"/>
      <c r="D1495" s="162"/>
      <c r="E1495" s="183"/>
      <c r="F1495" s="183"/>
      <c r="G1495" s="186"/>
      <c r="H1495" s="186"/>
      <c r="I1495" s="186"/>
      <c r="J1495" s="189"/>
      <c r="K1495" s="192"/>
      <c r="L1495" s="69"/>
      <c r="M1495" s="70"/>
      <c r="N1495" s="70" t="str">
        <f>IFERROR(VLOOKUP(L1495,Data!K:M,3,0),"0")</f>
        <v>0</v>
      </c>
      <c r="O1495" s="70">
        <f t="shared" si="47"/>
        <v>0</v>
      </c>
      <c r="P1495" s="178"/>
      <c r="Q1495" s="160"/>
      <c r="R1495" s="75"/>
      <c r="S1495" s="76"/>
      <c r="T1495" s="70"/>
      <c r="U1495" s="87"/>
      <c r="V1495" s="87"/>
      <c r="W1495" s="87"/>
      <c r="X1495" s="87"/>
      <c r="Y1495" s="87"/>
      <c r="Z1495" s="87"/>
      <c r="AA1495" s="87"/>
    </row>
    <row r="1496" spans="1:27" s="25" customFormat="1" ht="15.5" x14ac:dyDescent="0.35">
      <c r="A1496" s="182">
        <f>IF(G1496="","",COUNTA($G$3:G1497))</f>
        <v>367</v>
      </c>
      <c r="B1496" s="161">
        <v>45118</v>
      </c>
      <c r="C1496" s="161" t="s">
        <v>703</v>
      </c>
      <c r="D1496" s="161" t="s">
        <v>55</v>
      </c>
      <c r="E1496" s="182">
        <v>12672</v>
      </c>
      <c r="F1496" s="182">
        <v>406590</v>
      </c>
      <c r="G1496" s="185" t="s">
        <v>243</v>
      </c>
      <c r="H1496" s="185" t="s">
        <v>243</v>
      </c>
      <c r="I1496" s="185" t="s">
        <v>1258</v>
      </c>
      <c r="J1496" s="188" t="s">
        <v>1191</v>
      </c>
      <c r="K1496" s="191" t="s">
        <v>188</v>
      </c>
      <c r="L1496" s="69" t="s">
        <v>1192</v>
      </c>
      <c r="M1496" s="70">
        <v>1</v>
      </c>
      <c r="N1496" s="70">
        <f>IFERROR(VLOOKUP(L1496,Data!K:M,3,0),"0")</f>
        <v>150</v>
      </c>
      <c r="O1496" s="70">
        <f t="shared" si="47"/>
        <v>150</v>
      </c>
      <c r="P1496" s="178">
        <f>SUM(O1496:O1497)</f>
        <v>650</v>
      </c>
      <c r="Q1496" s="159"/>
      <c r="R1496" s="72"/>
      <c r="S1496" s="73"/>
      <c r="T1496" s="70" t="s">
        <v>242</v>
      </c>
      <c r="U1496" s="87"/>
      <c r="V1496" s="87"/>
      <c r="W1496" s="87"/>
      <c r="X1496" s="87"/>
      <c r="Y1496" s="87"/>
      <c r="Z1496" s="87"/>
      <c r="AA1496" s="87"/>
    </row>
    <row r="1497" spans="1:27" s="25" customFormat="1" ht="15.5" x14ac:dyDescent="0.35">
      <c r="A1497" s="183"/>
      <c r="B1497" s="162"/>
      <c r="C1497" s="162"/>
      <c r="D1497" s="162"/>
      <c r="E1497" s="183"/>
      <c r="F1497" s="183"/>
      <c r="G1497" s="186"/>
      <c r="H1497" s="186"/>
      <c r="I1497" s="186"/>
      <c r="J1497" s="189"/>
      <c r="K1497" s="192"/>
      <c r="L1497" s="69" t="s">
        <v>61</v>
      </c>
      <c r="M1497" s="70">
        <v>1</v>
      </c>
      <c r="N1497" s="70">
        <f>IFERROR(VLOOKUP(L1497,Data!K:M,3,0),"0")</f>
        <v>500</v>
      </c>
      <c r="O1497" s="70">
        <f t="shared" si="47"/>
        <v>500</v>
      </c>
      <c r="P1497" s="178"/>
      <c r="Q1497" s="160"/>
      <c r="R1497" s="75"/>
      <c r="S1497" s="76"/>
      <c r="T1497" s="70"/>
      <c r="U1497" s="87"/>
      <c r="V1497" s="87"/>
      <c r="W1497" s="87"/>
      <c r="X1497" s="87"/>
      <c r="Y1497" s="87"/>
      <c r="Z1497" s="87"/>
      <c r="AA1497" s="87"/>
    </row>
    <row r="1498" spans="1:27" s="87" customFormat="1" ht="15.5" x14ac:dyDescent="0.35">
      <c r="A1498" s="210">
        <f>IF(G1498="","",COUNTA($G$3:G1499))</f>
        <v>368</v>
      </c>
      <c r="B1498" s="195" t="s">
        <v>1654</v>
      </c>
      <c r="C1498" s="198" t="s">
        <v>739</v>
      </c>
      <c r="D1498" s="198" t="s">
        <v>1144</v>
      </c>
      <c r="E1498" s="224">
        <v>51677</v>
      </c>
      <c r="F1498" s="210">
        <v>279680</v>
      </c>
      <c r="G1498" s="210" t="s">
        <v>1281</v>
      </c>
      <c r="H1498" s="210" t="s">
        <v>1281</v>
      </c>
      <c r="I1498" s="210" t="s">
        <v>1282</v>
      </c>
      <c r="J1498" s="227" t="s">
        <v>1283</v>
      </c>
      <c r="K1498" s="212" t="s">
        <v>231</v>
      </c>
      <c r="L1498" s="38" t="s">
        <v>119</v>
      </c>
      <c r="M1498" s="50">
        <v>3</v>
      </c>
      <c r="N1498" s="50">
        <f>IFERROR(VLOOKUP(L1498,[7]Data!K:M,3,0),"0")</f>
        <v>85</v>
      </c>
      <c r="O1498" s="50">
        <f t="shared" ref="O1498:O1511" si="48">PRODUCT(M1498:N1498)</f>
        <v>255</v>
      </c>
      <c r="P1498" s="224">
        <f>SUM(O1498:O1500)</f>
        <v>835</v>
      </c>
      <c r="Q1498" s="196"/>
      <c r="R1498" s="157" t="s">
        <v>1597</v>
      </c>
      <c r="S1498" s="42" t="s">
        <v>721</v>
      </c>
    </row>
    <row r="1499" spans="1:27" s="87" customFormat="1" ht="15.5" x14ac:dyDescent="0.35">
      <c r="A1499" s="210"/>
      <c r="B1499" s="195"/>
      <c r="C1499" s="198"/>
      <c r="D1499" s="198"/>
      <c r="E1499" s="224"/>
      <c r="F1499" s="210"/>
      <c r="G1499" s="210"/>
      <c r="H1499" s="210"/>
      <c r="I1499" s="210"/>
      <c r="J1499" s="227"/>
      <c r="K1499" s="212"/>
      <c r="L1499" s="38" t="s">
        <v>94</v>
      </c>
      <c r="M1499" s="50">
        <v>1</v>
      </c>
      <c r="N1499" s="50">
        <f>IFERROR(VLOOKUP(L1499,[7]Data!K:M,3,0),"0")</f>
        <v>80</v>
      </c>
      <c r="O1499" s="50">
        <f t="shared" si="48"/>
        <v>80</v>
      </c>
      <c r="P1499" s="224"/>
      <c r="Q1499" s="197"/>
      <c r="R1499" s="170"/>
      <c r="S1499" s="42"/>
    </row>
    <row r="1500" spans="1:27" s="87" customFormat="1" ht="15.5" x14ac:dyDescent="0.35">
      <c r="A1500" s="210"/>
      <c r="B1500" s="195"/>
      <c r="C1500" s="198"/>
      <c r="D1500" s="198"/>
      <c r="E1500" s="224"/>
      <c r="F1500" s="210"/>
      <c r="G1500" s="210"/>
      <c r="H1500" s="210"/>
      <c r="I1500" s="210"/>
      <c r="J1500" s="227"/>
      <c r="K1500" s="212"/>
      <c r="L1500" s="38" t="s">
        <v>61</v>
      </c>
      <c r="M1500" s="50">
        <v>1</v>
      </c>
      <c r="N1500" s="50">
        <f>IFERROR(VLOOKUP(L1500,[7]Data!K:M,3,0),"0")</f>
        <v>500</v>
      </c>
      <c r="O1500" s="50">
        <f t="shared" si="48"/>
        <v>500</v>
      </c>
      <c r="P1500" s="224"/>
      <c r="Q1500" s="219"/>
      <c r="R1500" s="36"/>
      <c r="S1500" s="42"/>
    </row>
    <row r="1501" spans="1:27" s="87" customFormat="1" ht="15.5" x14ac:dyDescent="0.35">
      <c r="A1501" s="210">
        <f>IF(G1501="","",COUNTA($G$3:G1502))</f>
        <v>369</v>
      </c>
      <c r="B1501" s="195" t="s">
        <v>1654</v>
      </c>
      <c r="C1501" s="198" t="s">
        <v>703</v>
      </c>
      <c r="D1501" s="198" t="s">
        <v>76</v>
      </c>
      <c r="E1501" s="224">
        <v>18732</v>
      </c>
      <c r="F1501" s="210">
        <v>446864</v>
      </c>
      <c r="G1501" s="210" t="s">
        <v>1288</v>
      </c>
      <c r="H1501" s="210" t="s">
        <v>1288</v>
      </c>
      <c r="I1501" s="210" t="s">
        <v>1289</v>
      </c>
      <c r="J1501" s="227" t="s">
        <v>1290</v>
      </c>
      <c r="K1501" s="212" t="s">
        <v>184</v>
      </c>
      <c r="L1501" s="38" t="s">
        <v>1287</v>
      </c>
      <c r="M1501" s="50">
        <v>1</v>
      </c>
      <c r="N1501" s="50">
        <f>IFERROR(VLOOKUP(L1501,[7]Data!K:M,3,0),"0")</f>
        <v>900</v>
      </c>
      <c r="O1501" s="50">
        <f t="shared" si="48"/>
        <v>900</v>
      </c>
      <c r="P1501" s="224">
        <f>SUM(O1501:O1503)</f>
        <v>1400</v>
      </c>
      <c r="Q1501" s="196"/>
      <c r="R1501" s="30" t="s">
        <v>1178</v>
      </c>
      <c r="S1501" s="42" t="s">
        <v>805</v>
      </c>
    </row>
    <row r="1502" spans="1:27" s="87" customFormat="1" ht="15.5" x14ac:dyDescent="0.35">
      <c r="A1502" s="210"/>
      <c r="B1502" s="195"/>
      <c r="C1502" s="198"/>
      <c r="D1502" s="198"/>
      <c r="E1502" s="224"/>
      <c r="F1502" s="210"/>
      <c r="G1502" s="210"/>
      <c r="H1502" s="210"/>
      <c r="I1502" s="210"/>
      <c r="J1502" s="227"/>
      <c r="K1502" s="212"/>
      <c r="L1502" s="38" t="s">
        <v>61</v>
      </c>
      <c r="M1502" s="50">
        <v>1</v>
      </c>
      <c r="N1502" s="50">
        <f>IFERROR(VLOOKUP(L1502,[7]Data!K:M,3,0),"0")</f>
        <v>500</v>
      </c>
      <c r="O1502" s="50">
        <f t="shared" si="48"/>
        <v>500</v>
      </c>
      <c r="P1502" s="224"/>
      <c r="Q1502" s="197"/>
      <c r="R1502" s="168" t="s">
        <v>1598</v>
      </c>
      <c r="S1502" s="42"/>
    </row>
    <row r="1503" spans="1:27" s="87" customFormat="1" ht="15.5" x14ac:dyDescent="0.35">
      <c r="A1503" s="210"/>
      <c r="B1503" s="195"/>
      <c r="C1503" s="198"/>
      <c r="D1503" s="198"/>
      <c r="E1503" s="224"/>
      <c r="F1503" s="210"/>
      <c r="G1503" s="210"/>
      <c r="H1503" s="210"/>
      <c r="I1503" s="210"/>
      <c r="J1503" s="227"/>
      <c r="K1503" s="212"/>
      <c r="L1503" s="38"/>
      <c r="M1503" s="50"/>
      <c r="N1503" s="50" t="str">
        <f>IFERROR(VLOOKUP(L1503,[7]Data!K:M,3,0),"0")</f>
        <v>0</v>
      </c>
      <c r="O1503" s="50">
        <f t="shared" si="48"/>
        <v>0</v>
      </c>
      <c r="P1503" s="224"/>
      <c r="Q1503" s="219"/>
      <c r="R1503" s="169"/>
      <c r="S1503" s="42"/>
    </row>
    <row r="1504" spans="1:27" s="25" customFormat="1" ht="15.5" x14ac:dyDescent="0.35">
      <c r="A1504" s="182">
        <f>IF(G1504="","",COUNTA($G$3:G1505))</f>
        <v>370</v>
      </c>
      <c r="B1504" s="161">
        <v>45118</v>
      </c>
      <c r="C1504" s="161" t="s">
        <v>703</v>
      </c>
      <c r="D1504" s="161" t="s">
        <v>76</v>
      </c>
      <c r="E1504" s="182">
        <v>40503</v>
      </c>
      <c r="F1504" s="182">
        <v>184758</v>
      </c>
      <c r="G1504" s="185" t="s">
        <v>239</v>
      </c>
      <c r="H1504" s="185" t="s">
        <v>239</v>
      </c>
      <c r="I1504" s="185" t="s">
        <v>1263</v>
      </c>
      <c r="J1504" s="188" t="s">
        <v>1195</v>
      </c>
      <c r="K1504" s="191" t="s">
        <v>221</v>
      </c>
      <c r="L1504" s="69" t="s">
        <v>714</v>
      </c>
      <c r="M1504" s="70">
        <v>1</v>
      </c>
      <c r="N1504" s="70">
        <f>IFERROR(VLOOKUP(L1504,Data!K:M,3,0),"0")</f>
        <v>380</v>
      </c>
      <c r="O1504" s="70">
        <f t="shared" si="48"/>
        <v>380</v>
      </c>
      <c r="P1504" s="178">
        <f>SUM(O1504:O1505)</f>
        <v>880</v>
      </c>
      <c r="Q1504" s="159"/>
      <c r="R1504" s="72" t="s">
        <v>882</v>
      </c>
      <c r="S1504" s="73" t="s">
        <v>723</v>
      </c>
      <c r="T1504" s="70" t="s">
        <v>178</v>
      </c>
      <c r="U1504" s="87"/>
      <c r="V1504" s="87"/>
      <c r="W1504" s="87"/>
      <c r="X1504" s="87"/>
      <c r="Y1504" s="87"/>
      <c r="Z1504" s="87"/>
      <c r="AA1504" s="87"/>
    </row>
    <row r="1505" spans="1:27" s="25" customFormat="1" ht="15.5" x14ac:dyDescent="0.35">
      <c r="A1505" s="183"/>
      <c r="B1505" s="162"/>
      <c r="C1505" s="162"/>
      <c r="D1505" s="162"/>
      <c r="E1505" s="183"/>
      <c r="F1505" s="183"/>
      <c r="G1505" s="186"/>
      <c r="H1505" s="186"/>
      <c r="I1505" s="186"/>
      <c r="J1505" s="189"/>
      <c r="K1505" s="192"/>
      <c r="L1505" s="69" t="s">
        <v>61</v>
      </c>
      <c r="M1505" s="70">
        <v>1</v>
      </c>
      <c r="N1505" s="70">
        <f>IFERROR(VLOOKUP(L1505,Data!K:M,3,0),"0")</f>
        <v>500</v>
      </c>
      <c r="O1505" s="70">
        <f t="shared" si="48"/>
        <v>500</v>
      </c>
      <c r="P1505" s="178"/>
      <c r="Q1505" s="160"/>
      <c r="R1505" s="75"/>
      <c r="S1505" s="76"/>
      <c r="T1505" s="70"/>
      <c r="U1505" s="87"/>
      <c r="V1505" s="87"/>
      <c r="W1505" s="87"/>
      <c r="X1505" s="87"/>
      <c r="Y1505" s="87"/>
      <c r="Z1505" s="87"/>
      <c r="AA1505" s="87"/>
    </row>
    <row r="1506" spans="1:27" s="25" customFormat="1" ht="15.5" x14ac:dyDescent="0.35">
      <c r="A1506" s="182">
        <f>IF(G1506="","",COUNTA($G$3:G1507))</f>
        <v>371</v>
      </c>
      <c r="B1506" s="161">
        <v>45118</v>
      </c>
      <c r="C1506" s="161" t="s">
        <v>703</v>
      </c>
      <c r="D1506" s="161" t="s">
        <v>76</v>
      </c>
      <c r="E1506" s="182">
        <v>22547</v>
      </c>
      <c r="F1506" s="182">
        <v>435719</v>
      </c>
      <c r="G1506" s="185" t="s">
        <v>238</v>
      </c>
      <c r="H1506" s="185" t="s">
        <v>238</v>
      </c>
      <c r="I1506" s="185" t="s">
        <v>1264</v>
      </c>
      <c r="J1506" s="188" t="s">
        <v>1196</v>
      </c>
      <c r="K1506" s="191" t="s">
        <v>237</v>
      </c>
      <c r="L1506" s="69" t="s">
        <v>61</v>
      </c>
      <c r="M1506" s="70">
        <v>1</v>
      </c>
      <c r="N1506" s="70">
        <f>IFERROR(VLOOKUP(L1506,Data!K:M,3,0),"0")</f>
        <v>500</v>
      </c>
      <c r="O1506" s="70">
        <f t="shared" si="48"/>
        <v>500</v>
      </c>
      <c r="P1506" s="178">
        <f>SUM(O1506:O1507)</f>
        <v>500</v>
      </c>
      <c r="Q1506" s="159"/>
      <c r="R1506" s="72" t="s">
        <v>958</v>
      </c>
      <c r="S1506" s="73" t="s">
        <v>734</v>
      </c>
      <c r="T1506" s="70" t="s">
        <v>236</v>
      </c>
      <c r="U1506" s="87"/>
      <c r="V1506" s="87"/>
      <c r="W1506" s="87"/>
      <c r="X1506" s="87"/>
      <c r="Y1506" s="87"/>
      <c r="Z1506" s="87"/>
      <c r="AA1506" s="87"/>
    </row>
    <row r="1507" spans="1:27" s="25" customFormat="1" ht="15.5" x14ac:dyDescent="0.35">
      <c r="A1507" s="183"/>
      <c r="B1507" s="162"/>
      <c r="C1507" s="162"/>
      <c r="D1507" s="162"/>
      <c r="E1507" s="183"/>
      <c r="F1507" s="183"/>
      <c r="G1507" s="186"/>
      <c r="H1507" s="186"/>
      <c r="I1507" s="186"/>
      <c r="J1507" s="189"/>
      <c r="K1507" s="192"/>
      <c r="L1507" s="69"/>
      <c r="M1507" s="70"/>
      <c r="N1507" s="70" t="str">
        <f>IFERROR(VLOOKUP(L1507,Data!K:M,3,0),"0")</f>
        <v>0</v>
      </c>
      <c r="O1507" s="70">
        <f t="shared" si="48"/>
        <v>0</v>
      </c>
      <c r="P1507" s="178"/>
      <c r="Q1507" s="160"/>
      <c r="R1507" s="75"/>
      <c r="S1507" s="76"/>
      <c r="T1507" s="70"/>
      <c r="U1507" s="87"/>
      <c r="V1507" s="87"/>
      <c r="W1507" s="87"/>
      <c r="X1507" s="87"/>
      <c r="Y1507" s="87"/>
      <c r="Z1507" s="87"/>
      <c r="AA1507" s="87"/>
    </row>
    <row r="1508" spans="1:27" s="25" customFormat="1" ht="15.5" x14ac:dyDescent="0.35">
      <c r="A1508" s="182">
        <f>IF(G1508="","",COUNTA($G$3:G1509))</f>
        <v>372</v>
      </c>
      <c r="B1508" s="161">
        <v>45118</v>
      </c>
      <c r="C1508" s="161" t="s">
        <v>703</v>
      </c>
      <c r="D1508" s="161" t="s">
        <v>55</v>
      </c>
      <c r="E1508" s="182">
        <v>12766</v>
      </c>
      <c r="F1508" s="182">
        <v>219005</v>
      </c>
      <c r="G1508" s="185" t="s">
        <v>241</v>
      </c>
      <c r="H1508" s="185" t="s">
        <v>241</v>
      </c>
      <c r="I1508" s="185" t="s">
        <v>1259</v>
      </c>
      <c r="J1508" s="188" t="s">
        <v>1193</v>
      </c>
      <c r="K1508" s="191" t="s">
        <v>183</v>
      </c>
      <c r="L1508" s="69" t="s">
        <v>710</v>
      </c>
      <c r="M1508" s="70">
        <v>1</v>
      </c>
      <c r="N1508" s="70">
        <f>IFERROR(VLOOKUP(L1508,Data!K:M,3,0),"0")</f>
        <v>400</v>
      </c>
      <c r="O1508" s="70">
        <f t="shared" si="48"/>
        <v>400</v>
      </c>
      <c r="P1508" s="178">
        <f>SUM(O1508:O1509)</f>
        <v>900</v>
      </c>
      <c r="Q1508" s="159"/>
      <c r="R1508" s="72"/>
      <c r="S1508" s="73" t="s">
        <v>722</v>
      </c>
      <c r="T1508" s="70" t="s">
        <v>167</v>
      </c>
      <c r="U1508" s="87"/>
      <c r="V1508" s="87"/>
      <c r="W1508" s="87"/>
      <c r="X1508" s="87"/>
      <c r="Y1508" s="87"/>
      <c r="Z1508" s="87"/>
      <c r="AA1508" s="87"/>
    </row>
    <row r="1509" spans="1:27" s="25" customFormat="1" ht="15.5" x14ac:dyDescent="0.35">
      <c r="A1509" s="183"/>
      <c r="B1509" s="162"/>
      <c r="C1509" s="162"/>
      <c r="D1509" s="162"/>
      <c r="E1509" s="183"/>
      <c r="F1509" s="183"/>
      <c r="G1509" s="186"/>
      <c r="H1509" s="186"/>
      <c r="I1509" s="186"/>
      <c r="J1509" s="189"/>
      <c r="K1509" s="192"/>
      <c r="L1509" s="69" t="s">
        <v>61</v>
      </c>
      <c r="M1509" s="70">
        <v>1</v>
      </c>
      <c r="N1509" s="70">
        <f>IFERROR(VLOOKUP(L1509,Data!K:M,3,0),"0")</f>
        <v>500</v>
      </c>
      <c r="O1509" s="70">
        <f t="shared" si="48"/>
        <v>500</v>
      </c>
      <c r="P1509" s="178"/>
      <c r="Q1509" s="160"/>
      <c r="R1509" s="75"/>
      <c r="S1509" s="76"/>
      <c r="T1509" s="70"/>
      <c r="U1509" s="87"/>
      <c r="V1509" s="87"/>
      <c r="W1509" s="87"/>
      <c r="X1509" s="87"/>
      <c r="Y1509" s="87"/>
      <c r="Z1509" s="87"/>
      <c r="AA1509" s="87"/>
    </row>
    <row r="1510" spans="1:27" s="25" customFormat="1" ht="15.5" x14ac:dyDescent="0.35">
      <c r="A1510" s="182">
        <f>IF(G1510="","",COUNTA($G$3:G1511))</f>
        <v>373</v>
      </c>
      <c r="B1510" s="161">
        <v>45118</v>
      </c>
      <c r="C1510" s="161" t="s">
        <v>703</v>
      </c>
      <c r="D1510" s="161" t="s">
        <v>60</v>
      </c>
      <c r="E1510" s="182">
        <v>26525</v>
      </c>
      <c r="F1510" s="182">
        <v>379526</v>
      </c>
      <c r="G1510" s="185" t="s">
        <v>1267</v>
      </c>
      <c r="H1510" s="185" t="s">
        <v>1267</v>
      </c>
      <c r="I1510" s="185" t="s">
        <v>234</v>
      </c>
      <c r="J1510" s="188" t="s">
        <v>1198</v>
      </c>
      <c r="K1510" s="191" t="s">
        <v>164</v>
      </c>
      <c r="L1510" s="69" t="s">
        <v>709</v>
      </c>
      <c r="M1510" s="70">
        <v>1</v>
      </c>
      <c r="N1510" s="70">
        <f>IFERROR(VLOOKUP(L1510,Data!K:M,3,0),"0")</f>
        <v>350</v>
      </c>
      <c r="O1510" s="70">
        <f t="shared" si="48"/>
        <v>350</v>
      </c>
      <c r="P1510" s="178">
        <f>SUM(O1510:O1511)</f>
        <v>850</v>
      </c>
      <c r="Q1510" s="159"/>
      <c r="R1510" s="72"/>
      <c r="S1510" s="73"/>
      <c r="T1510" s="70" t="s">
        <v>168</v>
      </c>
      <c r="U1510" s="87"/>
      <c r="V1510" s="87"/>
      <c r="W1510" s="87"/>
      <c r="X1510" s="87"/>
      <c r="Y1510" s="87"/>
      <c r="Z1510" s="87"/>
      <c r="AA1510" s="87"/>
    </row>
    <row r="1511" spans="1:27" s="25" customFormat="1" ht="15.5" x14ac:dyDescent="0.35">
      <c r="A1511" s="183"/>
      <c r="B1511" s="162"/>
      <c r="C1511" s="162"/>
      <c r="D1511" s="162"/>
      <c r="E1511" s="183"/>
      <c r="F1511" s="183"/>
      <c r="G1511" s="186"/>
      <c r="H1511" s="186"/>
      <c r="I1511" s="186"/>
      <c r="J1511" s="189"/>
      <c r="K1511" s="192"/>
      <c r="L1511" s="69" t="s">
        <v>61</v>
      </c>
      <c r="M1511" s="70">
        <v>1</v>
      </c>
      <c r="N1511" s="70">
        <f>IFERROR(VLOOKUP(L1511,Data!K:M,3,0),"0")</f>
        <v>500</v>
      </c>
      <c r="O1511" s="70">
        <f t="shared" si="48"/>
        <v>500</v>
      </c>
      <c r="P1511" s="178"/>
      <c r="Q1511" s="160"/>
      <c r="R1511" s="75"/>
      <c r="S1511" s="76"/>
      <c r="T1511" s="70"/>
      <c r="U1511" s="87"/>
      <c r="V1511" s="87"/>
      <c r="W1511" s="87"/>
      <c r="X1511" s="87"/>
      <c r="Y1511" s="87"/>
      <c r="Z1511" s="87"/>
      <c r="AA1511" s="87"/>
    </row>
    <row r="1512" spans="1:27" s="88" customFormat="1" ht="18" customHeight="1" x14ac:dyDescent="0.35">
      <c r="A1512" s="236" t="s">
        <v>1626</v>
      </c>
      <c r="B1512" s="237"/>
      <c r="C1512" s="237"/>
      <c r="D1512" s="237"/>
      <c r="E1512" s="237"/>
      <c r="F1512" s="237"/>
      <c r="G1512" s="237"/>
      <c r="H1512" s="237"/>
      <c r="I1512" s="237"/>
      <c r="J1512" s="237"/>
      <c r="K1512" s="237"/>
      <c r="L1512" s="237"/>
      <c r="M1512" s="237"/>
      <c r="N1512" s="237"/>
      <c r="O1512" s="238"/>
      <c r="P1512" s="220">
        <f>SUM(P1446:P1511)</f>
        <v>23340</v>
      </c>
      <c r="Q1512" s="221"/>
      <c r="R1512" s="222"/>
    </row>
    <row r="1513" spans="1:27" s="92" customFormat="1" ht="18" customHeight="1" x14ac:dyDescent="0.35">
      <c r="A1513" s="239" t="s">
        <v>1627</v>
      </c>
      <c r="B1513" s="239"/>
      <c r="C1513" s="89" t="e">
        <f ca="1">[4]!NumberToWordEN(P1512)</f>
        <v>#NAME?</v>
      </c>
      <c r="D1513" s="89"/>
      <c r="E1513" s="89"/>
      <c r="F1513" s="90"/>
      <c r="G1513" s="89"/>
      <c r="H1513" s="89"/>
      <c r="I1513" s="89"/>
      <c r="J1513" s="90"/>
      <c r="K1513" s="89"/>
      <c r="L1513" s="89"/>
      <c r="M1513" s="89"/>
      <c r="N1513" s="89"/>
      <c r="O1513" s="89"/>
      <c r="P1513" s="89"/>
      <c r="Q1513" s="91"/>
    </row>
    <row r="1514" spans="1:27" s="92" customFormat="1" ht="18" customHeight="1" x14ac:dyDescent="0.35">
      <c r="A1514" s="93"/>
      <c r="B1514" s="94"/>
      <c r="C1514" s="95"/>
      <c r="D1514" s="93"/>
      <c r="E1514" s="93"/>
      <c r="F1514" s="93"/>
      <c r="G1514" s="93"/>
      <c r="H1514" s="93"/>
      <c r="I1514" s="93"/>
      <c r="J1514" s="95"/>
      <c r="K1514" s="93"/>
      <c r="M1514" s="96"/>
      <c r="P1514" s="93"/>
      <c r="Q1514" s="97"/>
    </row>
    <row r="1515" spans="1:27" s="92" customFormat="1" ht="18" customHeight="1" x14ac:dyDescent="0.35">
      <c r="A1515" s="93"/>
      <c r="B1515" s="94"/>
      <c r="C1515" s="95"/>
      <c r="D1515" s="93"/>
      <c r="E1515" s="93"/>
      <c r="F1515" s="93"/>
      <c r="G1515" s="93"/>
      <c r="H1515" s="93"/>
      <c r="I1515" s="93"/>
      <c r="J1515" s="95"/>
      <c r="K1515" s="93"/>
      <c r="M1515" s="96"/>
      <c r="P1515" s="93"/>
      <c r="Q1515" s="97"/>
    </row>
    <row r="1516" spans="1:27" s="92" customFormat="1" ht="18" customHeight="1" x14ac:dyDescent="0.35">
      <c r="A1516" s="93"/>
      <c r="B1516" s="94"/>
      <c r="C1516" s="95"/>
      <c r="D1516" s="93"/>
      <c r="E1516" s="93"/>
      <c r="F1516" s="93"/>
      <c r="G1516" s="93"/>
      <c r="H1516" s="93"/>
      <c r="I1516" s="93"/>
      <c r="J1516" s="95"/>
      <c r="K1516" s="93"/>
      <c r="M1516" s="96"/>
      <c r="P1516" s="93"/>
      <c r="Q1516" s="97"/>
    </row>
    <row r="1517" spans="1:27" s="102" customFormat="1" ht="18" customHeight="1" x14ac:dyDescent="0.35">
      <c r="A1517" s="98"/>
      <c r="B1517" s="98"/>
      <c r="C1517" s="99"/>
      <c r="D1517" s="99"/>
      <c r="E1517" s="98"/>
      <c r="F1517" s="98"/>
      <c r="G1517" s="98"/>
      <c r="H1517" s="98"/>
      <c r="I1517" s="98"/>
      <c r="J1517" s="99"/>
      <c r="K1517" s="99"/>
      <c r="L1517" s="99"/>
      <c r="M1517" s="100"/>
      <c r="N1517" s="100"/>
      <c r="O1517" s="100"/>
      <c r="P1517" s="100"/>
      <c r="Q1517" s="101"/>
    </row>
    <row r="1518" spans="1:27" s="102" customFormat="1" ht="18" customHeight="1" x14ac:dyDescent="0.35">
      <c r="A1518" s="98"/>
      <c r="B1518" s="98"/>
      <c r="C1518" s="99"/>
      <c r="D1518" s="99"/>
      <c r="E1518" s="98"/>
      <c r="F1518" s="98"/>
      <c r="G1518" s="98"/>
      <c r="H1518" s="98"/>
      <c r="I1518" s="98"/>
      <c r="J1518" s="99"/>
      <c r="K1518" s="99"/>
      <c r="L1518" s="99"/>
      <c r="M1518" s="100"/>
      <c r="N1518" s="100"/>
      <c r="O1518" s="100"/>
      <c r="P1518" s="218" t="s">
        <v>1628</v>
      </c>
      <c r="Q1518" s="218"/>
    </row>
    <row r="1519" spans="1:27" s="102" customFormat="1" ht="18" customHeight="1" x14ac:dyDescent="0.35">
      <c r="A1519" s="98"/>
      <c r="B1519" s="98"/>
      <c r="C1519" s="99"/>
      <c r="D1519" s="99"/>
      <c r="E1519" s="98"/>
      <c r="F1519" s="98"/>
      <c r="G1519" s="98"/>
      <c r="H1519" s="98"/>
      <c r="I1519" s="98"/>
      <c r="J1519" s="99"/>
      <c r="K1519" s="99"/>
      <c r="L1519" s="99"/>
      <c r="M1519" s="100"/>
      <c r="N1519" s="100"/>
      <c r="O1519" s="100"/>
      <c r="P1519" s="98"/>
      <c r="Q1519" s="103"/>
    </row>
    <row r="1520" spans="1:27" s="56" customFormat="1" ht="24" customHeight="1" x14ac:dyDescent="0.4">
      <c r="A1520" s="205" t="s">
        <v>1653</v>
      </c>
      <c r="B1520" s="207"/>
      <c r="C1520" s="205" t="s">
        <v>20</v>
      </c>
      <c r="D1520" s="206"/>
      <c r="E1520" s="207"/>
      <c r="F1520" s="205" t="s">
        <v>1623</v>
      </c>
      <c r="G1520" s="206"/>
      <c r="H1520" s="206"/>
      <c r="I1520" s="206"/>
      <c r="J1520" s="206"/>
      <c r="K1520" s="206"/>
      <c r="L1520" s="206"/>
      <c r="M1520" s="206"/>
      <c r="N1520" s="206"/>
      <c r="O1520" s="206"/>
      <c r="P1520" s="206"/>
      <c r="Q1520" s="206"/>
      <c r="R1520" s="207"/>
    </row>
    <row r="1521" spans="1:27" s="57" customFormat="1" ht="41.25" customHeight="1" x14ac:dyDescent="0.4">
      <c r="A1521" s="104" t="s">
        <v>1624</v>
      </c>
      <c r="B1521" s="105" t="s">
        <v>80</v>
      </c>
      <c r="C1521" s="105" t="s">
        <v>9</v>
      </c>
      <c r="D1521" s="106" t="s">
        <v>10</v>
      </c>
      <c r="E1521" s="104" t="s">
        <v>11</v>
      </c>
      <c r="F1521" s="104" t="s">
        <v>0</v>
      </c>
      <c r="G1521" s="104"/>
      <c r="H1521" s="104" t="s">
        <v>1</v>
      </c>
      <c r="I1521" s="107"/>
      <c r="J1521" s="105" t="s">
        <v>12</v>
      </c>
      <c r="K1521" s="108" t="s">
        <v>147</v>
      </c>
      <c r="L1521" s="107" t="s">
        <v>81</v>
      </c>
      <c r="M1521" s="104" t="s">
        <v>13</v>
      </c>
      <c r="N1521" s="104" t="s">
        <v>2</v>
      </c>
      <c r="O1521" s="104" t="s">
        <v>82</v>
      </c>
      <c r="P1521" s="104" t="s">
        <v>1625</v>
      </c>
      <c r="Q1521" s="109" t="s">
        <v>83</v>
      </c>
      <c r="R1521" s="109" t="s">
        <v>4</v>
      </c>
    </row>
    <row r="1522" spans="1:27" s="25" customFormat="1" ht="15.5" x14ac:dyDescent="0.35">
      <c r="A1522" s="182">
        <f>IF(G1522="","",COUNTA($G$3:G1523))</f>
        <v>374</v>
      </c>
      <c r="B1522" s="161">
        <v>45118</v>
      </c>
      <c r="C1522" s="161" t="s">
        <v>703</v>
      </c>
      <c r="D1522" s="161" t="s">
        <v>76</v>
      </c>
      <c r="E1522" s="182">
        <v>12448</v>
      </c>
      <c r="F1522" s="182">
        <v>447376</v>
      </c>
      <c r="G1522" s="185" t="s">
        <v>1260</v>
      </c>
      <c r="H1522" s="185" t="s">
        <v>1260</v>
      </c>
      <c r="I1522" s="185" t="s">
        <v>240</v>
      </c>
      <c r="J1522" s="188" t="s">
        <v>1194</v>
      </c>
      <c r="K1522" s="191" t="s">
        <v>183</v>
      </c>
      <c r="L1522" s="69" t="s">
        <v>65</v>
      </c>
      <c r="M1522" s="70">
        <v>1</v>
      </c>
      <c r="N1522" s="70">
        <f>IFERROR(VLOOKUP(L1522,Data!K:M,3,0),"0")</f>
        <v>1000</v>
      </c>
      <c r="O1522" s="70">
        <f t="shared" si="47"/>
        <v>1000</v>
      </c>
      <c r="P1522" s="178">
        <f>SUM(O1522:O1535)</f>
        <v>5935</v>
      </c>
      <c r="Q1522" s="159" t="s">
        <v>1262</v>
      </c>
      <c r="R1522" s="72"/>
      <c r="S1522" s="73" t="s">
        <v>805</v>
      </c>
      <c r="T1522" s="70" t="s">
        <v>192</v>
      </c>
      <c r="U1522" s="87"/>
      <c r="V1522" s="87"/>
      <c r="W1522" s="87"/>
      <c r="X1522" s="87"/>
      <c r="Y1522" s="87"/>
      <c r="Z1522" s="87"/>
      <c r="AA1522" s="87"/>
    </row>
    <row r="1523" spans="1:27" s="25" customFormat="1" ht="15.5" x14ac:dyDescent="0.35">
      <c r="A1523" s="183"/>
      <c r="B1523" s="162"/>
      <c r="C1523" s="162"/>
      <c r="D1523" s="162"/>
      <c r="E1523" s="183"/>
      <c r="F1523" s="183"/>
      <c r="G1523" s="186"/>
      <c r="H1523" s="186"/>
      <c r="I1523" s="186"/>
      <c r="J1523" s="189"/>
      <c r="K1523" s="192"/>
      <c r="L1523" s="69" t="s">
        <v>137</v>
      </c>
      <c r="M1523" s="70">
        <v>1</v>
      </c>
      <c r="N1523" s="70">
        <f>IFERROR(VLOOKUP(L1523,Data!K:M,3,0),"0")</f>
        <v>70</v>
      </c>
      <c r="O1523" s="70">
        <f t="shared" si="47"/>
        <v>70</v>
      </c>
      <c r="P1523" s="178"/>
      <c r="Q1523" s="160"/>
      <c r="R1523" s="75"/>
      <c r="S1523" s="76"/>
      <c r="T1523" s="70"/>
      <c r="U1523" s="87"/>
      <c r="V1523" s="87"/>
      <c r="W1523" s="87"/>
      <c r="X1523" s="87"/>
      <c r="Y1523" s="87"/>
      <c r="Z1523" s="87"/>
      <c r="AA1523" s="87"/>
    </row>
    <row r="1524" spans="1:27" s="25" customFormat="1" ht="15.5" x14ac:dyDescent="0.35">
      <c r="A1524" s="183"/>
      <c r="B1524" s="162"/>
      <c r="C1524" s="162"/>
      <c r="D1524" s="162"/>
      <c r="E1524" s="183"/>
      <c r="F1524" s="183"/>
      <c r="G1524" s="186"/>
      <c r="H1524" s="186"/>
      <c r="I1524" s="186"/>
      <c r="J1524" s="189"/>
      <c r="K1524" s="192"/>
      <c r="L1524" s="69" t="s">
        <v>716</v>
      </c>
      <c r="M1524" s="70">
        <v>1</v>
      </c>
      <c r="N1524" s="70">
        <f>IFERROR(VLOOKUP(L1524,Data!K:M,3,0),"0")</f>
        <v>200</v>
      </c>
      <c r="O1524" s="70">
        <f t="shared" si="47"/>
        <v>200</v>
      </c>
      <c r="P1524" s="178"/>
      <c r="Q1524" s="160"/>
      <c r="R1524" s="75"/>
      <c r="S1524" s="76"/>
      <c r="T1524" s="70"/>
      <c r="U1524" s="87"/>
      <c r="V1524" s="87"/>
      <c r="W1524" s="87"/>
      <c r="X1524" s="87"/>
      <c r="Y1524" s="87"/>
      <c r="Z1524" s="87"/>
      <c r="AA1524" s="87"/>
    </row>
    <row r="1525" spans="1:27" s="25" customFormat="1" ht="15.5" x14ac:dyDescent="0.35">
      <c r="A1525" s="183"/>
      <c r="B1525" s="162"/>
      <c r="C1525" s="162"/>
      <c r="D1525" s="162"/>
      <c r="E1525" s="183"/>
      <c r="F1525" s="183"/>
      <c r="G1525" s="186"/>
      <c r="H1525" s="186"/>
      <c r="I1525" s="186"/>
      <c r="J1525" s="189"/>
      <c r="K1525" s="192"/>
      <c r="L1525" s="69" t="s">
        <v>112</v>
      </c>
      <c r="M1525" s="70">
        <v>1</v>
      </c>
      <c r="N1525" s="70">
        <f>IFERROR(VLOOKUP(L1525,Data!K:M,3,0),"0")</f>
        <v>800</v>
      </c>
      <c r="O1525" s="70">
        <f t="shared" si="47"/>
        <v>800</v>
      </c>
      <c r="P1525" s="178"/>
      <c r="Q1525" s="160"/>
      <c r="R1525" s="75"/>
      <c r="S1525" s="76"/>
      <c r="T1525" s="70"/>
      <c r="U1525" s="87"/>
      <c r="V1525" s="87"/>
      <c r="W1525" s="87"/>
      <c r="X1525" s="87"/>
      <c r="Y1525" s="87"/>
      <c r="Z1525" s="87"/>
      <c r="AA1525" s="87"/>
    </row>
    <row r="1526" spans="1:27" s="25" customFormat="1" ht="15.5" x14ac:dyDescent="0.35">
      <c r="A1526" s="183"/>
      <c r="B1526" s="162"/>
      <c r="C1526" s="162"/>
      <c r="D1526" s="162"/>
      <c r="E1526" s="183"/>
      <c r="F1526" s="183"/>
      <c r="G1526" s="186"/>
      <c r="H1526" s="186"/>
      <c r="I1526" s="186"/>
      <c r="J1526" s="189"/>
      <c r="K1526" s="192"/>
      <c r="L1526" s="69" t="s">
        <v>119</v>
      </c>
      <c r="M1526" s="70">
        <v>3</v>
      </c>
      <c r="N1526" s="70">
        <f>IFERROR(VLOOKUP(L1526,Data!K:M,3,0),"0")</f>
        <v>85</v>
      </c>
      <c r="O1526" s="70">
        <f t="shared" si="47"/>
        <v>255</v>
      </c>
      <c r="P1526" s="178"/>
      <c r="Q1526" s="160"/>
      <c r="R1526" s="75"/>
      <c r="S1526" s="76"/>
      <c r="T1526" s="70"/>
      <c r="U1526" s="87"/>
      <c r="V1526" s="87"/>
      <c r="W1526" s="87"/>
      <c r="X1526" s="87"/>
      <c r="Y1526" s="87"/>
      <c r="Z1526" s="87"/>
      <c r="AA1526" s="87"/>
    </row>
    <row r="1527" spans="1:27" s="25" customFormat="1" ht="15.5" x14ac:dyDescent="0.35">
      <c r="A1527" s="183"/>
      <c r="B1527" s="162"/>
      <c r="C1527" s="162"/>
      <c r="D1527" s="162"/>
      <c r="E1527" s="183"/>
      <c r="F1527" s="183"/>
      <c r="G1527" s="186"/>
      <c r="H1527" s="186"/>
      <c r="I1527" s="186"/>
      <c r="J1527" s="189"/>
      <c r="K1527" s="192"/>
      <c r="L1527" s="69" t="s">
        <v>93</v>
      </c>
      <c r="M1527" s="70">
        <v>1</v>
      </c>
      <c r="N1527" s="70">
        <f>IFERROR(VLOOKUP(L1527,Data!K:M,3,0),"0")</f>
        <v>70</v>
      </c>
      <c r="O1527" s="70">
        <f t="shared" ref="O1527:O1546" si="49">PRODUCT(M1527:N1527)</f>
        <v>70</v>
      </c>
      <c r="P1527" s="178"/>
      <c r="Q1527" s="160"/>
      <c r="R1527" s="75"/>
      <c r="S1527" s="76"/>
      <c r="T1527" s="70"/>
      <c r="U1527" s="87"/>
      <c r="V1527" s="87"/>
      <c r="W1527" s="87"/>
      <c r="X1527" s="87"/>
      <c r="Y1527" s="87"/>
      <c r="Z1527" s="87"/>
      <c r="AA1527" s="87"/>
    </row>
    <row r="1528" spans="1:27" s="25" customFormat="1" ht="15.5" x14ac:dyDescent="0.35">
      <c r="A1528" s="183"/>
      <c r="B1528" s="162"/>
      <c r="C1528" s="162"/>
      <c r="D1528" s="162"/>
      <c r="E1528" s="183"/>
      <c r="F1528" s="183"/>
      <c r="G1528" s="186"/>
      <c r="H1528" s="186"/>
      <c r="I1528" s="186"/>
      <c r="J1528" s="189"/>
      <c r="K1528" s="192"/>
      <c r="L1528" s="69" t="s">
        <v>123</v>
      </c>
      <c r="M1528" s="70">
        <v>1</v>
      </c>
      <c r="N1528" s="70">
        <f>IFERROR(VLOOKUP(L1528,Data!K:M,3,0),"0")</f>
        <v>680</v>
      </c>
      <c r="O1528" s="70">
        <f t="shared" ref="O1528" si="50">PRODUCT(M1528:N1528)</f>
        <v>680</v>
      </c>
      <c r="P1528" s="178"/>
      <c r="Q1528" s="160"/>
      <c r="R1528" s="75"/>
      <c r="S1528" s="76"/>
      <c r="T1528" s="70"/>
      <c r="U1528" s="87"/>
      <c r="V1528" s="87"/>
      <c r="W1528" s="87"/>
      <c r="X1528" s="87"/>
      <c r="Y1528" s="87"/>
      <c r="Z1528" s="87"/>
      <c r="AA1528" s="87"/>
    </row>
    <row r="1529" spans="1:27" s="25" customFormat="1" ht="15.5" x14ac:dyDescent="0.35">
      <c r="A1529" s="183"/>
      <c r="B1529" s="162"/>
      <c r="C1529" s="162"/>
      <c r="D1529" s="162"/>
      <c r="E1529" s="183"/>
      <c r="F1529" s="183"/>
      <c r="G1529" s="186"/>
      <c r="H1529" s="186"/>
      <c r="I1529" s="186"/>
      <c r="J1529" s="189"/>
      <c r="K1529" s="192"/>
      <c r="L1529" s="69" t="s">
        <v>133</v>
      </c>
      <c r="M1529" s="70">
        <v>3</v>
      </c>
      <c r="N1529" s="70">
        <f>IFERROR(VLOOKUP(L1529,Data!K:M,3,0),"0")</f>
        <v>25</v>
      </c>
      <c r="O1529" s="70">
        <f t="shared" si="49"/>
        <v>75</v>
      </c>
      <c r="P1529" s="178"/>
      <c r="Q1529" s="160"/>
      <c r="R1529" s="75"/>
      <c r="S1529" s="76"/>
      <c r="T1529" s="70"/>
      <c r="U1529" s="87"/>
      <c r="V1529" s="87"/>
      <c r="W1529" s="87"/>
      <c r="X1529" s="87"/>
      <c r="Y1529" s="87"/>
      <c r="Z1529" s="87"/>
      <c r="AA1529" s="87"/>
    </row>
    <row r="1530" spans="1:27" s="25" customFormat="1" ht="15.5" x14ac:dyDescent="0.35">
      <c r="A1530" s="183"/>
      <c r="B1530" s="162"/>
      <c r="C1530" s="162"/>
      <c r="D1530" s="162"/>
      <c r="E1530" s="183"/>
      <c r="F1530" s="183"/>
      <c r="G1530" s="186"/>
      <c r="H1530" s="186"/>
      <c r="I1530" s="186"/>
      <c r="J1530" s="189"/>
      <c r="K1530" s="192"/>
      <c r="L1530" s="69" t="s">
        <v>106</v>
      </c>
      <c r="M1530" s="70">
        <v>1</v>
      </c>
      <c r="N1530" s="70">
        <f>IFERROR(VLOOKUP(L1530,Data!K:M,3,0),"0")</f>
        <v>300</v>
      </c>
      <c r="O1530" s="70">
        <f t="shared" si="49"/>
        <v>300</v>
      </c>
      <c r="P1530" s="178"/>
      <c r="Q1530" s="160"/>
      <c r="R1530" s="75"/>
      <c r="S1530" s="76"/>
      <c r="T1530" s="70"/>
      <c r="U1530" s="87"/>
      <c r="V1530" s="87"/>
      <c r="W1530" s="87"/>
      <c r="X1530" s="87"/>
      <c r="Y1530" s="87"/>
      <c r="Z1530" s="87"/>
      <c r="AA1530" s="87"/>
    </row>
    <row r="1531" spans="1:27" s="25" customFormat="1" ht="15.5" x14ac:dyDescent="0.35">
      <c r="A1531" s="183"/>
      <c r="B1531" s="162"/>
      <c r="C1531" s="162"/>
      <c r="D1531" s="162"/>
      <c r="E1531" s="183"/>
      <c r="F1531" s="183"/>
      <c r="G1531" s="186"/>
      <c r="H1531" s="186"/>
      <c r="I1531" s="186"/>
      <c r="J1531" s="189"/>
      <c r="K1531" s="192"/>
      <c r="L1531" s="69" t="s">
        <v>7</v>
      </c>
      <c r="M1531" s="70">
        <v>1</v>
      </c>
      <c r="N1531" s="70">
        <v>125</v>
      </c>
      <c r="O1531" s="70">
        <f t="shared" si="49"/>
        <v>125</v>
      </c>
      <c r="P1531" s="178"/>
      <c r="Q1531" s="160"/>
      <c r="R1531" s="72" t="s">
        <v>771</v>
      </c>
      <c r="S1531" s="76"/>
      <c r="T1531" s="70"/>
      <c r="U1531" s="87"/>
      <c r="V1531" s="87"/>
      <c r="W1531" s="87"/>
      <c r="X1531" s="87"/>
      <c r="Y1531" s="87"/>
      <c r="Z1531" s="87"/>
      <c r="AA1531" s="87"/>
    </row>
    <row r="1532" spans="1:27" s="25" customFormat="1" ht="15.5" x14ac:dyDescent="0.35">
      <c r="A1532" s="183"/>
      <c r="B1532" s="162"/>
      <c r="C1532" s="162"/>
      <c r="D1532" s="162"/>
      <c r="E1532" s="183"/>
      <c r="F1532" s="183"/>
      <c r="G1532" s="186"/>
      <c r="H1532" s="186"/>
      <c r="I1532" s="186"/>
      <c r="J1532" s="189"/>
      <c r="K1532" s="192"/>
      <c r="L1532" s="69" t="s">
        <v>7</v>
      </c>
      <c r="M1532" s="70">
        <v>4</v>
      </c>
      <c r="N1532" s="70">
        <v>10</v>
      </c>
      <c r="O1532" s="70">
        <f t="shared" si="49"/>
        <v>40</v>
      </c>
      <c r="P1532" s="178"/>
      <c r="Q1532" s="160"/>
      <c r="R1532" s="75" t="s">
        <v>853</v>
      </c>
      <c r="S1532" s="76"/>
      <c r="T1532" s="70"/>
      <c r="U1532" s="87"/>
      <c r="V1532" s="87"/>
      <c r="W1532" s="87"/>
      <c r="X1532" s="87"/>
      <c r="Y1532" s="87"/>
      <c r="Z1532" s="87"/>
      <c r="AA1532" s="87"/>
    </row>
    <row r="1533" spans="1:27" s="25" customFormat="1" ht="15.5" x14ac:dyDescent="0.35">
      <c r="A1533" s="183"/>
      <c r="B1533" s="162"/>
      <c r="C1533" s="162"/>
      <c r="D1533" s="162"/>
      <c r="E1533" s="183"/>
      <c r="F1533" s="183"/>
      <c r="G1533" s="186"/>
      <c r="H1533" s="186"/>
      <c r="I1533" s="186"/>
      <c r="J1533" s="189"/>
      <c r="K1533" s="192"/>
      <c r="L1533" s="69" t="s">
        <v>134</v>
      </c>
      <c r="M1533" s="70">
        <v>6</v>
      </c>
      <c r="N1533" s="70">
        <f>IFERROR(VLOOKUP(L1533,Data!K:M,3,0),"0")</f>
        <v>140</v>
      </c>
      <c r="O1533" s="70">
        <f t="shared" si="49"/>
        <v>840</v>
      </c>
      <c r="P1533" s="178"/>
      <c r="Q1533" s="160"/>
      <c r="R1533" s="75" t="s">
        <v>1261</v>
      </c>
      <c r="S1533" s="76"/>
      <c r="T1533" s="70"/>
      <c r="U1533" s="87"/>
      <c r="V1533" s="87"/>
      <c r="W1533" s="87"/>
      <c r="X1533" s="87"/>
      <c r="Y1533" s="87"/>
      <c r="Z1533" s="87"/>
      <c r="AA1533" s="87"/>
    </row>
    <row r="1534" spans="1:27" s="25" customFormat="1" ht="15.5" x14ac:dyDescent="0.35">
      <c r="A1534" s="183"/>
      <c r="B1534" s="162"/>
      <c r="C1534" s="162"/>
      <c r="D1534" s="162"/>
      <c r="E1534" s="183"/>
      <c r="F1534" s="183"/>
      <c r="G1534" s="186"/>
      <c r="H1534" s="186"/>
      <c r="I1534" s="186"/>
      <c r="J1534" s="189"/>
      <c r="K1534" s="192"/>
      <c r="L1534" s="69" t="s">
        <v>144</v>
      </c>
      <c r="M1534" s="70">
        <v>1</v>
      </c>
      <c r="N1534" s="70">
        <v>980</v>
      </c>
      <c r="O1534" s="70">
        <f t="shared" si="49"/>
        <v>980</v>
      </c>
      <c r="P1534" s="178"/>
      <c r="Q1534" s="160"/>
      <c r="R1534" s="75"/>
      <c r="S1534" s="76"/>
      <c r="T1534" s="70"/>
      <c r="U1534" s="87"/>
      <c r="V1534" s="87"/>
      <c r="W1534" s="87"/>
      <c r="X1534" s="87"/>
      <c r="Y1534" s="87"/>
      <c r="Z1534" s="87"/>
      <c r="AA1534" s="87"/>
    </row>
    <row r="1535" spans="1:27" s="25" customFormat="1" ht="15.5" x14ac:dyDescent="0.35">
      <c r="A1535" s="183"/>
      <c r="B1535" s="162"/>
      <c r="C1535" s="162"/>
      <c r="D1535" s="162"/>
      <c r="E1535" s="183"/>
      <c r="F1535" s="183"/>
      <c r="G1535" s="186"/>
      <c r="H1535" s="186"/>
      <c r="I1535" s="186"/>
      <c r="J1535" s="189"/>
      <c r="K1535" s="192"/>
      <c r="L1535" s="69" t="s">
        <v>61</v>
      </c>
      <c r="M1535" s="70">
        <v>1</v>
      </c>
      <c r="N1535" s="70">
        <f>IFERROR(VLOOKUP(L1535,Data!K:M,3,0),"0")</f>
        <v>500</v>
      </c>
      <c r="O1535" s="70">
        <f t="shared" si="49"/>
        <v>500</v>
      </c>
      <c r="P1535" s="178"/>
      <c r="Q1535" s="160"/>
      <c r="R1535" s="75"/>
      <c r="S1535" s="76"/>
      <c r="T1535" s="70"/>
      <c r="U1535" s="87"/>
      <c r="V1535" s="87"/>
      <c r="W1535" s="87"/>
      <c r="X1535" s="87"/>
      <c r="Y1535" s="87"/>
      <c r="Z1535" s="87"/>
      <c r="AA1535" s="87"/>
    </row>
    <row r="1536" spans="1:27" s="25" customFormat="1" ht="15.5" x14ac:dyDescent="0.35">
      <c r="A1536" s="182">
        <f>IF(G1536="","",COUNTA($G$3:G1537))</f>
        <v>375</v>
      </c>
      <c r="B1536" s="161">
        <v>45118</v>
      </c>
      <c r="C1536" s="161" t="s">
        <v>703</v>
      </c>
      <c r="D1536" s="161" t="s">
        <v>55</v>
      </c>
      <c r="E1536" s="182">
        <v>18899</v>
      </c>
      <c r="F1536" s="182">
        <v>6556</v>
      </c>
      <c r="G1536" s="185" t="s">
        <v>235</v>
      </c>
      <c r="H1536" s="185" t="s">
        <v>235</v>
      </c>
      <c r="I1536" s="185" t="s">
        <v>1265</v>
      </c>
      <c r="J1536" s="188" t="s">
        <v>1197</v>
      </c>
      <c r="K1536" s="191" t="s">
        <v>166</v>
      </c>
      <c r="L1536" s="69" t="s">
        <v>65</v>
      </c>
      <c r="M1536" s="70">
        <v>1</v>
      </c>
      <c r="N1536" s="70">
        <f>IFERROR(VLOOKUP(L1536,Data!K:M,3,0),"0")</f>
        <v>1000</v>
      </c>
      <c r="O1536" s="70">
        <f t="shared" si="49"/>
        <v>1000</v>
      </c>
      <c r="P1536" s="178">
        <f>SUM(O1536:O1546)</f>
        <v>5865</v>
      </c>
      <c r="Q1536" s="159" t="s">
        <v>1266</v>
      </c>
      <c r="R1536" s="72"/>
      <c r="S1536" s="73"/>
      <c r="T1536" s="70" t="s">
        <v>192</v>
      </c>
      <c r="U1536" s="87"/>
      <c r="V1536" s="87"/>
      <c r="W1536" s="87"/>
      <c r="X1536" s="87"/>
      <c r="Y1536" s="87"/>
      <c r="Z1536" s="87"/>
      <c r="AA1536" s="87"/>
    </row>
    <row r="1537" spans="1:27" s="25" customFormat="1" ht="15.5" x14ac:dyDescent="0.35">
      <c r="A1537" s="183"/>
      <c r="B1537" s="162"/>
      <c r="C1537" s="162"/>
      <c r="D1537" s="162"/>
      <c r="E1537" s="183"/>
      <c r="F1537" s="183"/>
      <c r="G1537" s="186"/>
      <c r="H1537" s="186"/>
      <c r="I1537" s="186"/>
      <c r="J1537" s="189"/>
      <c r="K1537" s="192"/>
      <c r="L1537" s="69" t="s">
        <v>137</v>
      </c>
      <c r="M1537" s="70">
        <v>1</v>
      </c>
      <c r="N1537" s="70">
        <f>IFERROR(VLOOKUP(L1537,Data!K:M,3,0),"0")</f>
        <v>70</v>
      </c>
      <c r="O1537" s="70">
        <f t="shared" si="49"/>
        <v>70</v>
      </c>
      <c r="P1537" s="178"/>
      <c r="Q1537" s="160"/>
      <c r="R1537" s="75"/>
      <c r="S1537" s="76"/>
      <c r="T1537" s="70"/>
      <c r="U1537" s="87"/>
      <c r="V1537" s="87"/>
      <c r="W1537" s="87"/>
      <c r="X1537" s="87"/>
      <c r="Y1537" s="87"/>
      <c r="Z1537" s="87"/>
      <c r="AA1537" s="87"/>
    </row>
    <row r="1538" spans="1:27" s="25" customFormat="1" ht="15.5" x14ac:dyDescent="0.35">
      <c r="A1538" s="183"/>
      <c r="B1538" s="162"/>
      <c r="C1538" s="162"/>
      <c r="D1538" s="162"/>
      <c r="E1538" s="183"/>
      <c r="F1538" s="183"/>
      <c r="G1538" s="186"/>
      <c r="H1538" s="186"/>
      <c r="I1538" s="186"/>
      <c r="J1538" s="189"/>
      <c r="K1538" s="192"/>
      <c r="L1538" s="69" t="s">
        <v>96</v>
      </c>
      <c r="M1538" s="70">
        <v>2</v>
      </c>
      <c r="N1538" s="70">
        <f>IFERROR(VLOOKUP(L1538,Data!K:M,3,0),"0")</f>
        <v>600</v>
      </c>
      <c r="O1538" s="70">
        <f t="shared" si="49"/>
        <v>1200</v>
      </c>
      <c r="P1538" s="178"/>
      <c r="Q1538" s="160"/>
      <c r="R1538" s="75"/>
      <c r="S1538" s="76"/>
      <c r="T1538" s="70"/>
      <c r="U1538" s="87"/>
      <c r="V1538" s="87"/>
      <c r="W1538" s="87"/>
      <c r="X1538" s="87"/>
      <c r="Y1538" s="87"/>
      <c r="Z1538" s="87"/>
      <c r="AA1538" s="87"/>
    </row>
    <row r="1539" spans="1:27" s="25" customFormat="1" ht="15.5" x14ac:dyDescent="0.35">
      <c r="A1539" s="183"/>
      <c r="B1539" s="162"/>
      <c r="C1539" s="162"/>
      <c r="D1539" s="162"/>
      <c r="E1539" s="183"/>
      <c r="F1539" s="183"/>
      <c r="G1539" s="186"/>
      <c r="H1539" s="186"/>
      <c r="I1539" s="186"/>
      <c r="J1539" s="189"/>
      <c r="K1539" s="192"/>
      <c r="L1539" s="69" t="s">
        <v>7</v>
      </c>
      <c r="M1539" s="70">
        <v>15</v>
      </c>
      <c r="N1539" s="70">
        <v>25</v>
      </c>
      <c r="O1539" s="70">
        <f t="shared" si="49"/>
        <v>375</v>
      </c>
      <c r="P1539" s="178"/>
      <c r="Q1539" s="160"/>
      <c r="R1539" s="84" t="s">
        <v>845</v>
      </c>
      <c r="S1539" s="76"/>
      <c r="T1539" s="70"/>
      <c r="U1539" s="87"/>
      <c r="V1539" s="87"/>
      <c r="W1539" s="87"/>
      <c r="X1539" s="87"/>
      <c r="Y1539" s="87"/>
      <c r="Z1539" s="87"/>
      <c r="AA1539" s="87"/>
    </row>
    <row r="1540" spans="1:27" s="25" customFormat="1" ht="15.5" x14ac:dyDescent="0.35">
      <c r="A1540" s="183"/>
      <c r="B1540" s="162"/>
      <c r="C1540" s="162"/>
      <c r="D1540" s="162"/>
      <c r="E1540" s="183"/>
      <c r="F1540" s="183"/>
      <c r="G1540" s="186"/>
      <c r="H1540" s="186"/>
      <c r="I1540" s="186"/>
      <c r="J1540" s="189"/>
      <c r="K1540" s="192"/>
      <c r="L1540" s="69" t="s">
        <v>88</v>
      </c>
      <c r="M1540" s="70">
        <v>8</v>
      </c>
      <c r="N1540" s="70">
        <f>IFERROR(VLOOKUP(L1540,Data!K:M,3,0),"0")</f>
        <v>35</v>
      </c>
      <c r="O1540" s="70">
        <f t="shared" ref="O1540" si="51">PRODUCT(M1540:N1540)</f>
        <v>280</v>
      </c>
      <c r="P1540" s="178"/>
      <c r="Q1540" s="160"/>
      <c r="R1540" s="75" t="s">
        <v>1614</v>
      </c>
      <c r="S1540" s="76"/>
      <c r="T1540" s="70"/>
      <c r="U1540" s="87"/>
      <c r="V1540" s="87"/>
      <c r="W1540" s="87"/>
      <c r="X1540" s="87"/>
      <c r="Y1540" s="87"/>
      <c r="Z1540" s="87"/>
      <c r="AA1540" s="87"/>
    </row>
    <row r="1541" spans="1:27" s="25" customFormat="1" ht="15.5" x14ac:dyDescent="0.35">
      <c r="A1541" s="183"/>
      <c r="B1541" s="162"/>
      <c r="C1541" s="162"/>
      <c r="D1541" s="162"/>
      <c r="E1541" s="183"/>
      <c r="F1541" s="183"/>
      <c r="G1541" s="186"/>
      <c r="H1541" s="186"/>
      <c r="I1541" s="186"/>
      <c r="J1541" s="189"/>
      <c r="K1541" s="192"/>
      <c r="L1541" s="69" t="s">
        <v>7</v>
      </c>
      <c r="M1541" s="70">
        <v>5</v>
      </c>
      <c r="N1541" s="70">
        <v>50</v>
      </c>
      <c r="O1541" s="70">
        <f t="shared" si="49"/>
        <v>250</v>
      </c>
      <c r="P1541" s="178"/>
      <c r="Q1541" s="160"/>
      <c r="R1541" s="75" t="s">
        <v>1621</v>
      </c>
      <c r="S1541" s="76"/>
      <c r="T1541" s="70"/>
      <c r="U1541" s="87"/>
      <c r="V1541" s="87"/>
      <c r="W1541" s="87"/>
      <c r="X1541" s="87"/>
      <c r="Y1541" s="87"/>
      <c r="Z1541" s="87"/>
      <c r="AA1541" s="87"/>
    </row>
    <row r="1542" spans="1:27" s="25" customFormat="1" ht="15.5" x14ac:dyDescent="0.35">
      <c r="A1542" s="183"/>
      <c r="B1542" s="162"/>
      <c r="C1542" s="162"/>
      <c r="D1542" s="162"/>
      <c r="E1542" s="183"/>
      <c r="F1542" s="183"/>
      <c r="G1542" s="186"/>
      <c r="H1542" s="186"/>
      <c r="I1542" s="186"/>
      <c r="J1542" s="189"/>
      <c r="K1542" s="192"/>
      <c r="L1542" s="69" t="s">
        <v>1149</v>
      </c>
      <c r="M1542" s="70">
        <v>1</v>
      </c>
      <c r="N1542" s="70">
        <f>IFERROR(VLOOKUP(L1542,Data!K:M,3,0),"0")</f>
        <v>80</v>
      </c>
      <c r="O1542" s="70">
        <f t="shared" si="49"/>
        <v>80</v>
      </c>
      <c r="P1542" s="178"/>
      <c r="Q1542" s="160"/>
      <c r="R1542" s="75"/>
      <c r="S1542" s="76"/>
      <c r="T1542" s="70"/>
      <c r="U1542" s="87"/>
      <c r="V1542" s="87"/>
      <c r="W1542" s="87"/>
      <c r="X1542" s="87"/>
      <c r="Y1542" s="87"/>
      <c r="Z1542" s="87"/>
      <c r="AA1542" s="87"/>
    </row>
    <row r="1543" spans="1:27" s="25" customFormat="1" ht="15.5" x14ac:dyDescent="0.35">
      <c r="A1543" s="183"/>
      <c r="B1543" s="162"/>
      <c r="C1543" s="162"/>
      <c r="D1543" s="162"/>
      <c r="E1543" s="183"/>
      <c r="F1543" s="183"/>
      <c r="G1543" s="186"/>
      <c r="H1543" s="186"/>
      <c r="I1543" s="186"/>
      <c r="J1543" s="189"/>
      <c r="K1543" s="192"/>
      <c r="L1543" s="69" t="s">
        <v>763</v>
      </c>
      <c r="M1543" s="70">
        <v>1</v>
      </c>
      <c r="N1543" s="70">
        <f>IFERROR(VLOOKUP(L1543,Data!K:M,3,0),"0")</f>
        <v>850</v>
      </c>
      <c r="O1543" s="70">
        <f t="shared" si="49"/>
        <v>850</v>
      </c>
      <c r="P1543" s="178"/>
      <c r="Q1543" s="160"/>
      <c r="R1543" s="75"/>
      <c r="S1543" s="76"/>
      <c r="T1543" s="70"/>
      <c r="U1543" s="87"/>
      <c r="V1543" s="87"/>
      <c r="W1543" s="87"/>
      <c r="X1543" s="87"/>
      <c r="Y1543" s="87"/>
      <c r="Z1543" s="87"/>
      <c r="AA1543" s="87"/>
    </row>
    <row r="1544" spans="1:27" s="25" customFormat="1" ht="15.5" x14ac:dyDescent="0.35">
      <c r="A1544" s="183"/>
      <c r="B1544" s="162"/>
      <c r="C1544" s="162"/>
      <c r="D1544" s="162"/>
      <c r="E1544" s="183"/>
      <c r="F1544" s="183"/>
      <c r="G1544" s="186"/>
      <c r="H1544" s="186"/>
      <c r="I1544" s="186"/>
      <c r="J1544" s="189"/>
      <c r="K1544" s="192"/>
      <c r="L1544" s="69" t="s">
        <v>134</v>
      </c>
      <c r="M1544" s="70">
        <v>2</v>
      </c>
      <c r="N1544" s="70">
        <f>IFERROR(VLOOKUP(L1544,Data!K:M,3,0),"0")</f>
        <v>140</v>
      </c>
      <c r="O1544" s="70">
        <f t="shared" si="49"/>
        <v>280</v>
      </c>
      <c r="P1544" s="178"/>
      <c r="Q1544" s="160"/>
      <c r="R1544" s="75" t="s">
        <v>868</v>
      </c>
      <c r="S1544" s="76"/>
      <c r="T1544" s="70"/>
      <c r="U1544" s="87"/>
      <c r="V1544" s="87"/>
      <c r="W1544" s="87"/>
      <c r="X1544" s="87"/>
      <c r="Y1544" s="87"/>
      <c r="Z1544" s="87"/>
      <c r="AA1544" s="87"/>
    </row>
    <row r="1545" spans="1:27" s="25" customFormat="1" ht="15.5" x14ac:dyDescent="0.35">
      <c r="A1545" s="183"/>
      <c r="B1545" s="162"/>
      <c r="C1545" s="162"/>
      <c r="D1545" s="162"/>
      <c r="E1545" s="183"/>
      <c r="F1545" s="183"/>
      <c r="G1545" s="186"/>
      <c r="H1545" s="186"/>
      <c r="I1545" s="186"/>
      <c r="J1545" s="189"/>
      <c r="K1545" s="192"/>
      <c r="L1545" s="69" t="s">
        <v>144</v>
      </c>
      <c r="M1545" s="70">
        <v>1</v>
      </c>
      <c r="N1545" s="70">
        <v>980</v>
      </c>
      <c r="O1545" s="70">
        <f t="shared" si="49"/>
        <v>980</v>
      </c>
      <c r="P1545" s="178"/>
      <c r="Q1545" s="160"/>
      <c r="R1545" s="75"/>
      <c r="S1545" s="76"/>
      <c r="T1545" s="70"/>
      <c r="U1545" s="87"/>
      <c r="V1545" s="87"/>
      <c r="W1545" s="87"/>
      <c r="X1545" s="87"/>
      <c r="Y1545" s="87"/>
      <c r="Z1545" s="87"/>
      <c r="AA1545" s="87"/>
    </row>
    <row r="1546" spans="1:27" s="25" customFormat="1" ht="15.5" x14ac:dyDescent="0.35">
      <c r="A1546" s="183"/>
      <c r="B1546" s="162"/>
      <c r="C1546" s="162"/>
      <c r="D1546" s="162"/>
      <c r="E1546" s="183"/>
      <c r="F1546" s="183"/>
      <c r="G1546" s="186"/>
      <c r="H1546" s="186"/>
      <c r="I1546" s="186"/>
      <c r="J1546" s="189"/>
      <c r="K1546" s="192"/>
      <c r="L1546" s="69" t="s">
        <v>61</v>
      </c>
      <c r="M1546" s="70">
        <v>1</v>
      </c>
      <c r="N1546" s="70">
        <f>IFERROR(VLOOKUP(L1546,Data!K:M,3,0),"0")</f>
        <v>500</v>
      </c>
      <c r="O1546" s="70">
        <f t="shared" si="49"/>
        <v>500</v>
      </c>
      <c r="P1546" s="178"/>
      <c r="Q1546" s="160"/>
      <c r="R1546" s="75"/>
      <c r="S1546" s="76"/>
      <c r="T1546" s="70"/>
      <c r="U1546" s="87"/>
      <c r="V1546" s="87"/>
      <c r="W1546" s="87"/>
      <c r="X1546" s="87"/>
      <c r="Y1546" s="87"/>
      <c r="Z1546" s="87"/>
      <c r="AA1546" s="87"/>
    </row>
    <row r="1547" spans="1:27" s="87" customFormat="1" ht="15.5" x14ac:dyDescent="0.35">
      <c r="A1547" s="210">
        <f>IF(G1547="","",COUNTA($G$3:G1548))</f>
        <v>376</v>
      </c>
      <c r="B1547" s="195" t="s">
        <v>1654</v>
      </c>
      <c r="C1547" s="198" t="s">
        <v>703</v>
      </c>
      <c r="D1547" s="198" t="s">
        <v>55</v>
      </c>
      <c r="E1547" s="224">
        <v>3779</v>
      </c>
      <c r="F1547" s="210">
        <v>341040</v>
      </c>
      <c r="G1547" s="210" t="s">
        <v>405</v>
      </c>
      <c r="H1547" s="210" t="s">
        <v>405</v>
      </c>
      <c r="I1547" s="210" t="s">
        <v>1300</v>
      </c>
      <c r="J1547" s="227" t="s">
        <v>926</v>
      </c>
      <c r="K1547" s="212" t="s">
        <v>214</v>
      </c>
      <c r="L1547" s="38" t="s">
        <v>1301</v>
      </c>
      <c r="M1547" s="50">
        <v>1</v>
      </c>
      <c r="N1547" s="50">
        <f>IFERROR(VLOOKUP(L1547,[7]Data!K:M,3,0),"0")</f>
        <v>1000</v>
      </c>
      <c r="O1547" s="50">
        <f t="shared" ref="O1547:O1553" si="52">PRODUCT(M1547:N1547)</f>
        <v>1000</v>
      </c>
      <c r="P1547" s="224">
        <f>SUM(O1547:O1553)</f>
        <v>3610</v>
      </c>
      <c r="Q1547" s="196" t="s">
        <v>1302</v>
      </c>
      <c r="R1547" s="29" t="s">
        <v>1602</v>
      </c>
      <c r="S1547" s="42"/>
    </row>
    <row r="1548" spans="1:27" s="87" customFormat="1" ht="15.5" x14ac:dyDescent="0.35">
      <c r="A1548" s="210"/>
      <c r="B1548" s="195"/>
      <c r="C1548" s="198"/>
      <c r="D1548" s="198"/>
      <c r="E1548" s="224"/>
      <c r="F1548" s="210"/>
      <c r="G1548" s="210"/>
      <c r="H1548" s="210"/>
      <c r="I1548" s="210"/>
      <c r="J1548" s="227"/>
      <c r="K1548" s="212"/>
      <c r="L1548" s="38" t="s">
        <v>137</v>
      </c>
      <c r="M1548" s="50">
        <v>1</v>
      </c>
      <c r="N1548" s="50">
        <f>IFERROR(VLOOKUP(L1548,[7]Data!K:M,3,0),"0")</f>
        <v>70</v>
      </c>
      <c r="O1548" s="50">
        <f t="shared" si="52"/>
        <v>70</v>
      </c>
      <c r="P1548" s="224"/>
      <c r="Q1548" s="197"/>
      <c r="R1548" s="30"/>
      <c r="S1548" s="42"/>
    </row>
    <row r="1549" spans="1:27" s="87" customFormat="1" ht="15.65" customHeight="1" x14ac:dyDescent="0.35">
      <c r="A1549" s="210"/>
      <c r="B1549" s="195"/>
      <c r="C1549" s="198"/>
      <c r="D1549" s="198"/>
      <c r="E1549" s="224"/>
      <c r="F1549" s="210"/>
      <c r="G1549" s="210"/>
      <c r="H1549" s="210"/>
      <c r="I1549" s="210"/>
      <c r="J1549" s="227"/>
      <c r="K1549" s="212"/>
      <c r="L1549" s="38" t="s">
        <v>763</v>
      </c>
      <c r="M1549" s="50">
        <v>1</v>
      </c>
      <c r="N1549" s="50">
        <f>IFERROR(VLOOKUP(L1549,[7]Data!K:M,3,0),"0")</f>
        <v>850</v>
      </c>
      <c r="O1549" s="50">
        <f t="shared" si="52"/>
        <v>850</v>
      </c>
      <c r="P1549" s="224"/>
      <c r="Q1549" s="197"/>
      <c r="R1549" s="170" t="s">
        <v>1603</v>
      </c>
      <c r="S1549" s="42"/>
    </row>
    <row r="1550" spans="1:27" s="87" customFormat="1" ht="15.5" x14ac:dyDescent="0.35">
      <c r="A1550" s="210"/>
      <c r="B1550" s="195"/>
      <c r="C1550" s="198"/>
      <c r="D1550" s="198"/>
      <c r="E1550" s="224"/>
      <c r="F1550" s="210"/>
      <c r="G1550" s="210"/>
      <c r="H1550" s="210"/>
      <c r="I1550" s="210"/>
      <c r="J1550" s="227"/>
      <c r="K1550" s="212"/>
      <c r="L1550" s="38" t="s">
        <v>793</v>
      </c>
      <c r="M1550" s="50">
        <v>1</v>
      </c>
      <c r="N1550" s="50">
        <f>IFERROR(VLOOKUP(L1550,[7]Data!K:M,3,0),"0")</f>
        <v>60</v>
      </c>
      <c r="O1550" s="50">
        <f t="shared" si="52"/>
        <v>60</v>
      </c>
      <c r="P1550" s="224"/>
      <c r="Q1550" s="197"/>
      <c r="R1550" s="170"/>
      <c r="S1550" s="42"/>
    </row>
    <row r="1551" spans="1:27" s="87" customFormat="1" ht="15.5" x14ac:dyDescent="0.35">
      <c r="A1551" s="210"/>
      <c r="B1551" s="195"/>
      <c r="C1551" s="198"/>
      <c r="D1551" s="198"/>
      <c r="E1551" s="224"/>
      <c r="F1551" s="210"/>
      <c r="G1551" s="210"/>
      <c r="H1551" s="210"/>
      <c r="I1551" s="210"/>
      <c r="J1551" s="227"/>
      <c r="K1551" s="212"/>
      <c r="L1551" s="38" t="s">
        <v>1192</v>
      </c>
      <c r="M1551" s="50">
        <v>1</v>
      </c>
      <c r="N1551" s="50">
        <f>IFERROR(VLOOKUP(L1551,[7]Data!K:M,3,0),"0")</f>
        <v>150</v>
      </c>
      <c r="O1551" s="50">
        <f t="shared" si="52"/>
        <v>150</v>
      </c>
      <c r="P1551" s="224"/>
      <c r="Q1551" s="197"/>
      <c r="R1551" s="170"/>
      <c r="S1551" s="42"/>
    </row>
    <row r="1552" spans="1:27" s="87" customFormat="1" ht="15.5" x14ac:dyDescent="0.35">
      <c r="A1552" s="210"/>
      <c r="B1552" s="195"/>
      <c r="C1552" s="198"/>
      <c r="D1552" s="198"/>
      <c r="E1552" s="224"/>
      <c r="F1552" s="210"/>
      <c r="G1552" s="210"/>
      <c r="H1552" s="210"/>
      <c r="I1552" s="210"/>
      <c r="J1552" s="227"/>
      <c r="K1552" s="212"/>
      <c r="L1552" s="38" t="s">
        <v>144</v>
      </c>
      <c r="M1552" s="50">
        <v>1</v>
      </c>
      <c r="N1552" s="50">
        <v>980</v>
      </c>
      <c r="O1552" s="50">
        <f t="shared" si="52"/>
        <v>980</v>
      </c>
      <c r="P1552" s="224"/>
      <c r="Q1552" s="197"/>
      <c r="R1552" s="170"/>
      <c r="S1552" s="42"/>
    </row>
    <row r="1553" spans="1:20" s="87" customFormat="1" ht="15.5" x14ac:dyDescent="0.35">
      <c r="A1553" s="210"/>
      <c r="B1553" s="195"/>
      <c r="C1553" s="198"/>
      <c r="D1553" s="198"/>
      <c r="E1553" s="224"/>
      <c r="F1553" s="210"/>
      <c r="G1553" s="210"/>
      <c r="H1553" s="210"/>
      <c r="I1553" s="210"/>
      <c r="J1553" s="227"/>
      <c r="K1553" s="212"/>
      <c r="L1553" s="38" t="s">
        <v>61</v>
      </c>
      <c r="M1553" s="50">
        <v>1</v>
      </c>
      <c r="N1553" s="50">
        <f>IFERROR(VLOOKUP(L1553,[7]Data!K:M,3,0),"0")</f>
        <v>500</v>
      </c>
      <c r="O1553" s="50">
        <f t="shared" si="52"/>
        <v>500</v>
      </c>
      <c r="P1553" s="224"/>
      <c r="Q1553" s="219"/>
      <c r="R1553" s="36"/>
      <c r="S1553" s="42"/>
    </row>
    <row r="1554" spans="1:20" s="87" customFormat="1" ht="15.5" x14ac:dyDescent="0.35">
      <c r="A1554" s="199">
        <f>IF(G1554="","",COUNTA($G$3:G1555))</f>
        <v>377</v>
      </c>
      <c r="B1554" s="196" t="s">
        <v>1654</v>
      </c>
      <c r="C1554" s="199" t="s">
        <v>1516</v>
      </c>
      <c r="D1554" s="199" t="s">
        <v>76</v>
      </c>
      <c r="E1554" s="199">
        <v>46379</v>
      </c>
      <c r="F1554" s="199">
        <v>380781</v>
      </c>
      <c r="G1554" s="167" t="s">
        <v>1542</v>
      </c>
      <c r="H1554" s="167" t="s">
        <v>1542</v>
      </c>
      <c r="I1554" s="167" t="s">
        <v>1543</v>
      </c>
      <c r="J1554" s="167" t="s">
        <v>1544</v>
      </c>
      <c r="K1554" s="232" t="s">
        <v>216</v>
      </c>
      <c r="L1554" s="38" t="s">
        <v>1301</v>
      </c>
      <c r="M1554" s="50">
        <v>1</v>
      </c>
      <c r="N1554" s="50">
        <f>IFERROR(VLOOKUP(L1554,[3]Data!K:M,3,0),"0")</f>
        <v>1000</v>
      </c>
      <c r="O1554" s="50">
        <f t="shared" ref="O1554:O1566" si="53">PRODUCT(M1554:N1554)</f>
        <v>1000</v>
      </c>
      <c r="P1554" s="224">
        <f>SUM(O1554:O1558)</f>
        <v>2570</v>
      </c>
      <c r="Q1554" s="216"/>
      <c r="R1554" s="29"/>
      <c r="S1554" s="33"/>
      <c r="T1554" s="29"/>
    </row>
    <row r="1555" spans="1:20" s="87" customFormat="1" ht="15.5" x14ac:dyDescent="0.35">
      <c r="A1555" s="200"/>
      <c r="B1555" s="197"/>
      <c r="C1555" s="200"/>
      <c r="D1555" s="200"/>
      <c r="E1555" s="200"/>
      <c r="F1555" s="200"/>
      <c r="G1555" s="168"/>
      <c r="H1555" s="168"/>
      <c r="I1555" s="168"/>
      <c r="J1555" s="168"/>
      <c r="K1555" s="233"/>
      <c r="L1555" s="38" t="s">
        <v>137</v>
      </c>
      <c r="M1555" s="50">
        <v>1</v>
      </c>
      <c r="N1555" s="50">
        <f>IFERROR(VLOOKUP(L1555,[3]Data!K:M,3,0),"0")</f>
        <v>70</v>
      </c>
      <c r="O1555" s="50">
        <f t="shared" si="53"/>
        <v>70</v>
      </c>
      <c r="P1555" s="224"/>
      <c r="Q1555" s="217"/>
      <c r="R1555" s="30"/>
      <c r="S1555" s="33"/>
      <c r="T1555" s="30"/>
    </row>
    <row r="1556" spans="1:20" s="87" customFormat="1" ht="15.5" x14ac:dyDescent="0.35">
      <c r="A1556" s="200"/>
      <c r="B1556" s="197"/>
      <c r="C1556" s="200"/>
      <c r="D1556" s="200"/>
      <c r="E1556" s="200"/>
      <c r="F1556" s="200"/>
      <c r="G1556" s="168"/>
      <c r="H1556" s="168"/>
      <c r="I1556" s="168"/>
      <c r="J1556" s="168"/>
      <c r="K1556" s="233"/>
      <c r="L1556" s="38" t="s">
        <v>88</v>
      </c>
      <c r="M1556" s="50">
        <v>8</v>
      </c>
      <c r="N1556" s="50">
        <f>IFERROR(VLOOKUP(L1556,[3]Data!K:M,3,0),"0")</f>
        <v>35</v>
      </c>
      <c r="O1556" s="50">
        <f t="shared" si="53"/>
        <v>280</v>
      </c>
      <c r="P1556" s="224"/>
      <c r="Q1556" s="217"/>
      <c r="R1556" s="30" t="s">
        <v>1545</v>
      </c>
      <c r="S1556" s="33"/>
      <c r="T1556" s="30"/>
    </row>
    <row r="1557" spans="1:20" s="87" customFormat="1" ht="15.5" x14ac:dyDescent="0.35">
      <c r="A1557" s="200"/>
      <c r="B1557" s="197"/>
      <c r="C1557" s="200"/>
      <c r="D1557" s="200"/>
      <c r="E1557" s="200"/>
      <c r="F1557" s="200"/>
      <c r="G1557" s="168"/>
      <c r="H1557" s="168"/>
      <c r="I1557" s="168"/>
      <c r="J1557" s="168"/>
      <c r="K1557" s="233"/>
      <c r="L1557" s="38" t="s">
        <v>144</v>
      </c>
      <c r="M1557" s="50">
        <v>1</v>
      </c>
      <c r="N1557" s="50">
        <v>720</v>
      </c>
      <c r="O1557" s="50">
        <f t="shared" si="53"/>
        <v>720</v>
      </c>
      <c r="P1557" s="224"/>
      <c r="Q1557" s="217"/>
      <c r="R1557" s="30"/>
      <c r="S1557" s="33"/>
      <c r="T1557" s="30"/>
    </row>
    <row r="1558" spans="1:20" s="87" customFormat="1" ht="15.5" x14ac:dyDescent="0.35">
      <c r="A1558" s="231"/>
      <c r="B1558" s="219"/>
      <c r="C1558" s="231"/>
      <c r="D1558" s="231"/>
      <c r="E1558" s="231"/>
      <c r="F1558" s="231"/>
      <c r="G1558" s="169"/>
      <c r="H1558" s="169"/>
      <c r="I1558" s="169"/>
      <c r="J1558" s="169"/>
      <c r="K1558" s="234"/>
      <c r="L1558" s="38" t="s">
        <v>61</v>
      </c>
      <c r="M1558" s="50">
        <v>1</v>
      </c>
      <c r="N1558" s="50">
        <f>IFERROR(VLOOKUP(L1558,[3]Data!K:M,3,0),"0")</f>
        <v>500</v>
      </c>
      <c r="O1558" s="50">
        <f t="shared" si="53"/>
        <v>500</v>
      </c>
      <c r="P1558" s="224"/>
      <c r="Q1558" s="235"/>
      <c r="R1558" s="36"/>
      <c r="S1558" s="33"/>
      <c r="T1558" s="36"/>
    </row>
    <row r="1559" spans="1:20" s="87" customFormat="1" ht="15.5" x14ac:dyDescent="0.35">
      <c r="A1559" s="199">
        <f>IF(G1559="","",COUNTA($G$3:G1560))</f>
        <v>378</v>
      </c>
      <c r="B1559" s="196" t="s">
        <v>1654</v>
      </c>
      <c r="C1559" s="199" t="s">
        <v>703</v>
      </c>
      <c r="D1559" s="199" t="s">
        <v>55</v>
      </c>
      <c r="E1559" s="199">
        <v>2270</v>
      </c>
      <c r="F1559" s="199">
        <v>264082</v>
      </c>
      <c r="G1559" s="167" t="s">
        <v>1559</v>
      </c>
      <c r="H1559" s="167" t="s">
        <v>1559</v>
      </c>
      <c r="I1559" s="167" t="s">
        <v>1560</v>
      </c>
      <c r="J1559" s="167" t="s">
        <v>1561</v>
      </c>
      <c r="K1559" s="232" t="s">
        <v>197</v>
      </c>
      <c r="L1559" s="38" t="s">
        <v>763</v>
      </c>
      <c r="M1559" s="50">
        <v>1</v>
      </c>
      <c r="N1559" s="50">
        <f>IFERROR(VLOOKUP(L1559,[3]Data!K:M,3,0),"0")</f>
        <v>850</v>
      </c>
      <c r="O1559" s="50">
        <f t="shared" si="53"/>
        <v>850</v>
      </c>
      <c r="P1559" s="224">
        <f>SUM(O1559:O1561)</f>
        <v>1350</v>
      </c>
      <c r="Q1559" s="216"/>
      <c r="R1559" s="29"/>
      <c r="S1559" s="33" t="s">
        <v>478</v>
      </c>
      <c r="T1559" s="29" t="s">
        <v>737</v>
      </c>
    </row>
    <row r="1560" spans="1:20" s="87" customFormat="1" ht="15.5" x14ac:dyDescent="0.35">
      <c r="A1560" s="200"/>
      <c r="B1560" s="197"/>
      <c r="C1560" s="200"/>
      <c r="D1560" s="200"/>
      <c r="E1560" s="200"/>
      <c r="F1560" s="200"/>
      <c r="G1560" s="168"/>
      <c r="H1560" s="168"/>
      <c r="I1560" s="168"/>
      <c r="J1560" s="168"/>
      <c r="K1560" s="233"/>
      <c r="L1560" s="38" t="s">
        <v>61</v>
      </c>
      <c r="M1560" s="50">
        <v>1</v>
      </c>
      <c r="N1560" s="50">
        <f>IFERROR(VLOOKUP(L1560,[3]Data!K:M,3,0),"0")</f>
        <v>500</v>
      </c>
      <c r="O1560" s="50">
        <f t="shared" si="53"/>
        <v>500</v>
      </c>
      <c r="P1560" s="224"/>
      <c r="Q1560" s="217"/>
      <c r="R1560" s="30"/>
      <c r="S1560" s="33"/>
      <c r="T1560" s="30"/>
    </row>
    <row r="1561" spans="1:20" s="87" customFormat="1" ht="15.5" x14ac:dyDescent="0.35">
      <c r="A1561" s="200"/>
      <c r="B1561" s="197"/>
      <c r="C1561" s="231"/>
      <c r="D1561" s="200"/>
      <c r="E1561" s="200"/>
      <c r="F1561" s="200"/>
      <c r="G1561" s="168"/>
      <c r="H1561" s="168"/>
      <c r="I1561" s="168"/>
      <c r="J1561" s="168"/>
      <c r="K1561" s="233"/>
      <c r="L1561" s="38"/>
      <c r="M1561" s="50"/>
      <c r="N1561" s="50" t="str">
        <f>IFERROR(VLOOKUP(L1561,[3]Data!K:M,3,0),"0")</f>
        <v>0</v>
      </c>
      <c r="O1561" s="50">
        <f t="shared" si="53"/>
        <v>0</v>
      </c>
      <c r="P1561" s="224"/>
      <c r="Q1561" s="217"/>
      <c r="R1561" s="30"/>
      <c r="S1561" s="33"/>
      <c r="T1561" s="30"/>
    </row>
    <row r="1562" spans="1:20" s="87" customFormat="1" ht="15.5" x14ac:dyDescent="0.35">
      <c r="A1562" s="199">
        <f>IF(G1562="","",COUNTA($G$3:G1563))</f>
        <v>379</v>
      </c>
      <c r="B1562" s="196" t="s">
        <v>1654</v>
      </c>
      <c r="C1562" s="199" t="s">
        <v>703</v>
      </c>
      <c r="D1562" s="199" t="s">
        <v>76</v>
      </c>
      <c r="E1562" s="199">
        <v>4783</v>
      </c>
      <c r="F1562" s="199">
        <v>445033</v>
      </c>
      <c r="G1562" s="167" t="s">
        <v>1568</v>
      </c>
      <c r="H1562" s="167" t="s">
        <v>1568</v>
      </c>
      <c r="I1562" s="167" t="s">
        <v>1569</v>
      </c>
      <c r="J1562" s="167" t="s">
        <v>1570</v>
      </c>
      <c r="K1562" s="232" t="s">
        <v>218</v>
      </c>
      <c r="L1562" s="38" t="s">
        <v>1301</v>
      </c>
      <c r="M1562" s="50">
        <v>1</v>
      </c>
      <c r="N1562" s="50">
        <f>IFERROR(VLOOKUP(L1562,[3]Data!K:M,3,0),"0")</f>
        <v>1000</v>
      </c>
      <c r="O1562" s="50">
        <f t="shared" si="53"/>
        <v>1000</v>
      </c>
      <c r="P1562" s="224">
        <f>SUM(O1562:O1566)</f>
        <v>3110</v>
      </c>
      <c r="Q1562" s="216" t="s">
        <v>1529</v>
      </c>
      <c r="R1562" s="29"/>
      <c r="S1562" s="33" t="s">
        <v>192</v>
      </c>
      <c r="T1562" s="29"/>
    </row>
    <row r="1563" spans="1:20" s="87" customFormat="1" ht="15.5" x14ac:dyDescent="0.35">
      <c r="A1563" s="200"/>
      <c r="B1563" s="197"/>
      <c r="C1563" s="200"/>
      <c r="D1563" s="200"/>
      <c r="E1563" s="200"/>
      <c r="F1563" s="200"/>
      <c r="G1563" s="168"/>
      <c r="H1563" s="168"/>
      <c r="I1563" s="168"/>
      <c r="J1563" s="168"/>
      <c r="K1563" s="233"/>
      <c r="L1563" s="38" t="s">
        <v>137</v>
      </c>
      <c r="M1563" s="50">
        <v>1</v>
      </c>
      <c r="N1563" s="50">
        <f>IFERROR(VLOOKUP(L1563,[3]Data!K:M,3,0),"0")</f>
        <v>70</v>
      </c>
      <c r="O1563" s="50">
        <f t="shared" si="53"/>
        <v>70</v>
      </c>
      <c r="P1563" s="224"/>
      <c r="Q1563" s="217"/>
      <c r="R1563" s="30"/>
      <c r="S1563" s="33"/>
      <c r="T1563" s="30"/>
    </row>
    <row r="1564" spans="1:20" s="87" customFormat="1" ht="15.5" x14ac:dyDescent="0.35">
      <c r="A1564" s="200"/>
      <c r="B1564" s="197"/>
      <c r="C1564" s="200"/>
      <c r="D1564" s="200"/>
      <c r="E1564" s="200"/>
      <c r="F1564" s="200"/>
      <c r="G1564" s="168"/>
      <c r="H1564" s="168"/>
      <c r="I1564" s="168"/>
      <c r="J1564" s="168"/>
      <c r="K1564" s="233"/>
      <c r="L1564" s="38" t="s">
        <v>134</v>
      </c>
      <c r="M1564" s="50">
        <v>4</v>
      </c>
      <c r="N1564" s="50">
        <f>IFERROR(VLOOKUP(L1564,[3]Data!K:M,3,0),"0")</f>
        <v>140</v>
      </c>
      <c r="O1564" s="50">
        <f t="shared" si="53"/>
        <v>560</v>
      </c>
      <c r="P1564" s="224"/>
      <c r="Q1564" s="217"/>
      <c r="R1564" s="30" t="s">
        <v>1176</v>
      </c>
      <c r="S1564" s="33"/>
      <c r="T1564" s="30"/>
    </row>
    <row r="1565" spans="1:20" s="87" customFormat="1" ht="15.5" x14ac:dyDescent="0.35">
      <c r="A1565" s="200"/>
      <c r="B1565" s="197"/>
      <c r="C1565" s="200"/>
      <c r="D1565" s="200"/>
      <c r="E1565" s="200"/>
      <c r="F1565" s="200"/>
      <c r="G1565" s="168"/>
      <c r="H1565" s="168"/>
      <c r="I1565" s="168"/>
      <c r="J1565" s="168"/>
      <c r="K1565" s="233"/>
      <c r="L1565" s="38" t="s">
        <v>144</v>
      </c>
      <c r="M1565" s="50">
        <v>1</v>
      </c>
      <c r="N1565" s="50">
        <v>980</v>
      </c>
      <c r="O1565" s="50">
        <f t="shared" si="53"/>
        <v>980</v>
      </c>
      <c r="P1565" s="224"/>
      <c r="Q1565" s="217"/>
      <c r="R1565" s="30"/>
      <c r="S1565" s="33"/>
      <c r="T1565" s="30"/>
    </row>
    <row r="1566" spans="1:20" s="87" customFormat="1" ht="15.5" x14ac:dyDescent="0.35">
      <c r="A1566" s="200"/>
      <c r="B1566" s="197"/>
      <c r="C1566" s="231"/>
      <c r="D1566" s="200"/>
      <c r="E1566" s="200"/>
      <c r="F1566" s="200"/>
      <c r="G1566" s="168"/>
      <c r="H1566" s="168"/>
      <c r="I1566" s="168"/>
      <c r="J1566" s="168"/>
      <c r="K1566" s="233"/>
      <c r="L1566" s="38" t="s">
        <v>61</v>
      </c>
      <c r="M1566" s="50">
        <v>1</v>
      </c>
      <c r="N1566" s="50">
        <f>IFERROR(VLOOKUP(L1566,[3]Data!K:M,3,0),"0")</f>
        <v>500</v>
      </c>
      <c r="O1566" s="50">
        <f t="shared" si="53"/>
        <v>500</v>
      </c>
      <c r="P1566" s="224"/>
      <c r="Q1566" s="217"/>
      <c r="R1566" s="30"/>
      <c r="S1566" s="33"/>
      <c r="T1566" s="30"/>
    </row>
    <row r="1567" spans="1:20" s="88" customFormat="1" ht="18" customHeight="1" x14ac:dyDescent="0.35">
      <c r="A1567" s="236" t="s">
        <v>1626</v>
      </c>
      <c r="B1567" s="237"/>
      <c r="C1567" s="237"/>
      <c r="D1567" s="237"/>
      <c r="E1567" s="237"/>
      <c r="F1567" s="237"/>
      <c r="G1567" s="237"/>
      <c r="H1567" s="237"/>
      <c r="I1567" s="237"/>
      <c r="J1567" s="237"/>
      <c r="K1567" s="237"/>
      <c r="L1567" s="237"/>
      <c r="M1567" s="237"/>
      <c r="N1567" s="237"/>
      <c r="O1567" s="238"/>
      <c r="P1567" s="220">
        <f>SUM(P1522:P1566)</f>
        <v>22440</v>
      </c>
      <c r="Q1567" s="221"/>
      <c r="R1567" s="222"/>
    </row>
    <row r="1568" spans="1:20" s="92" customFormat="1" ht="18" customHeight="1" x14ac:dyDescent="0.35">
      <c r="A1568" s="239" t="s">
        <v>1627</v>
      </c>
      <c r="B1568" s="239"/>
      <c r="C1568" s="89" t="e">
        <f ca="1">[4]!NumberToWordEN(P1567)</f>
        <v>#NAME?</v>
      </c>
      <c r="D1568" s="89"/>
      <c r="E1568" s="89"/>
      <c r="F1568" s="90"/>
      <c r="G1568" s="89"/>
      <c r="H1568" s="89"/>
      <c r="I1568" s="89"/>
      <c r="J1568" s="90"/>
      <c r="K1568" s="89"/>
      <c r="L1568" s="89"/>
      <c r="M1568" s="89"/>
      <c r="N1568" s="89"/>
      <c r="O1568" s="89"/>
      <c r="P1568" s="89"/>
      <c r="Q1568" s="91"/>
    </row>
    <row r="1569" spans="1:17" s="92" customFormat="1" ht="18" customHeight="1" x14ac:dyDescent="0.35">
      <c r="A1569" s="93"/>
      <c r="B1569" s="94"/>
      <c r="C1569" s="95"/>
      <c r="D1569" s="93"/>
      <c r="E1569" s="93"/>
      <c r="F1569" s="93"/>
      <c r="G1569" s="93"/>
      <c r="H1569" s="93"/>
      <c r="I1569" s="93"/>
      <c r="J1569" s="95"/>
      <c r="K1569" s="93"/>
      <c r="M1569" s="96"/>
      <c r="P1569" s="93"/>
      <c r="Q1569" s="97"/>
    </row>
    <row r="1570" spans="1:17" s="92" customFormat="1" ht="18" customHeight="1" x14ac:dyDescent="0.35">
      <c r="A1570" s="93"/>
      <c r="B1570" s="94"/>
      <c r="C1570" s="95"/>
      <c r="D1570" s="93"/>
      <c r="E1570" s="93"/>
      <c r="F1570" s="93"/>
      <c r="G1570" s="93"/>
      <c r="H1570" s="93"/>
      <c r="I1570" s="93"/>
      <c r="J1570" s="95"/>
      <c r="K1570" s="93"/>
      <c r="M1570" s="96"/>
      <c r="P1570" s="93"/>
      <c r="Q1570" s="97"/>
    </row>
    <row r="1571" spans="1:17" s="92" customFormat="1" ht="18" customHeight="1" x14ac:dyDescent="0.35">
      <c r="A1571" s="93"/>
      <c r="B1571" s="94"/>
      <c r="C1571" s="95"/>
      <c r="D1571" s="93"/>
      <c r="E1571" s="93"/>
      <c r="F1571" s="93"/>
      <c r="G1571" s="93"/>
      <c r="H1571" s="93"/>
      <c r="I1571" s="93"/>
      <c r="J1571" s="95"/>
      <c r="K1571" s="93"/>
      <c r="M1571" s="96"/>
      <c r="P1571" s="93"/>
      <c r="Q1571" s="97"/>
    </row>
    <row r="1572" spans="1:17" s="102" customFormat="1" ht="18" customHeight="1" x14ac:dyDescent="0.35">
      <c r="A1572" s="98"/>
      <c r="B1572" s="98"/>
      <c r="C1572" s="99"/>
      <c r="D1572" s="99"/>
      <c r="E1572" s="98"/>
      <c r="F1572" s="98"/>
      <c r="G1572" s="98"/>
      <c r="H1572" s="98"/>
      <c r="I1572" s="98"/>
      <c r="J1572" s="99"/>
      <c r="K1572" s="99"/>
      <c r="L1572" s="99"/>
      <c r="M1572" s="100"/>
      <c r="N1572" s="100"/>
      <c r="O1572" s="100"/>
      <c r="P1572" s="100"/>
      <c r="Q1572" s="101"/>
    </row>
    <row r="1573" spans="1:17" s="102" customFormat="1" ht="18" customHeight="1" x14ac:dyDescent="0.35">
      <c r="A1573" s="98"/>
      <c r="B1573" s="98"/>
      <c r="C1573" s="99"/>
      <c r="D1573" s="99"/>
      <c r="E1573" s="98"/>
      <c r="F1573" s="98"/>
      <c r="G1573" s="98"/>
      <c r="H1573" s="98"/>
      <c r="I1573" s="98"/>
      <c r="J1573" s="99"/>
      <c r="K1573" s="99"/>
      <c r="L1573" s="99"/>
      <c r="M1573" s="100"/>
      <c r="N1573" s="100"/>
      <c r="O1573" s="100"/>
      <c r="P1573" s="218" t="s">
        <v>1628</v>
      </c>
      <c r="Q1573" s="218"/>
    </row>
    <row r="1574" spans="1:17" s="102" customFormat="1" ht="18" customHeight="1" x14ac:dyDescent="0.35">
      <c r="A1574" s="98"/>
      <c r="B1574" s="98"/>
      <c r="C1574" s="99"/>
      <c r="D1574" s="99"/>
      <c r="E1574" s="98"/>
      <c r="F1574" s="98"/>
      <c r="G1574" s="98"/>
      <c r="H1574" s="98"/>
      <c r="I1574" s="98"/>
      <c r="J1574" s="99"/>
      <c r="K1574" s="99"/>
      <c r="L1574" s="99"/>
      <c r="M1574" s="100"/>
      <c r="N1574" s="100"/>
      <c r="O1574" s="100"/>
      <c r="P1574" s="98"/>
      <c r="Q1574" s="103"/>
    </row>
  </sheetData>
  <autoFilter ref="A2:AA1574" xr:uid="{00000000-0009-0000-0000-000003000000}"/>
  <mergeCells count="5081">
    <mergeCell ref="A1567:O1567"/>
    <mergeCell ref="P1567:R1567"/>
    <mergeCell ref="A1568:B1568"/>
    <mergeCell ref="P1573:Q1573"/>
    <mergeCell ref="A1562:A1566"/>
    <mergeCell ref="A58:A60"/>
    <mergeCell ref="A61:A63"/>
    <mergeCell ref="A64:A65"/>
    <mergeCell ref="A68:O68"/>
    <mergeCell ref="P68:R68"/>
    <mergeCell ref="A69:B69"/>
    <mergeCell ref="P74:Q74"/>
    <mergeCell ref="A76:B76"/>
    <mergeCell ref="C76:E76"/>
    <mergeCell ref="F76:R76"/>
    <mergeCell ref="A144:O144"/>
    <mergeCell ref="P144:R144"/>
    <mergeCell ref="A145:B145"/>
    <mergeCell ref="P150:Q150"/>
    <mergeCell ref="A152:B152"/>
    <mergeCell ref="C152:E152"/>
    <mergeCell ref="F152:R152"/>
    <mergeCell ref="A220:O220"/>
    <mergeCell ref="P220:R220"/>
    <mergeCell ref="A221:B221"/>
    <mergeCell ref="P226:Q226"/>
    <mergeCell ref="A228:B228"/>
    <mergeCell ref="C228:E228"/>
    <mergeCell ref="F228:R228"/>
    <mergeCell ref="A296:O296"/>
    <mergeCell ref="P296:R296"/>
    <mergeCell ref="A297:B297"/>
    <mergeCell ref="A1376:A1380"/>
    <mergeCell ref="A281:A282"/>
    <mergeCell ref="A283:A284"/>
    <mergeCell ref="A285:A286"/>
    <mergeCell ref="A287:A288"/>
    <mergeCell ref="A1554:A1558"/>
    <mergeCell ref="A199:A200"/>
    <mergeCell ref="A201:A202"/>
    <mergeCell ref="A127:A128"/>
    <mergeCell ref="A203:A205"/>
    <mergeCell ref="A129:A130"/>
    <mergeCell ref="A365:A366"/>
    <mergeCell ref="A367:A368"/>
    <mergeCell ref="A532:B532"/>
    <mergeCell ref="A600:O600"/>
    <mergeCell ref="A601:B601"/>
    <mergeCell ref="A608:B608"/>
    <mergeCell ref="C608:E608"/>
    <mergeCell ref="F608:R608"/>
    <mergeCell ref="A676:O676"/>
    <mergeCell ref="P676:R676"/>
    <mergeCell ref="A677:B677"/>
    <mergeCell ref="P682:Q682"/>
    <mergeCell ref="A684:B684"/>
    <mergeCell ref="C684:E684"/>
    <mergeCell ref="A1352:A1353"/>
    <mergeCell ref="A1370:A1371"/>
    <mergeCell ref="A895:A896"/>
    <mergeCell ref="A897:A898"/>
    <mergeCell ref="A899:A901"/>
    <mergeCell ref="A818:A819"/>
    <mergeCell ref="A820:A821"/>
    <mergeCell ref="A1559:A1561"/>
    <mergeCell ref="A131:A132"/>
    <mergeCell ref="A156:A157"/>
    <mergeCell ref="A372:O372"/>
    <mergeCell ref="A373:B373"/>
    <mergeCell ref="A380:B380"/>
    <mergeCell ref="C380:E380"/>
    <mergeCell ref="F380:R380"/>
    <mergeCell ref="A448:O448"/>
    <mergeCell ref="P448:R448"/>
    <mergeCell ref="A449:B449"/>
    <mergeCell ref="P454:Q454"/>
    <mergeCell ref="A456:B456"/>
    <mergeCell ref="C456:E456"/>
    <mergeCell ref="F456:R456"/>
    <mergeCell ref="A524:O524"/>
    <mergeCell ref="P524:R524"/>
    <mergeCell ref="A525:B525"/>
    <mergeCell ref="A742:A743"/>
    <mergeCell ref="A744:A746"/>
    <mergeCell ref="A762:A763"/>
    <mergeCell ref="A747:A751"/>
    <mergeCell ref="A582:A583"/>
    <mergeCell ref="A584:A585"/>
    <mergeCell ref="A586:A587"/>
    <mergeCell ref="A440:A441"/>
    <mergeCell ref="A442:A443"/>
    <mergeCell ref="A444:A445"/>
    <mergeCell ref="A446:A447"/>
    <mergeCell ref="A458:A459"/>
    <mergeCell ref="A588:A590"/>
    <mergeCell ref="A363:A364"/>
    <mergeCell ref="A824:A825"/>
    <mergeCell ref="A902:A903"/>
    <mergeCell ref="A914:A915"/>
    <mergeCell ref="A738:A739"/>
    <mergeCell ref="A992:A993"/>
    <mergeCell ref="A994:A995"/>
    <mergeCell ref="A1056:O1056"/>
    <mergeCell ref="A1057:B1057"/>
    <mergeCell ref="A1064:B1064"/>
    <mergeCell ref="C1064:E1064"/>
    <mergeCell ref="F1064:R1064"/>
    <mergeCell ref="A1132:O1132"/>
    <mergeCell ref="P1132:R1132"/>
    <mergeCell ref="A1133:B1133"/>
    <mergeCell ref="P1138:Q1138"/>
    <mergeCell ref="A1140:B1140"/>
    <mergeCell ref="C1140:E1140"/>
    <mergeCell ref="F1140:R1140"/>
    <mergeCell ref="A1100:A1101"/>
    <mergeCell ref="A1102:A1104"/>
    <mergeCell ref="A1105:A1107"/>
    <mergeCell ref="A1108:A1111"/>
    <mergeCell ref="A1112:A1117"/>
    <mergeCell ref="A1118:A1124"/>
    <mergeCell ref="A916:A919"/>
    <mergeCell ref="A920:A923"/>
    <mergeCell ref="A924:A927"/>
    <mergeCell ref="A928:A931"/>
    <mergeCell ref="A932:A935"/>
    <mergeCell ref="A936:A940"/>
    <mergeCell ref="A941:A944"/>
    <mergeCell ref="A1547:A1553"/>
    <mergeCell ref="A1125:A1126"/>
    <mergeCell ref="A1127:A1128"/>
    <mergeCell ref="A1129:A1131"/>
    <mergeCell ref="A1142:A1144"/>
    <mergeCell ref="A1145:A1146"/>
    <mergeCell ref="A753:B753"/>
    <mergeCell ref="A760:B760"/>
    <mergeCell ref="A988:B988"/>
    <mergeCell ref="A1216:B1216"/>
    <mergeCell ref="A1284:O1284"/>
    <mergeCell ref="A1285:B1285"/>
    <mergeCell ref="A1292:B1292"/>
    <mergeCell ref="C1292:E1292"/>
    <mergeCell ref="F1292:R1292"/>
    <mergeCell ref="A1360:O1360"/>
    <mergeCell ref="P1360:R1360"/>
    <mergeCell ref="A1361:B1361"/>
    <mergeCell ref="A1372:A1375"/>
    <mergeCell ref="A828:O828"/>
    <mergeCell ref="A829:B829"/>
    <mergeCell ref="A836:B836"/>
    <mergeCell ref="C836:E836"/>
    <mergeCell ref="F836:R836"/>
    <mergeCell ref="A904:O904"/>
    <mergeCell ref="P904:R904"/>
    <mergeCell ref="A905:B905"/>
    <mergeCell ref="P910:Q910"/>
    <mergeCell ref="A912:B912"/>
    <mergeCell ref="C912:E912"/>
    <mergeCell ref="F912:R912"/>
    <mergeCell ref="A980:O980"/>
    <mergeCell ref="Q1402:Q1403"/>
    <mergeCell ref="P1404:P1406"/>
    <mergeCell ref="Q1404:Q1406"/>
    <mergeCell ref="Q1417:Q1424"/>
    <mergeCell ref="K1417:K1424"/>
    <mergeCell ref="A1208:O1208"/>
    <mergeCell ref="P1208:R1208"/>
    <mergeCell ref="A1209:B1209"/>
    <mergeCell ref="A1508:A1509"/>
    <mergeCell ref="A1522:A1535"/>
    <mergeCell ref="A1504:A1505"/>
    <mergeCell ref="A1506:A1507"/>
    <mergeCell ref="A1536:A1546"/>
    <mergeCell ref="A1510:A1511"/>
    <mergeCell ref="A1498:A1500"/>
    <mergeCell ref="A1501:A1503"/>
    <mergeCell ref="A668:A669"/>
    <mergeCell ref="A670:A671"/>
    <mergeCell ref="A672:A673"/>
    <mergeCell ref="A740:A741"/>
    <mergeCell ref="P980:R980"/>
    <mergeCell ref="A981:B981"/>
    <mergeCell ref="A1270:A1271"/>
    <mergeCell ref="A1272:A1273"/>
    <mergeCell ref="A1274:A1275"/>
    <mergeCell ref="A1276:A1277"/>
    <mergeCell ref="A1195:A1196"/>
    <mergeCell ref="A1197:A1199"/>
    <mergeCell ref="A1048:A1049"/>
    <mergeCell ref="A1050:A1051"/>
    <mergeCell ref="A1052:A1053"/>
    <mergeCell ref="A1054:A1055"/>
    <mergeCell ref="A1449:A1451"/>
    <mergeCell ref="A1452:A1454"/>
    <mergeCell ref="A1455:A1462"/>
    <mergeCell ref="A1463:A1470"/>
    <mergeCell ref="A1471:A1473"/>
    <mergeCell ref="A1474:A1475"/>
    <mergeCell ref="A1476:A1478"/>
    <mergeCell ref="A1479:A1481"/>
    <mergeCell ref="A1482:A1485"/>
    <mergeCell ref="A1486:A1488"/>
    <mergeCell ref="A1489:A1491"/>
    <mergeCell ref="G1412:G1413"/>
    <mergeCell ref="G1414:G1416"/>
    <mergeCell ref="G1417:G1424"/>
    <mergeCell ref="G1425:G1426"/>
    <mergeCell ref="P1414:P1416"/>
    <mergeCell ref="Q1414:Q1416"/>
    <mergeCell ref="Q1425:Q1426"/>
    <mergeCell ref="P1417:P1424"/>
    <mergeCell ref="P1425:P1426"/>
    <mergeCell ref="K1425:K1426"/>
    <mergeCell ref="K1427:K1430"/>
    <mergeCell ref="K1431:K1435"/>
    <mergeCell ref="J1446:J1448"/>
    <mergeCell ref="H1417:H1424"/>
    <mergeCell ref="H1425:H1426"/>
    <mergeCell ref="H1427:H1430"/>
    <mergeCell ref="H1431:H1435"/>
    <mergeCell ref="F1417:F1424"/>
    <mergeCell ref="F1425:F1426"/>
    <mergeCell ref="F1427:F1430"/>
    <mergeCell ref="F1431:F1435"/>
    <mergeCell ref="A1306:A1309"/>
    <mergeCell ref="A1310:A1317"/>
    <mergeCell ref="A1318:A1320"/>
    <mergeCell ref="A1321:A1323"/>
    <mergeCell ref="A1282:A1283"/>
    <mergeCell ref="A1324:A1326"/>
    <mergeCell ref="A1327:A1330"/>
    <mergeCell ref="A1331:A1334"/>
    <mergeCell ref="A1492:A1493"/>
    <mergeCell ref="A1494:A1495"/>
    <mergeCell ref="A1496:A1497"/>
    <mergeCell ref="A1280:A1281"/>
    <mergeCell ref="A1335:A1338"/>
    <mergeCell ref="A1339:A1343"/>
    <mergeCell ref="A1344:A1345"/>
    <mergeCell ref="A1346:A1351"/>
    <mergeCell ref="A1381:A1394"/>
    <mergeCell ref="A1395:A1401"/>
    <mergeCell ref="A1402:A1403"/>
    <mergeCell ref="A1404:A1406"/>
    <mergeCell ref="A1354:A1356"/>
    <mergeCell ref="A1357:A1359"/>
    <mergeCell ref="A1407:A1408"/>
    <mergeCell ref="A1409:A1411"/>
    <mergeCell ref="A1412:A1413"/>
    <mergeCell ref="A1414:A1416"/>
    <mergeCell ref="A1417:A1424"/>
    <mergeCell ref="A1425:A1426"/>
    <mergeCell ref="A1368:B1368"/>
    <mergeCell ref="A1427:A1430"/>
    <mergeCell ref="A1431:A1435"/>
    <mergeCell ref="A1446:A1448"/>
    <mergeCell ref="A1186:A1188"/>
    <mergeCell ref="A1189:A1191"/>
    <mergeCell ref="A1192:A1194"/>
    <mergeCell ref="A1218:A1228"/>
    <mergeCell ref="A1229:A1231"/>
    <mergeCell ref="A1232:A1234"/>
    <mergeCell ref="A1235:A1238"/>
    <mergeCell ref="A1239:A1246"/>
    <mergeCell ref="A1247:A1250"/>
    <mergeCell ref="A1251:A1254"/>
    <mergeCell ref="A1255:A1258"/>
    <mergeCell ref="A1259:A1262"/>
    <mergeCell ref="A1263:A1269"/>
    <mergeCell ref="A1206:A1207"/>
    <mergeCell ref="A1294:A1297"/>
    <mergeCell ref="A1298:A1301"/>
    <mergeCell ref="A1302:A1305"/>
    <mergeCell ref="A1200:A1202"/>
    <mergeCell ref="A1203:A1205"/>
    <mergeCell ref="A1278:A1279"/>
    <mergeCell ref="A1147:A1149"/>
    <mergeCell ref="A1150:A1152"/>
    <mergeCell ref="A1153:A1156"/>
    <mergeCell ref="A1157:A1159"/>
    <mergeCell ref="A1160:A1163"/>
    <mergeCell ref="A1164:A1166"/>
    <mergeCell ref="A1167:A1170"/>
    <mergeCell ref="A1171:A1173"/>
    <mergeCell ref="A1174:A1177"/>
    <mergeCell ref="A1178:A1181"/>
    <mergeCell ref="A1182:A1185"/>
    <mergeCell ref="A1004:A1005"/>
    <mergeCell ref="A1006:A1016"/>
    <mergeCell ref="A1017:A1022"/>
    <mergeCell ref="A1023:A1024"/>
    <mergeCell ref="A1025:A1026"/>
    <mergeCell ref="A1027:A1037"/>
    <mergeCell ref="A1038:A1041"/>
    <mergeCell ref="A1042:A1043"/>
    <mergeCell ref="A1044:A1045"/>
    <mergeCell ref="A1046:A1047"/>
    <mergeCell ref="A1068:A1072"/>
    <mergeCell ref="A1073:A1074"/>
    <mergeCell ref="A1075:A1076"/>
    <mergeCell ref="A1077:A1078"/>
    <mergeCell ref="A1079:A1094"/>
    <mergeCell ref="A1095:A1096"/>
    <mergeCell ref="A1097:A1099"/>
    <mergeCell ref="A1066:A1067"/>
    <mergeCell ref="A945:A947"/>
    <mergeCell ref="A948:A950"/>
    <mergeCell ref="A951:A953"/>
    <mergeCell ref="A954:A957"/>
    <mergeCell ref="A958:A960"/>
    <mergeCell ref="A961:A969"/>
    <mergeCell ref="A970:A971"/>
    <mergeCell ref="A972:A973"/>
    <mergeCell ref="A996:A997"/>
    <mergeCell ref="A998:A1003"/>
    <mergeCell ref="A974:A975"/>
    <mergeCell ref="A976:A977"/>
    <mergeCell ref="A978:A979"/>
    <mergeCell ref="A990:A991"/>
    <mergeCell ref="A815:A817"/>
    <mergeCell ref="A826:A827"/>
    <mergeCell ref="A838:A841"/>
    <mergeCell ref="A842:A844"/>
    <mergeCell ref="A845:A847"/>
    <mergeCell ref="A848:A850"/>
    <mergeCell ref="A851:A852"/>
    <mergeCell ref="A853:A855"/>
    <mergeCell ref="A856:A857"/>
    <mergeCell ref="A858:A859"/>
    <mergeCell ref="A860:A865"/>
    <mergeCell ref="A866:A871"/>
    <mergeCell ref="A872:A875"/>
    <mergeCell ref="A876:A882"/>
    <mergeCell ref="A883:A887"/>
    <mergeCell ref="A888:A891"/>
    <mergeCell ref="A892:A894"/>
    <mergeCell ref="A822:A823"/>
    <mergeCell ref="A715:A724"/>
    <mergeCell ref="A725:A727"/>
    <mergeCell ref="A728:A730"/>
    <mergeCell ref="A731:A734"/>
    <mergeCell ref="A735:A737"/>
    <mergeCell ref="A764:A766"/>
    <mergeCell ref="A767:A770"/>
    <mergeCell ref="A771:A777"/>
    <mergeCell ref="A778:A781"/>
    <mergeCell ref="A782:A785"/>
    <mergeCell ref="A786:A789"/>
    <mergeCell ref="A790:A792"/>
    <mergeCell ref="A793:A795"/>
    <mergeCell ref="A796:A799"/>
    <mergeCell ref="A800:A806"/>
    <mergeCell ref="A807:A810"/>
    <mergeCell ref="A811:A814"/>
    <mergeCell ref="A752:O752"/>
    <mergeCell ref="G715:G724"/>
    <mergeCell ref="G725:G727"/>
    <mergeCell ref="G728:G730"/>
    <mergeCell ref="G731:G734"/>
    <mergeCell ref="G735:G737"/>
    <mergeCell ref="G764:G766"/>
    <mergeCell ref="G767:G770"/>
    <mergeCell ref="G771:G777"/>
    <mergeCell ref="G778:G781"/>
    <mergeCell ref="G782:G785"/>
    <mergeCell ref="G786:G789"/>
    <mergeCell ref="G790:G792"/>
    <mergeCell ref="G793:G795"/>
    <mergeCell ref="G796:G799"/>
    <mergeCell ref="A634:A636"/>
    <mergeCell ref="A637:A639"/>
    <mergeCell ref="A640:A641"/>
    <mergeCell ref="A642:A645"/>
    <mergeCell ref="A646:A649"/>
    <mergeCell ref="A650:A652"/>
    <mergeCell ref="A653:A660"/>
    <mergeCell ref="A661:A663"/>
    <mergeCell ref="A598:A599"/>
    <mergeCell ref="A664:A667"/>
    <mergeCell ref="A674:A675"/>
    <mergeCell ref="A686:A692"/>
    <mergeCell ref="A693:A696"/>
    <mergeCell ref="A697:A700"/>
    <mergeCell ref="A701:A708"/>
    <mergeCell ref="A709:A711"/>
    <mergeCell ref="A712:A714"/>
    <mergeCell ref="A540:A542"/>
    <mergeCell ref="A543:A552"/>
    <mergeCell ref="A553:A555"/>
    <mergeCell ref="A556:A558"/>
    <mergeCell ref="A559:A561"/>
    <mergeCell ref="A562:A564"/>
    <mergeCell ref="A565:A567"/>
    <mergeCell ref="A568:A570"/>
    <mergeCell ref="A571:A573"/>
    <mergeCell ref="A574:A575"/>
    <mergeCell ref="A576:A578"/>
    <mergeCell ref="A579:A581"/>
    <mergeCell ref="A610:A619"/>
    <mergeCell ref="A596:A597"/>
    <mergeCell ref="A620:A622"/>
    <mergeCell ref="A623:A626"/>
    <mergeCell ref="A627:A633"/>
    <mergeCell ref="A591:A593"/>
    <mergeCell ref="A594:A595"/>
    <mergeCell ref="A460:A462"/>
    <mergeCell ref="A463:A465"/>
    <mergeCell ref="A466:A468"/>
    <mergeCell ref="A469:A471"/>
    <mergeCell ref="A472:A474"/>
    <mergeCell ref="A475:A477"/>
    <mergeCell ref="A478:A480"/>
    <mergeCell ref="A481:A483"/>
    <mergeCell ref="A484:A493"/>
    <mergeCell ref="A494:A496"/>
    <mergeCell ref="A497:A505"/>
    <mergeCell ref="A506:A508"/>
    <mergeCell ref="A509:A510"/>
    <mergeCell ref="A511:A520"/>
    <mergeCell ref="A521:A523"/>
    <mergeCell ref="A534:A536"/>
    <mergeCell ref="A537:A539"/>
    <mergeCell ref="A339:A342"/>
    <mergeCell ref="A343:A345"/>
    <mergeCell ref="A346:A348"/>
    <mergeCell ref="A349:A351"/>
    <mergeCell ref="A352:A358"/>
    <mergeCell ref="A359:A361"/>
    <mergeCell ref="A382:A384"/>
    <mergeCell ref="A385:A386"/>
    <mergeCell ref="A387:A392"/>
    <mergeCell ref="A393:A395"/>
    <mergeCell ref="A396:A399"/>
    <mergeCell ref="A400:A402"/>
    <mergeCell ref="A403:A415"/>
    <mergeCell ref="A416:A418"/>
    <mergeCell ref="A419:A427"/>
    <mergeCell ref="A428:A430"/>
    <mergeCell ref="A431:A439"/>
    <mergeCell ref="A369:A371"/>
    <mergeCell ref="A264:A266"/>
    <mergeCell ref="A267:A269"/>
    <mergeCell ref="A270:A272"/>
    <mergeCell ref="A273:A275"/>
    <mergeCell ref="A276:A278"/>
    <mergeCell ref="A279:A280"/>
    <mergeCell ref="A289:A292"/>
    <mergeCell ref="A306:A311"/>
    <mergeCell ref="A312:A314"/>
    <mergeCell ref="A293:A295"/>
    <mergeCell ref="A315:A317"/>
    <mergeCell ref="A318:A320"/>
    <mergeCell ref="A321:A323"/>
    <mergeCell ref="A324:A329"/>
    <mergeCell ref="A330:A333"/>
    <mergeCell ref="A334:A335"/>
    <mergeCell ref="A336:A338"/>
    <mergeCell ref="A304:B304"/>
    <mergeCell ref="B285:B286"/>
    <mergeCell ref="B321:B323"/>
    <mergeCell ref="B324:B329"/>
    <mergeCell ref="B330:B333"/>
    <mergeCell ref="B289:B292"/>
    <mergeCell ref="B306:B311"/>
    <mergeCell ref="B312:B314"/>
    <mergeCell ref="B293:B295"/>
    <mergeCell ref="B315:B317"/>
    <mergeCell ref="B318:B320"/>
    <mergeCell ref="B270:B272"/>
    <mergeCell ref="B273:B275"/>
    <mergeCell ref="B276:B278"/>
    <mergeCell ref="B279:B280"/>
    <mergeCell ref="A189:A193"/>
    <mergeCell ref="A194:A196"/>
    <mergeCell ref="A197:A198"/>
    <mergeCell ref="A206:A208"/>
    <mergeCell ref="A209:A215"/>
    <mergeCell ref="A216:A219"/>
    <mergeCell ref="A230:A232"/>
    <mergeCell ref="A233:A234"/>
    <mergeCell ref="A235:A237"/>
    <mergeCell ref="A238:A240"/>
    <mergeCell ref="A241:A243"/>
    <mergeCell ref="A244:A246"/>
    <mergeCell ref="A247:A249"/>
    <mergeCell ref="A250:A252"/>
    <mergeCell ref="A253:A254"/>
    <mergeCell ref="A255:A260"/>
    <mergeCell ref="A261:A263"/>
    <mergeCell ref="A55:A57"/>
    <mergeCell ref="A66:A67"/>
    <mergeCell ref="A82:A84"/>
    <mergeCell ref="A78:A79"/>
    <mergeCell ref="A80:A81"/>
    <mergeCell ref="A85:A86"/>
    <mergeCell ref="A87:A88"/>
    <mergeCell ref="A89:A90"/>
    <mergeCell ref="A91:A92"/>
    <mergeCell ref="A93:A104"/>
    <mergeCell ref="A105:A110"/>
    <mergeCell ref="A111:A112"/>
    <mergeCell ref="A113:A115"/>
    <mergeCell ref="A116:A118"/>
    <mergeCell ref="A119:A121"/>
    <mergeCell ref="A122:A124"/>
    <mergeCell ref="A125:A126"/>
    <mergeCell ref="A5:A6"/>
    <mergeCell ref="A7:A8"/>
    <mergeCell ref="A9:A10"/>
    <mergeCell ref="A11:A12"/>
    <mergeCell ref="A13:A20"/>
    <mergeCell ref="A21:A22"/>
    <mergeCell ref="A23:A24"/>
    <mergeCell ref="A25:A26"/>
    <mergeCell ref="A27:A28"/>
    <mergeCell ref="A29:A30"/>
    <mergeCell ref="A31:A32"/>
    <mergeCell ref="A33:A38"/>
    <mergeCell ref="A39:A41"/>
    <mergeCell ref="A42:A43"/>
    <mergeCell ref="A44:A49"/>
    <mergeCell ref="A50:A52"/>
    <mergeCell ref="A53:A54"/>
    <mergeCell ref="G1562:G1566"/>
    <mergeCell ref="G58:G60"/>
    <mergeCell ref="G61:G63"/>
    <mergeCell ref="G64:G65"/>
    <mergeCell ref="G586:G587"/>
    <mergeCell ref="G440:G441"/>
    <mergeCell ref="G442:G443"/>
    <mergeCell ref="G444:G445"/>
    <mergeCell ref="G446:G447"/>
    <mergeCell ref="G458:G459"/>
    <mergeCell ref="G588:G590"/>
    <mergeCell ref="G363:G364"/>
    <mergeCell ref="G365:G366"/>
    <mergeCell ref="G367:G368"/>
    <mergeCell ref="G369:G371"/>
    <mergeCell ref="G591:G593"/>
    <mergeCell ref="G594:G595"/>
    <mergeCell ref="G1376:G1380"/>
    <mergeCell ref="G281:G282"/>
    <mergeCell ref="G283:G284"/>
    <mergeCell ref="F532:R532"/>
    <mergeCell ref="P600:R600"/>
    <mergeCell ref="P606:Q606"/>
    <mergeCell ref="P758:Q758"/>
    <mergeCell ref="F760:R760"/>
    <mergeCell ref="P828:R828"/>
    <mergeCell ref="P834:Q834"/>
    <mergeCell ref="P986:Q986"/>
    <mergeCell ref="F988:R988"/>
    <mergeCell ref="G824:G825"/>
    <mergeCell ref="P1366:Q1366"/>
    <mergeCell ref="P1402:P1403"/>
    <mergeCell ref="G1554:G1558"/>
    <mergeCell ref="G199:G200"/>
    <mergeCell ref="G201:G202"/>
    <mergeCell ref="G127:G128"/>
    <mergeCell ref="G203:G205"/>
    <mergeCell ref="F1216:R1216"/>
    <mergeCell ref="P1284:R1284"/>
    <mergeCell ref="P1290:Q1290"/>
    <mergeCell ref="F1368:R1368"/>
    <mergeCell ref="A1436:O1436"/>
    <mergeCell ref="P1436:R1436"/>
    <mergeCell ref="A1437:B1437"/>
    <mergeCell ref="P1442:Q1442"/>
    <mergeCell ref="A1444:B1444"/>
    <mergeCell ref="C1444:E1444"/>
    <mergeCell ref="F1444:R1444"/>
    <mergeCell ref="A1512:O1512"/>
    <mergeCell ref="P1512:R1512"/>
    <mergeCell ref="A1513:B1513"/>
    <mergeCell ref="P1518:Q1518"/>
    <mergeCell ref="G1066:G1067"/>
    <mergeCell ref="G131:G132"/>
    <mergeCell ref="G156:G157"/>
    <mergeCell ref="A133:A143"/>
    <mergeCell ref="A154:A155"/>
    <mergeCell ref="A158:A159"/>
    <mergeCell ref="A160:A161"/>
    <mergeCell ref="A162:A169"/>
    <mergeCell ref="A170:A172"/>
    <mergeCell ref="A173:A182"/>
    <mergeCell ref="A183:A185"/>
    <mergeCell ref="A186:A188"/>
    <mergeCell ref="G1508:G1509"/>
    <mergeCell ref="G1494:G1495"/>
    <mergeCell ref="G1496:G1497"/>
    <mergeCell ref="G1280:G1281"/>
    <mergeCell ref="G1335:G1338"/>
    <mergeCell ref="G1339:G1343"/>
    <mergeCell ref="G1344:G1345"/>
    <mergeCell ref="G1346:G1351"/>
    <mergeCell ref="G1381:G1394"/>
    <mergeCell ref="G1395:G1401"/>
    <mergeCell ref="G1402:G1403"/>
    <mergeCell ref="G1404:G1406"/>
    <mergeCell ref="G1354:G1356"/>
    <mergeCell ref="G1357:G1359"/>
    <mergeCell ref="G1407:G1408"/>
    <mergeCell ref="G1409:G1411"/>
    <mergeCell ref="G902:G903"/>
    <mergeCell ref="G914:G915"/>
    <mergeCell ref="G1372:G1375"/>
    <mergeCell ref="G1471:G1473"/>
    <mergeCell ref="G1474:G1475"/>
    <mergeCell ref="G1476:G1478"/>
    <mergeCell ref="G1479:G1481"/>
    <mergeCell ref="G1482:G1485"/>
    <mergeCell ref="G1486:G1488"/>
    <mergeCell ref="G1489:G1491"/>
    <mergeCell ref="G1492:G1493"/>
    <mergeCell ref="G974:G975"/>
    <mergeCell ref="G976:G977"/>
    <mergeCell ref="G978:G979"/>
    <mergeCell ref="G990:G991"/>
    <mergeCell ref="G992:G993"/>
    <mergeCell ref="G994:G995"/>
    <mergeCell ref="G1200:G1202"/>
    <mergeCell ref="G1203:G1205"/>
    <mergeCell ref="G1278:G1279"/>
    <mergeCell ref="G1352:G1353"/>
    <mergeCell ref="G1310:G1317"/>
    <mergeCell ref="G1318:G1320"/>
    <mergeCell ref="G1321:G1323"/>
    <mergeCell ref="G1282:G1283"/>
    <mergeCell ref="G1324:G1326"/>
    <mergeCell ref="G1327:G1330"/>
    <mergeCell ref="G1331:G1334"/>
    <mergeCell ref="G1276:G1277"/>
    <mergeCell ref="G1522:G1535"/>
    <mergeCell ref="G1504:G1505"/>
    <mergeCell ref="G1506:G1507"/>
    <mergeCell ref="G1536:G1546"/>
    <mergeCell ref="G1510:G1511"/>
    <mergeCell ref="G1498:G1500"/>
    <mergeCell ref="G1501:G1503"/>
    <mergeCell ref="G1302:G1305"/>
    <mergeCell ref="G1306:G1309"/>
    <mergeCell ref="G1004:G1005"/>
    <mergeCell ref="G1006:G1016"/>
    <mergeCell ref="G1017:G1022"/>
    <mergeCell ref="G1023:G1024"/>
    <mergeCell ref="G1025:G1026"/>
    <mergeCell ref="G1027:G1037"/>
    <mergeCell ref="G1038:G1041"/>
    <mergeCell ref="G1079:G1094"/>
    <mergeCell ref="G1095:G1096"/>
    <mergeCell ref="G1097:G1099"/>
    <mergeCell ref="G1446:G1448"/>
    <mergeCell ref="G1449:G1451"/>
    <mergeCell ref="G1452:G1454"/>
    <mergeCell ref="G1455:G1462"/>
    <mergeCell ref="G1463:G1470"/>
    <mergeCell ref="G1150:G1152"/>
    <mergeCell ref="G1153:G1156"/>
    <mergeCell ref="G1157:G1159"/>
    <mergeCell ref="G1160:G1163"/>
    <mergeCell ref="G1164:G1166"/>
    <mergeCell ref="G1167:G1170"/>
    <mergeCell ref="G1171:G1173"/>
    <mergeCell ref="G1247:G1250"/>
    <mergeCell ref="G1251:G1254"/>
    <mergeCell ref="G1255:G1258"/>
    <mergeCell ref="G1259:G1262"/>
    <mergeCell ref="G1263:G1269"/>
    <mergeCell ref="G1206:G1207"/>
    <mergeCell ref="G1294:G1297"/>
    <mergeCell ref="G1298:G1301"/>
    <mergeCell ref="G866:G871"/>
    <mergeCell ref="G872:G875"/>
    <mergeCell ref="G876:G882"/>
    <mergeCell ref="G883:G887"/>
    <mergeCell ref="G888:G891"/>
    <mergeCell ref="G892:G894"/>
    <mergeCell ref="G818:G819"/>
    <mergeCell ref="G820:G821"/>
    <mergeCell ref="G822:G823"/>
    <mergeCell ref="G1100:G1101"/>
    <mergeCell ref="G1102:G1104"/>
    <mergeCell ref="G1105:G1107"/>
    <mergeCell ref="G1108:G1111"/>
    <mergeCell ref="G1112:G1117"/>
    <mergeCell ref="G1118:G1124"/>
    <mergeCell ref="G1147:G1149"/>
    <mergeCell ref="G916:G919"/>
    <mergeCell ref="G920:G923"/>
    <mergeCell ref="G924:G927"/>
    <mergeCell ref="G928:G931"/>
    <mergeCell ref="G932:G935"/>
    <mergeCell ref="G936:G940"/>
    <mergeCell ref="G941:G944"/>
    <mergeCell ref="G945:G947"/>
    <mergeCell ref="G948:G950"/>
    <mergeCell ref="G951:G953"/>
    <mergeCell ref="G954:G957"/>
    <mergeCell ref="G958:G960"/>
    <mergeCell ref="G961:G969"/>
    <mergeCell ref="G970:G971"/>
    <mergeCell ref="G972:G973"/>
    <mergeCell ref="G996:G997"/>
    <mergeCell ref="H586:H587"/>
    <mergeCell ref="I586:I587"/>
    <mergeCell ref="J586:J587"/>
    <mergeCell ref="G800:G806"/>
    <mergeCell ref="G807:G810"/>
    <mergeCell ref="G811:G814"/>
    <mergeCell ref="G738:G739"/>
    <mergeCell ref="G740:G741"/>
    <mergeCell ref="G742:G743"/>
    <mergeCell ref="G744:G746"/>
    <mergeCell ref="G762:G763"/>
    <mergeCell ref="G747:G751"/>
    <mergeCell ref="G634:G636"/>
    <mergeCell ref="G637:G639"/>
    <mergeCell ref="G640:G641"/>
    <mergeCell ref="G642:G645"/>
    <mergeCell ref="G646:G649"/>
    <mergeCell ref="G650:G652"/>
    <mergeCell ref="G653:G660"/>
    <mergeCell ref="G661:G663"/>
    <mergeCell ref="G668:G669"/>
    <mergeCell ref="G670:G671"/>
    <mergeCell ref="G672:G673"/>
    <mergeCell ref="G497:G505"/>
    <mergeCell ref="G506:G508"/>
    <mergeCell ref="G509:G510"/>
    <mergeCell ref="G598:G599"/>
    <mergeCell ref="G664:G667"/>
    <mergeCell ref="G674:G675"/>
    <mergeCell ref="G686:G692"/>
    <mergeCell ref="G693:G696"/>
    <mergeCell ref="G697:G700"/>
    <mergeCell ref="G701:G708"/>
    <mergeCell ref="G709:G711"/>
    <mergeCell ref="G712:G714"/>
    <mergeCell ref="F684:R684"/>
    <mergeCell ref="G511:G520"/>
    <mergeCell ref="G521:G523"/>
    <mergeCell ref="G534:G536"/>
    <mergeCell ref="G537:G539"/>
    <mergeCell ref="G540:G542"/>
    <mergeCell ref="G543:G552"/>
    <mergeCell ref="G553:G555"/>
    <mergeCell ref="G556:G558"/>
    <mergeCell ref="G559:G561"/>
    <mergeCell ref="G562:G564"/>
    <mergeCell ref="G565:G567"/>
    <mergeCell ref="G568:G570"/>
    <mergeCell ref="G571:G573"/>
    <mergeCell ref="G574:G575"/>
    <mergeCell ref="G576:G578"/>
    <mergeCell ref="G579:G581"/>
    <mergeCell ref="G610:G619"/>
    <mergeCell ref="G596:G597"/>
    <mergeCell ref="G582:G583"/>
    <mergeCell ref="P253:P254"/>
    <mergeCell ref="Q253:Q254"/>
    <mergeCell ref="P276:P278"/>
    <mergeCell ref="Q276:Q278"/>
    <mergeCell ref="P279:P280"/>
    <mergeCell ref="Q279:Q280"/>
    <mergeCell ref="G324:G329"/>
    <mergeCell ref="G330:G333"/>
    <mergeCell ref="G334:G335"/>
    <mergeCell ref="G336:G338"/>
    <mergeCell ref="G339:G342"/>
    <mergeCell ref="G343:G345"/>
    <mergeCell ref="G346:G348"/>
    <mergeCell ref="G349:G351"/>
    <mergeCell ref="G352:G358"/>
    <mergeCell ref="G359:G361"/>
    <mergeCell ref="G382:G384"/>
    <mergeCell ref="G255:G260"/>
    <mergeCell ref="G261:G263"/>
    <mergeCell ref="G264:G266"/>
    <mergeCell ref="G267:G269"/>
    <mergeCell ref="G270:G272"/>
    <mergeCell ref="G273:G275"/>
    <mergeCell ref="G276:G278"/>
    <mergeCell ref="G279:G280"/>
    <mergeCell ref="G289:G292"/>
    <mergeCell ref="G306:G311"/>
    <mergeCell ref="G312:G314"/>
    <mergeCell ref="G293:G295"/>
    <mergeCell ref="G315:G317"/>
    <mergeCell ref="G318:G320"/>
    <mergeCell ref="G287:G288"/>
    <mergeCell ref="F304:R304"/>
    <mergeCell ref="G285:G286"/>
    <mergeCell ref="P267:P269"/>
    <mergeCell ref="Q267:Q269"/>
    <mergeCell ref="P255:P260"/>
    <mergeCell ref="Q255:Q260"/>
    <mergeCell ref="P261:P263"/>
    <mergeCell ref="Q261:Q263"/>
    <mergeCell ref="G170:G172"/>
    <mergeCell ref="G173:G182"/>
    <mergeCell ref="G183:G185"/>
    <mergeCell ref="G186:G188"/>
    <mergeCell ref="G189:G193"/>
    <mergeCell ref="G194:G196"/>
    <mergeCell ref="G197:G198"/>
    <mergeCell ref="G206:G208"/>
    <mergeCell ref="G209:G215"/>
    <mergeCell ref="G216:G219"/>
    <mergeCell ref="G230:G232"/>
    <mergeCell ref="G233:G234"/>
    <mergeCell ref="G235:G237"/>
    <mergeCell ref="G238:G240"/>
    <mergeCell ref="G247:G249"/>
    <mergeCell ref="G250:G252"/>
    <mergeCell ref="G253:G254"/>
    <mergeCell ref="G53:G54"/>
    <mergeCell ref="G55:G57"/>
    <mergeCell ref="G66:G67"/>
    <mergeCell ref="G82:G84"/>
    <mergeCell ref="G78:G79"/>
    <mergeCell ref="G80:G81"/>
    <mergeCell ref="G85:G86"/>
    <mergeCell ref="G87:G88"/>
    <mergeCell ref="G89:G90"/>
    <mergeCell ref="G91:G92"/>
    <mergeCell ref="G93:G104"/>
    <mergeCell ref="G105:G110"/>
    <mergeCell ref="G111:G112"/>
    <mergeCell ref="G113:G115"/>
    <mergeCell ref="G116:G118"/>
    <mergeCell ref="G119:G121"/>
    <mergeCell ref="G122:G124"/>
    <mergeCell ref="G3:G4"/>
    <mergeCell ref="G5:G6"/>
    <mergeCell ref="G7:G8"/>
    <mergeCell ref="G9:G10"/>
    <mergeCell ref="G11:G12"/>
    <mergeCell ref="G13:G20"/>
    <mergeCell ref="G21:G22"/>
    <mergeCell ref="G23:G24"/>
    <mergeCell ref="G25:G26"/>
    <mergeCell ref="G27:G28"/>
    <mergeCell ref="G29:G30"/>
    <mergeCell ref="G31:G32"/>
    <mergeCell ref="G33:G38"/>
    <mergeCell ref="G39:G41"/>
    <mergeCell ref="G42:G43"/>
    <mergeCell ref="G44:G49"/>
    <mergeCell ref="G50:G52"/>
    <mergeCell ref="I156:I157"/>
    <mergeCell ref="J156:J157"/>
    <mergeCell ref="K156:K157"/>
    <mergeCell ref="P156:P157"/>
    <mergeCell ref="Q156:Q157"/>
    <mergeCell ref="E64:E65"/>
    <mergeCell ref="F64:F65"/>
    <mergeCell ref="H64:H65"/>
    <mergeCell ref="I64:I65"/>
    <mergeCell ref="B1562:B1566"/>
    <mergeCell ref="C1562:C1566"/>
    <mergeCell ref="D1562:D1566"/>
    <mergeCell ref="E1562:E1566"/>
    <mergeCell ref="F1562:F1566"/>
    <mergeCell ref="H1562:H1566"/>
    <mergeCell ref="I1562:I1566"/>
    <mergeCell ref="J1562:J1566"/>
    <mergeCell ref="K1562:K1566"/>
    <mergeCell ref="P1562:P1566"/>
    <mergeCell ref="Q1562:Q1566"/>
    <mergeCell ref="B129:B130"/>
    <mergeCell ref="C129:C130"/>
    <mergeCell ref="D129:D130"/>
    <mergeCell ref="E129:E130"/>
    <mergeCell ref="F129:F130"/>
    <mergeCell ref="H129:H130"/>
    <mergeCell ref="G125:G126"/>
    <mergeCell ref="G133:G143"/>
    <mergeCell ref="G154:G155"/>
    <mergeCell ref="G158:G159"/>
    <mergeCell ref="G160:G161"/>
    <mergeCell ref="G162:G169"/>
    <mergeCell ref="C156:C157"/>
    <mergeCell ref="C58:C60"/>
    <mergeCell ref="D58:D60"/>
    <mergeCell ref="E58:E60"/>
    <mergeCell ref="F58:F60"/>
    <mergeCell ref="H58:H60"/>
    <mergeCell ref="I58:I60"/>
    <mergeCell ref="J58:J60"/>
    <mergeCell ref="K58:K60"/>
    <mergeCell ref="P58:P60"/>
    <mergeCell ref="Q58:Q60"/>
    <mergeCell ref="J64:J65"/>
    <mergeCell ref="K64:K65"/>
    <mergeCell ref="P64:P65"/>
    <mergeCell ref="Q64:Q65"/>
    <mergeCell ref="B61:B63"/>
    <mergeCell ref="C61:C63"/>
    <mergeCell ref="D61:D63"/>
    <mergeCell ref="E61:E63"/>
    <mergeCell ref="F61:F63"/>
    <mergeCell ref="H61:H63"/>
    <mergeCell ref="I61:I63"/>
    <mergeCell ref="J61:J63"/>
    <mergeCell ref="K61:K63"/>
    <mergeCell ref="P61:P63"/>
    <mergeCell ref="Q61:Q63"/>
    <mergeCell ref="B64:B65"/>
    <mergeCell ref="C64:C65"/>
    <mergeCell ref="D64:D65"/>
    <mergeCell ref="E156:E157"/>
    <mergeCell ref="F156:F157"/>
    <mergeCell ref="H156:H157"/>
    <mergeCell ref="I129:I130"/>
    <mergeCell ref="J129:J130"/>
    <mergeCell ref="K129:K130"/>
    <mergeCell ref="P129:P130"/>
    <mergeCell ref="Q129:Q130"/>
    <mergeCell ref="B1559:B1561"/>
    <mergeCell ref="C1559:C1561"/>
    <mergeCell ref="D1559:D1561"/>
    <mergeCell ref="E1559:E1561"/>
    <mergeCell ref="F1559:F1561"/>
    <mergeCell ref="H1559:H1561"/>
    <mergeCell ref="I1559:I1561"/>
    <mergeCell ref="J1559:J1561"/>
    <mergeCell ref="K1559:K1561"/>
    <mergeCell ref="P1559:P1561"/>
    <mergeCell ref="Q1559:Q1561"/>
    <mergeCell ref="G129:G130"/>
    <mergeCell ref="G1559:G1561"/>
    <mergeCell ref="P372:R372"/>
    <mergeCell ref="P378:Q378"/>
    <mergeCell ref="P530:Q530"/>
    <mergeCell ref="C532:E532"/>
    <mergeCell ref="C760:E760"/>
    <mergeCell ref="C988:E988"/>
    <mergeCell ref="P1056:R1056"/>
    <mergeCell ref="P1062:Q1062"/>
    <mergeCell ref="B131:B132"/>
    <mergeCell ref="C131:C132"/>
    <mergeCell ref="D131:D132"/>
    <mergeCell ref="E131:E132"/>
    <mergeCell ref="F131:F132"/>
    <mergeCell ref="H131:H132"/>
    <mergeCell ref="G241:G243"/>
    <mergeCell ref="G244:G246"/>
    <mergeCell ref="K131:K132"/>
    <mergeCell ref="P131:P132"/>
    <mergeCell ref="Q131:Q132"/>
    <mergeCell ref="B201:B202"/>
    <mergeCell ref="C201:C202"/>
    <mergeCell ref="D201:D202"/>
    <mergeCell ref="E201:E202"/>
    <mergeCell ref="F201:F202"/>
    <mergeCell ref="H201:H202"/>
    <mergeCell ref="I201:I202"/>
    <mergeCell ref="J201:J202"/>
    <mergeCell ref="K201:K202"/>
    <mergeCell ref="P201:P202"/>
    <mergeCell ref="Q201:Q202"/>
    <mergeCell ref="B127:B128"/>
    <mergeCell ref="C127:C128"/>
    <mergeCell ref="D127:D128"/>
    <mergeCell ref="E127:E128"/>
    <mergeCell ref="F127:F128"/>
    <mergeCell ref="H127:H128"/>
    <mergeCell ref="I127:I128"/>
    <mergeCell ref="J127:J128"/>
    <mergeCell ref="K127:K128"/>
    <mergeCell ref="P127:P128"/>
    <mergeCell ref="Q127:Q128"/>
    <mergeCell ref="Q160:Q161"/>
    <mergeCell ref="P189:P193"/>
    <mergeCell ref="Q189:Q193"/>
    <mergeCell ref="P186:P188"/>
    <mergeCell ref="Q186:Q188"/>
    <mergeCell ref="K281:K282"/>
    <mergeCell ref="P281:P282"/>
    <mergeCell ref="D203:D205"/>
    <mergeCell ref="E203:E205"/>
    <mergeCell ref="F203:F205"/>
    <mergeCell ref="H203:H205"/>
    <mergeCell ref="I203:I205"/>
    <mergeCell ref="J203:J205"/>
    <mergeCell ref="K203:K205"/>
    <mergeCell ref="P203:P205"/>
    <mergeCell ref="Q203:Q205"/>
    <mergeCell ref="B287:B288"/>
    <mergeCell ref="C287:C288"/>
    <mergeCell ref="D287:D288"/>
    <mergeCell ref="E287:E288"/>
    <mergeCell ref="F287:F288"/>
    <mergeCell ref="H287:H288"/>
    <mergeCell ref="I287:I288"/>
    <mergeCell ref="J287:J288"/>
    <mergeCell ref="K287:K288"/>
    <mergeCell ref="P287:P288"/>
    <mergeCell ref="Q287:Q288"/>
    <mergeCell ref="Q281:Q282"/>
    <mergeCell ref="B283:B284"/>
    <mergeCell ref="D283:D284"/>
    <mergeCell ref="E283:E284"/>
    <mergeCell ref="F283:F284"/>
    <mergeCell ref="H283:H284"/>
    <mergeCell ref="I283:I284"/>
    <mergeCell ref="J283:J284"/>
    <mergeCell ref="K283:K284"/>
    <mergeCell ref="P283:P284"/>
    <mergeCell ref="G321:G323"/>
    <mergeCell ref="E367:E368"/>
    <mergeCell ref="F367:F368"/>
    <mergeCell ref="B1554:B1558"/>
    <mergeCell ref="C1554:C1558"/>
    <mergeCell ref="D1554:D1558"/>
    <mergeCell ref="E1554:E1558"/>
    <mergeCell ref="F1554:F1558"/>
    <mergeCell ref="H1554:H1558"/>
    <mergeCell ref="I1554:I1558"/>
    <mergeCell ref="J1554:J1558"/>
    <mergeCell ref="K1554:K1558"/>
    <mergeCell ref="P1554:P1558"/>
    <mergeCell ref="Q1554:Q1558"/>
    <mergeCell ref="B199:B200"/>
    <mergeCell ref="C199:C200"/>
    <mergeCell ref="D199:D200"/>
    <mergeCell ref="E199:E200"/>
    <mergeCell ref="F199:F200"/>
    <mergeCell ref="H199:H200"/>
    <mergeCell ref="I199:I200"/>
    <mergeCell ref="J199:J200"/>
    <mergeCell ref="K199:K200"/>
    <mergeCell ref="P199:P200"/>
    <mergeCell ref="Q199:Q200"/>
    <mergeCell ref="B281:B282"/>
    <mergeCell ref="C281:C282"/>
    <mergeCell ref="D281:D282"/>
    <mergeCell ref="E281:E282"/>
    <mergeCell ref="F281:F282"/>
    <mergeCell ref="H281:H282"/>
    <mergeCell ref="I281:I282"/>
    <mergeCell ref="G620:G622"/>
    <mergeCell ref="G623:G626"/>
    <mergeCell ref="G627:G633"/>
    <mergeCell ref="C285:C286"/>
    <mergeCell ref="D285:D286"/>
    <mergeCell ref="E285:E286"/>
    <mergeCell ref="F285:F286"/>
    <mergeCell ref="H285:H286"/>
    <mergeCell ref="I285:I286"/>
    <mergeCell ref="J285:J286"/>
    <mergeCell ref="K285:K286"/>
    <mergeCell ref="P285:P286"/>
    <mergeCell ref="Q285:Q286"/>
    <mergeCell ref="B591:B593"/>
    <mergeCell ref="C591:C593"/>
    <mergeCell ref="D591:D593"/>
    <mergeCell ref="E591:E593"/>
    <mergeCell ref="F591:F593"/>
    <mergeCell ref="H591:H593"/>
    <mergeCell ref="I591:I593"/>
    <mergeCell ref="J591:J593"/>
    <mergeCell ref="K591:K593"/>
    <mergeCell ref="P591:P593"/>
    <mergeCell ref="Q591:Q593"/>
    <mergeCell ref="B365:B366"/>
    <mergeCell ref="C365:C366"/>
    <mergeCell ref="D365:D366"/>
    <mergeCell ref="E365:E366"/>
    <mergeCell ref="F365:F366"/>
    <mergeCell ref="H365:H366"/>
    <mergeCell ref="I365:I366"/>
    <mergeCell ref="J365:J366"/>
    <mergeCell ref="B1376:B1380"/>
    <mergeCell ref="C1376:C1380"/>
    <mergeCell ref="D1376:D1380"/>
    <mergeCell ref="E1376:E1380"/>
    <mergeCell ref="F1376:F1380"/>
    <mergeCell ref="H1376:H1380"/>
    <mergeCell ref="I1376:I1380"/>
    <mergeCell ref="J1376:J1380"/>
    <mergeCell ref="K1376:K1380"/>
    <mergeCell ref="P1376:P1380"/>
    <mergeCell ref="Q1376:Q1380"/>
    <mergeCell ref="B762:B763"/>
    <mergeCell ref="C762:C763"/>
    <mergeCell ref="D762:D763"/>
    <mergeCell ref="E762:E763"/>
    <mergeCell ref="F762:F763"/>
    <mergeCell ref="H762:H763"/>
    <mergeCell ref="I762:I763"/>
    <mergeCell ref="J762:J763"/>
    <mergeCell ref="K762:K763"/>
    <mergeCell ref="P762:P763"/>
    <mergeCell ref="G815:G817"/>
    <mergeCell ref="G826:G827"/>
    <mergeCell ref="G838:G841"/>
    <mergeCell ref="G842:G844"/>
    <mergeCell ref="G845:G847"/>
    <mergeCell ref="G848:G850"/>
    <mergeCell ref="G851:G852"/>
    <mergeCell ref="G853:G855"/>
    <mergeCell ref="G856:G857"/>
    <mergeCell ref="G858:G859"/>
    <mergeCell ref="G860:G865"/>
    <mergeCell ref="Q367:Q368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K369:K371"/>
    <mergeCell ref="P369:P371"/>
    <mergeCell ref="Q369:Q371"/>
    <mergeCell ref="E594:E595"/>
    <mergeCell ref="F594:F595"/>
    <mergeCell ref="H594:H595"/>
    <mergeCell ref="I594:I595"/>
    <mergeCell ref="J594:J595"/>
    <mergeCell ref="K594:K595"/>
    <mergeCell ref="P594:P595"/>
    <mergeCell ref="Q594:Q595"/>
    <mergeCell ref="G385:G386"/>
    <mergeCell ref="G387:G392"/>
    <mergeCell ref="G393:G395"/>
    <mergeCell ref="G396:G399"/>
    <mergeCell ref="G400:G402"/>
    <mergeCell ref="G403:G415"/>
    <mergeCell ref="G416:G418"/>
    <mergeCell ref="G419:G427"/>
    <mergeCell ref="G428:G430"/>
    <mergeCell ref="G431:G439"/>
    <mergeCell ref="G460:G462"/>
    <mergeCell ref="G463:G465"/>
    <mergeCell ref="K588:K590"/>
    <mergeCell ref="P588:P590"/>
    <mergeCell ref="Q588:Q590"/>
    <mergeCell ref="B363:B364"/>
    <mergeCell ref="C363:C364"/>
    <mergeCell ref="D363:D364"/>
    <mergeCell ref="E363:E364"/>
    <mergeCell ref="F363:F364"/>
    <mergeCell ref="H363:H364"/>
    <mergeCell ref="I363:I364"/>
    <mergeCell ref="J363:J364"/>
    <mergeCell ref="K363:K364"/>
    <mergeCell ref="P363:P364"/>
    <mergeCell ref="Q363:Q364"/>
    <mergeCell ref="B444:B445"/>
    <mergeCell ref="C444:C445"/>
    <mergeCell ref="D444:D445"/>
    <mergeCell ref="E444:E445"/>
    <mergeCell ref="F444:F445"/>
    <mergeCell ref="H444:H445"/>
    <mergeCell ref="I444:I445"/>
    <mergeCell ref="J444:J445"/>
    <mergeCell ref="K444:K445"/>
    <mergeCell ref="P444:P445"/>
    <mergeCell ref="K365:K366"/>
    <mergeCell ref="P365:P366"/>
    <mergeCell ref="Q365:Q366"/>
    <mergeCell ref="H367:H368"/>
    <mergeCell ref="I367:I368"/>
    <mergeCell ref="J367:J368"/>
    <mergeCell ref="K367:K368"/>
    <mergeCell ref="P367:P368"/>
    <mergeCell ref="C446:C447"/>
    <mergeCell ref="D446:D447"/>
    <mergeCell ref="E446:E447"/>
    <mergeCell ref="P584:P585"/>
    <mergeCell ref="Q584:Q585"/>
    <mergeCell ref="P521:P523"/>
    <mergeCell ref="F446:F447"/>
    <mergeCell ref="H446:H447"/>
    <mergeCell ref="I446:I447"/>
    <mergeCell ref="J446:J447"/>
    <mergeCell ref="K446:K447"/>
    <mergeCell ref="P446:P447"/>
    <mergeCell ref="Q446:Q447"/>
    <mergeCell ref="B458:B459"/>
    <mergeCell ref="C458:C459"/>
    <mergeCell ref="D458:D459"/>
    <mergeCell ref="E458:E459"/>
    <mergeCell ref="F458:F459"/>
    <mergeCell ref="H458:H459"/>
    <mergeCell ref="I458:I459"/>
    <mergeCell ref="J458:J459"/>
    <mergeCell ref="K458:K459"/>
    <mergeCell ref="P458:P459"/>
    <mergeCell ref="Q458:Q459"/>
    <mergeCell ref="G466:G468"/>
    <mergeCell ref="G469:G471"/>
    <mergeCell ref="G472:G474"/>
    <mergeCell ref="G475:G477"/>
    <mergeCell ref="G478:G480"/>
    <mergeCell ref="G481:G483"/>
    <mergeCell ref="G484:G493"/>
    <mergeCell ref="G494:G496"/>
    <mergeCell ref="H584:H585"/>
    <mergeCell ref="I584:I585"/>
    <mergeCell ref="J584:J585"/>
    <mergeCell ref="B586:B587"/>
    <mergeCell ref="C586:C587"/>
    <mergeCell ref="D586:D587"/>
    <mergeCell ref="E586:E587"/>
    <mergeCell ref="K586:K587"/>
    <mergeCell ref="P586:P587"/>
    <mergeCell ref="Q586:Q587"/>
    <mergeCell ref="B440:B441"/>
    <mergeCell ref="C440:C441"/>
    <mergeCell ref="D440:D441"/>
    <mergeCell ref="E440:E441"/>
    <mergeCell ref="F440:F441"/>
    <mergeCell ref="H440:H441"/>
    <mergeCell ref="I440:I441"/>
    <mergeCell ref="J440:J441"/>
    <mergeCell ref="K440:K441"/>
    <mergeCell ref="P440:P441"/>
    <mergeCell ref="Q440:Q441"/>
    <mergeCell ref="B442:B443"/>
    <mergeCell ref="C442:C443"/>
    <mergeCell ref="D442:D443"/>
    <mergeCell ref="E442:E443"/>
    <mergeCell ref="F442:F443"/>
    <mergeCell ref="H442:H443"/>
    <mergeCell ref="I442:I443"/>
    <mergeCell ref="J442:J443"/>
    <mergeCell ref="K442:K443"/>
    <mergeCell ref="P442:P443"/>
    <mergeCell ref="Q444:Q445"/>
    <mergeCell ref="F744:F746"/>
    <mergeCell ref="H744:H746"/>
    <mergeCell ref="I744:I746"/>
    <mergeCell ref="J744:J746"/>
    <mergeCell ref="K744:K746"/>
    <mergeCell ref="P744:P746"/>
    <mergeCell ref="Q744:Q746"/>
    <mergeCell ref="E747:E751"/>
    <mergeCell ref="F747:F751"/>
    <mergeCell ref="H747:H751"/>
    <mergeCell ref="I747:I751"/>
    <mergeCell ref="J747:J751"/>
    <mergeCell ref="K747:K751"/>
    <mergeCell ref="P747:P751"/>
    <mergeCell ref="Q747:Q751"/>
    <mergeCell ref="B582:B583"/>
    <mergeCell ref="C582:C583"/>
    <mergeCell ref="D582:D583"/>
    <mergeCell ref="E582:E583"/>
    <mergeCell ref="F582:F583"/>
    <mergeCell ref="H582:H583"/>
    <mergeCell ref="I582:I583"/>
    <mergeCell ref="J582:J583"/>
    <mergeCell ref="K582:K583"/>
    <mergeCell ref="P582:P583"/>
    <mergeCell ref="Q582:Q583"/>
    <mergeCell ref="G584:G585"/>
    <mergeCell ref="B584:B585"/>
    <mergeCell ref="C584:C585"/>
    <mergeCell ref="D584:D585"/>
    <mergeCell ref="E584:E585"/>
    <mergeCell ref="F584:F585"/>
    <mergeCell ref="C668:C669"/>
    <mergeCell ref="D668:D669"/>
    <mergeCell ref="E668:E669"/>
    <mergeCell ref="F668:F669"/>
    <mergeCell ref="F586:F587"/>
    <mergeCell ref="B738:B739"/>
    <mergeCell ref="C738:C739"/>
    <mergeCell ref="D738:D739"/>
    <mergeCell ref="E738:E739"/>
    <mergeCell ref="F738:F739"/>
    <mergeCell ref="H738:H739"/>
    <mergeCell ref="I738:I739"/>
    <mergeCell ref="J738:J739"/>
    <mergeCell ref="K738:K739"/>
    <mergeCell ref="P738:P739"/>
    <mergeCell ref="Q738:Q739"/>
    <mergeCell ref="I668:I669"/>
    <mergeCell ref="J668:J669"/>
    <mergeCell ref="K668:K669"/>
    <mergeCell ref="P668:P669"/>
    <mergeCell ref="Q668:Q669"/>
    <mergeCell ref="B670:B671"/>
    <mergeCell ref="C670:C671"/>
    <mergeCell ref="D670:D671"/>
    <mergeCell ref="E670:E671"/>
    <mergeCell ref="F670:F671"/>
    <mergeCell ref="H670:H671"/>
    <mergeCell ref="I670:I671"/>
    <mergeCell ref="J670:J671"/>
    <mergeCell ref="E588:E590"/>
    <mergeCell ref="F588:F590"/>
    <mergeCell ref="H588:H590"/>
    <mergeCell ref="B740:B741"/>
    <mergeCell ref="C740:C741"/>
    <mergeCell ref="D740:D741"/>
    <mergeCell ref="E740:E741"/>
    <mergeCell ref="F740:F741"/>
    <mergeCell ref="H740:H741"/>
    <mergeCell ref="I740:I741"/>
    <mergeCell ref="J740:J741"/>
    <mergeCell ref="K740:K741"/>
    <mergeCell ref="B747:B751"/>
    <mergeCell ref="E824:E825"/>
    <mergeCell ref="F824:F825"/>
    <mergeCell ref="H824:H825"/>
    <mergeCell ref="I824:I825"/>
    <mergeCell ref="J824:J825"/>
    <mergeCell ref="K824:K825"/>
    <mergeCell ref="P824:P825"/>
    <mergeCell ref="P740:P741"/>
    <mergeCell ref="B742:B743"/>
    <mergeCell ref="C742:C743"/>
    <mergeCell ref="D742:D743"/>
    <mergeCell ref="E742:E743"/>
    <mergeCell ref="F742:F743"/>
    <mergeCell ref="H742:H743"/>
    <mergeCell ref="I742:I743"/>
    <mergeCell ref="J742:J743"/>
    <mergeCell ref="K742:K743"/>
    <mergeCell ref="P742:P743"/>
    <mergeCell ref="B744:B746"/>
    <mergeCell ref="C744:C746"/>
    <mergeCell ref="D744:D746"/>
    <mergeCell ref="E744:E746"/>
    <mergeCell ref="H902:H903"/>
    <mergeCell ref="I902:I903"/>
    <mergeCell ref="J902:J903"/>
    <mergeCell ref="K902:K903"/>
    <mergeCell ref="P902:P903"/>
    <mergeCell ref="Q902:Q903"/>
    <mergeCell ref="B897:B898"/>
    <mergeCell ref="C897:C898"/>
    <mergeCell ref="D897:D898"/>
    <mergeCell ref="E897:E898"/>
    <mergeCell ref="F897:F898"/>
    <mergeCell ref="H897:H898"/>
    <mergeCell ref="I897:I898"/>
    <mergeCell ref="J897:J898"/>
    <mergeCell ref="K897:K898"/>
    <mergeCell ref="P897:P898"/>
    <mergeCell ref="B1372:B1375"/>
    <mergeCell ref="C1372:C1375"/>
    <mergeCell ref="D1372:D1375"/>
    <mergeCell ref="E1372:E1375"/>
    <mergeCell ref="F1372:F1375"/>
    <mergeCell ref="H1372:H1375"/>
    <mergeCell ref="I1372:I1375"/>
    <mergeCell ref="J1372:J1375"/>
    <mergeCell ref="K1372:K1375"/>
    <mergeCell ref="P1372:P1375"/>
    <mergeCell ref="Q1372:Q1375"/>
    <mergeCell ref="B902:B903"/>
    <mergeCell ref="C902:C903"/>
    <mergeCell ref="D902:D903"/>
    <mergeCell ref="G998:G1003"/>
    <mergeCell ref="G1195:G1196"/>
    <mergeCell ref="G899:G901"/>
    <mergeCell ref="E914:E915"/>
    <mergeCell ref="F914:F915"/>
    <mergeCell ref="H914:H915"/>
    <mergeCell ref="I914:I915"/>
    <mergeCell ref="J914:J915"/>
    <mergeCell ref="K914:K915"/>
    <mergeCell ref="P914:P915"/>
    <mergeCell ref="Q914:Q915"/>
    <mergeCell ref="B818:B819"/>
    <mergeCell ref="C818:C819"/>
    <mergeCell ref="D818:D819"/>
    <mergeCell ref="E818:E819"/>
    <mergeCell ref="F818:F819"/>
    <mergeCell ref="H818:H819"/>
    <mergeCell ref="I818:I819"/>
    <mergeCell ref="J818:J819"/>
    <mergeCell ref="K818:K819"/>
    <mergeCell ref="P818:P819"/>
    <mergeCell ref="Q818:Q819"/>
    <mergeCell ref="B820:B821"/>
    <mergeCell ref="C820:C821"/>
    <mergeCell ref="D820:D821"/>
    <mergeCell ref="E820:E821"/>
    <mergeCell ref="F820:F821"/>
    <mergeCell ref="H820:H821"/>
    <mergeCell ref="I820:I821"/>
    <mergeCell ref="J820:J821"/>
    <mergeCell ref="K820:K821"/>
    <mergeCell ref="P820:P821"/>
    <mergeCell ref="E902:E903"/>
    <mergeCell ref="F902:F903"/>
    <mergeCell ref="D824:D825"/>
    <mergeCell ref="Q820:Q821"/>
    <mergeCell ref="B822:B823"/>
    <mergeCell ref="C822:C823"/>
    <mergeCell ref="D822:D823"/>
    <mergeCell ref="E822:E823"/>
    <mergeCell ref="F822:F823"/>
    <mergeCell ref="H822:H823"/>
    <mergeCell ref="I822:I823"/>
    <mergeCell ref="J822:J823"/>
    <mergeCell ref="K822:K823"/>
    <mergeCell ref="P822:P823"/>
    <mergeCell ref="Q822:Q823"/>
    <mergeCell ref="B895:B896"/>
    <mergeCell ref="C895:C896"/>
    <mergeCell ref="D895:D896"/>
    <mergeCell ref="E895:E896"/>
    <mergeCell ref="F895:F896"/>
    <mergeCell ref="H895:H896"/>
    <mergeCell ref="I895:I896"/>
    <mergeCell ref="J895:J896"/>
    <mergeCell ref="K895:K896"/>
    <mergeCell ref="P895:P896"/>
    <mergeCell ref="Q895:Q896"/>
    <mergeCell ref="P856:P857"/>
    <mergeCell ref="Q856:Q857"/>
    <mergeCell ref="I845:I847"/>
    <mergeCell ref="I888:I891"/>
    <mergeCell ref="I838:I841"/>
    <mergeCell ref="D888:D891"/>
    <mergeCell ref="G895:G896"/>
    <mergeCell ref="Q824:Q825"/>
    <mergeCell ref="D842:D844"/>
    <mergeCell ref="P876:P882"/>
    <mergeCell ref="Q876:Q882"/>
    <mergeCell ref="Q897:Q898"/>
    <mergeCell ref="B899:B901"/>
    <mergeCell ref="C899:C901"/>
    <mergeCell ref="D899:D901"/>
    <mergeCell ref="E899:E901"/>
    <mergeCell ref="F899:F901"/>
    <mergeCell ref="H899:H901"/>
    <mergeCell ref="I899:I901"/>
    <mergeCell ref="J899:J901"/>
    <mergeCell ref="K899:K901"/>
    <mergeCell ref="P899:P901"/>
    <mergeCell ref="Q899:Q901"/>
    <mergeCell ref="B1278:B1279"/>
    <mergeCell ref="C1278:C1279"/>
    <mergeCell ref="D1278:D1279"/>
    <mergeCell ref="E1278:E1279"/>
    <mergeCell ref="F1278:F1279"/>
    <mergeCell ref="H1278:H1279"/>
    <mergeCell ref="I1278:I1279"/>
    <mergeCell ref="J1278:J1279"/>
    <mergeCell ref="K1278:K1279"/>
    <mergeCell ref="P1278:P1279"/>
    <mergeCell ref="Q1278:Q1279"/>
    <mergeCell ref="B994:B995"/>
    <mergeCell ref="C994:C995"/>
    <mergeCell ref="D994:D995"/>
    <mergeCell ref="E994:E995"/>
    <mergeCell ref="F994:F995"/>
    <mergeCell ref="H994:H995"/>
    <mergeCell ref="J994:J995"/>
    <mergeCell ref="K994:K995"/>
    <mergeCell ref="B1352:B1353"/>
    <mergeCell ref="C1352:C1353"/>
    <mergeCell ref="D1352:D1353"/>
    <mergeCell ref="E1352:E1353"/>
    <mergeCell ref="F1352:F1353"/>
    <mergeCell ref="H1352:H1353"/>
    <mergeCell ref="I1352:I1353"/>
    <mergeCell ref="J1352:J1353"/>
    <mergeCell ref="K1352:K1353"/>
    <mergeCell ref="P1352:P1353"/>
    <mergeCell ref="Q1352:Q1353"/>
    <mergeCell ref="G1370:G1371"/>
    <mergeCell ref="B1370:B1371"/>
    <mergeCell ref="C1370:C1371"/>
    <mergeCell ref="D1370:D1371"/>
    <mergeCell ref="E1370:E1371"/>
    <mergeCell ref="F1370:F1371"/>
    <mergeCell ref="H1370:H1371"/>
    <mergeCell ref="I1370:I1371"/>
    <mergeCell ref="J1370:J1371"/>
    <mergeCell ref="K1370:K1371"/>
    <mergeCell ref="P1370:P1371"/>
    <mergeCell ref="Q1370:Q1371"/>
    <mergeCell ref="P1357:P1359"/>
    <mergeCell ref="Q1357:Q1359"/>
    <mergeCell ref="H1354:H1356"/>
    <mergeCell ref="H1357:H1359"/>
    <mergeCell ref="C1368:E1368"/>
    <mergeCell ref="P994:P995"/>
    <mergeCell ref="G1197:G1199"/>
    <mergeCell ref="B1200:B1202"/>
    <mergeCell ref="C1200:C1202"/>
    <mergeCell ref="D1200:D1202"/>
    <mergeCell ref="E1200:E1202"/>
    <mergeCell ref="F1200:F1202"/>
    <mergeCell ref="H1200:H1202"/>
    <mergeCell ref="I1200:I1202"/>
    <mergeCell ref="J1200:J1202"/>
    <mergeCell ref="K1200:K1202"/>
    <mergeCell ref="P1200:P1202"/>
    <mergeCell ref="Q1200:Q1202"/>
    <mergeCell ref="B1203:B1205"/>
    <mergeCell ref="C1203:C1205"/>
    <mergeCell ref="D1203:D1205"/>
    <mergeCell ref="E1203:E1205"/>
    <mergeCell ref="F1203:F1205"/>
    <mergeCell ref="H1203:H1205"/>
    <mergeCell ref="I1203:I1205"/>
    <mergeCell ref="J1203:J1205"/>
    <mergeCell ref="K1203:K1205"/>
    <mergeCell ref="P1203:P1205"/>
    <mergeCell ref="Q1203:Q1205"/>
    <mergeCell ref="F978:F979"/>
    <mergeCell ref="H978:H979"/>
    <mergeCell ref="I978:I979"/>
    <mergeCell ref="J978:J979"/>
    <mergeCell ref="K978:K979"/>
    <mergeCell ref="P978:P979"/>
    <mergeCell ref="Q978:Q979"/>
    <mergeCell ref="B990:B991"/>
    <mergeCell ref="C990:C991"/>
    <mergeCell ref="D990:D991"/>
    <mergeCell ref="E990:E991"/>
    <mergeCell ref="F990:F991"/>
    <mergeCell ref="H990:H991"/>
    <mergeCell ref="I990:I991"/>
    <mergeCell ref="J990:J991"/>
    <mergeCell ref="K990:K991"/>
    <mergeCell ref="P990:P991"/>
    <mergeCell ref="Q990:Q991"/>
    <mergeCell ref="F992:F993"/>
    <mergeCell ref="H992:H993"/>
    <mergeCell ref="I992:I993"/>
    <mergeCell ref="J992:J993"/>
    <mergeCell ref="K992:K993"/>
    <mergeCell ref="P992:P993"/>
    <mergeCell ref="Q992:Q993"/>
    <mergeCell ref="B1066:B1067"/>
    <mergeCell ref="C1066:C1067"/>
    <mergeCell ref="D1066:D1067"/>
    <mergeCell ref="E1066:E1067"/>
    <mergeCell ref="F1066:F1067"/>
    <mergeCell ref="H1066:H1067"/>
    <mergeCell ref="I1066:I1067"/>
    <mergeCell ref="J1066:J1067"/>
    <mergeCell ref="K1066:K1067"/>
    <mergeCell ref="P1066:P1067"/>
    <mergeCell ref="Q1066:Q1067"/>
    <mergeCell ref="B1050:B1051"/>
    <mergeCell ref="C1050:C1051"/>
    <mergeCell ref="D1050:D1051"/>
    <mergeCell ref="E1050:E1051"/>
    <mergeCell ref="F1050:F1051"/>
    <mergeCell ref="H1050:H1051"/>
    <mergeCell ref="Q994:Q995"/>
    <mergeCell ref="Q1050:Q1051"/>
    <mergeCell ref="B1052:B1053"/>
    <mergeCell ref="C1052:C1053"/>
    <mergeCell ref="D1052:D1053"/>
    <mergeCell ref="E1052:E1053"/>
    <mergeCell ref="F1052:F1053"/>
    <mergeCell ref="H1052:H1053"/>
    <mergeCell ref="K1195:K1196"/>
    <mergeCell ref="P1195:P1196"/>
    <mergeCell ref="Q1195:Q1196"/>
    <mergeCell ref="D1112:D1117"/>
    <mergeCell ref="E1112:E1117"/>
    <mergeCell ref="F1112:F1117"/>
    <mergeCell ref="I1112:I1117"/>
    <mergeCell ref="B1079:B1094"/>
    <mergeCell ref="E1079:E1094"/>
    <mergeCell ref="C974:C975"/>
    <mergeCell ref="D974:D975"/>
    <mergeCell ref="E974:E975"/>
    <mergeCell ref="F974:F975"/>
    <mergeCell ref="H974:H975"/>
    <mergeCell ref="I974:I975"/>
    <mergeCell ref="J974:J975"/>
    <mergeCell ref="K974:K975"/>
    <mergeCell ref="P974:P975"/>
    <mergeCell ref="Q974:Q975"/>
    <mergeCell ref="B976:B977"/>
    <mergeCell ref="C976:C977"/>
    <mergeCell ref="D976:D977"/>
    <mergeCell ref="E976:E977"/>
    <mergeCell ref="F976:F977"/>
    <mergeCell ref="H976:H977"/>
    <mergeCell ref="J1048:J1049"/>
    <mergeCell ref="J976:J977"/>
    <mergeCell ref="K976:K977"/>
    <mergeCell ref="P976:P977"/>
    <mergeCell ref="Q976:Q977"/>
    <mergeCell ref="B992:B993"/>
    <mergeCell ref="C992:C993"/>
    <mergeCell ref="K1048:K1049"/>
    <mergeCell ref="P1048:P1049"/>
    <mergeCell ref="Q1048:Q1049"/>
    <mergeCell ref="E1127:E1128"/>
    <mergeCell ref="F1127:F1128"/>
    <mergeCell ref="H1127:H1128"/>
    <mergeCell ref="I1127:I1128"/>
    <mergeCell ref="J1127:J1128"/>
    <mergeCell ref="K1127:K1128"/>
    <mergeCell ref="P1127:P1128"/>
    <mergeCell ref="Q1127:Q1128"/>
    <mergeCell ref="K1075:K1076"/>
    <mergeCell ref="C1112:C1117"/>
    <mergeCell ref="J1052:J1053"/>
    <mergeCell ref="K1052:K1053"/>
    <mergeCell ref="P1052:P1053"/>
    <mergeCell ref="Q1052:Q1053"/>
    <mergeCell ref="C1054:C1055"/>
    <mergeCell ref="D1054:D1055"/>
    <mergeCell ref="E1054:E1055"/>
    <mergeCell ref="F1054:F1055"/>
    <mergeCell ref="H1054:H1055"/>
    <mergeCell ref="I1054:I1055"/>
    <mergeCell ref="J1054:J1055"/>
    <mergeCell ref="K1054:K1055"/>
    <mergeCell ref="P1054:P1055"/>
    <mergeCell ref="Q1054:Q1055"/>
    <mergeCell ref="I1050:I1051"/>
    <mergeCell ref="J1050:J1051"/>
    <mergeCell ref="K1050:K1051"/>
    <mergeCell ref="P1050:P1051"/>
    <mergeCell ref="J1125:J1126"/>
    <mergeCell ref="B1274:B1275"/>
    <mergeCell ref="C1274:C1275"/>
    <mergeCell ref="D1274:D1275"/>
    <mergeCell ref="E1274:E1275"/>
    <mergeCell ref="F1274:F1275"/>
    <mergeCell ref="H1274:H1275"/>
    <mergeCell ref="I1274:I1275"/>
    <mergeCell ref="J1274:J1275"/>
    <mergeCell ref="K1274:K1275"/>
    <mergeCell ref="P1274:P1275"/>
    <mergeCell ref="Q1274:Q1275"/>
    <mergeCell ref="G1272:G1273"/>
    <mergeCell ref="G1274:G1275"/>
    <mergeCell ref="B1197:B1199"/>
    <mergeCell ref="C1197:C1199"/>
    <mergeCell ref="D1197:D1199"/>
    <mergeCell ref="E1197:E1199"/>
    <mergeCell ref="F1197:F1199"/>
    <mergeCell ref="H1197:H1199"/>
    <mergeCell ref="I1197:I1199"/>
    <mergeCell ref="J1197:J1199"/>
    <mergeCell ref="K1197:K1199"/>
    <mergeCell ref="P1197:P1199"/>
    <mergeCell ref="Q1197:Q1199"/>
    <mergeCell ref="B1270:B1271"/>
    <mergeCell ref="C1270:C1271"/>
    <mergeCell ref="D1270:D1271"/>
    <mergeCell ref="E1270:E1271"/>
    <mergeCell ref="F1270:F1271"/>
    <mergeCell ref="H1270:H1271"/>
    <mergeCell ref="I1270:I1271"/>
    <mergeCell ref="J1270:J1271"/>
    <mergeCell ref="E1272:E1273"/>
    <mergeCell ref="F1272:F1273"/>
    <mergeCell ref="H1272:H1273"/>
    <mergeCell ref="I1272:I1273"/>
    <mergeCell ref="J1272:J1273"/>
    <mergeCell ref="K1272:K1273"/>
    <mergeCell ref="P1272:P1273"/>
    <mergeCell ref="J1142:J1144"/>
    <mergeCell ref="K1142:K1144"/>
    <mergeCell ref="P1142:P1144"/>
    <mergeCell ref="Q1142:Q1144"/>
    <mergeCell ref="G1129:G1131"/>
    <mergeCell ref="G1142:G1144"/>
    <mergeCell ref="G1145:G1146"/>
    <mergeCell ref="G1270:G1271"/>
    <mergeCell ref="Q1235:Q1238"/>
    <mergeCell ref="P1255:P1258"/>
    <mergeCell ref="Q1255:Q1258"/>
    <mergeCell ref="P1259:P1262"/>
    <mergeCell ref="Q1259:Q1262"/>
    <mergeCell ref="I1174:I1177"/>
    <mergeCell ref="I1178:I1181"/>
    <mergeCell ref="I1182:I1185"/>
    <mergeCell ref="I1186:I1188"/>
    <mergeCell ref="I1160:I1163"/>
    <mergeCell ref="I1164:I1166"/>
    <mergeCell ref="I1167:I1170"/>
    <mergeCell ref="E1195:E1196"/>
    <mergeCell ref="F1195:F1196"/>
    <mergeCell ref="H1195:H1196"/>
    <mergeCell ref="I1195:I1196"/>
    <mergeCell ref="J1195:J1196"/>
    <mergeCell ref="E1276:E1277"/>
    <mergeCell ref="F1276:F1277"/>
    <mergeCell ref="H1276:H1277"/>
    <mergeCell ref="I1276:I1277"/>
    <mergeCell ref="J1276:J1277"/>
    <mergeCell ref="K1276:K1277"/>
    <mergeCell ref="P1276:P1277"/>
    <mergeCell ref="Q1276:Q1277"/>
    <mergeCell ref="B1145:B1146"/>
    <mergeCell ref="C1145:C1146"/>
    <mergeCell ref="D1145:D1146"/>
    <mergeCell ref="E1145:E1146"/>
    <mergeCell ref="F1145:F1146"/>
    <mergeCell ref="H1145:H1146"/>
    <mergeCell ref="I1145:I1146"/>
    <mergeCell ref="J1145:J1146"/>
    <mergeCell ref="I1153:I1156"/>
    <mergeCell ref="J1153:J1156"/>
    <mergeCell ref="K1153:K1156"/>
    <mergeCell ref="Q1153:Q1156"/>
    <mergeCell ref="Q1150:Q1152"/>
    <mergeCell ref="P1251:P1254"/>
    <mergeCell ref="Q1251:Q1254"/>
    <mergeCell ref="K1247:K1250"/>
    <mergeCell ref="K1189:K1191"/>
    <mergeCell ref="K1192:K1194"/>
    <mergeCell ref="K1218:K1228"/>
    <mergeCell ref="K1229:K1231"/>
    <mergeCell ref="K1232:K1234"/>
    <mergeCell ref="K1270:K1271"/>
    <mergeCell ref="P1270:P1271"/>
    <mergeCell ref="B1272:B1273"/>
    <mergeCell ref="G1547:G1553"/>
    <mergeCell ref="G1125:G1126"/>
    <mergeCell ref="P1214:Q1214"/>
    <mergeCell ref="C1216:E1216"/>
    <mergeCell ref="A1520:B1520"/>
    <mergeCell ref="C1520:E1520"/>
    <mergeCell ref="G1127:G1128"/>
    <mergeCell ref="B1127:B1128"/>
    <mergeCell ref="C1127:C1128"/>
    <mergeCell ref="D1127:D1128"/>
    <mergeCell ref="Q1270:Q1271"/>
    <mergeCell ref="B1129:B1131"/>
    <mergeCell ref="C1129:C1131"/>
    <mergeCell ref="D1129:D1131"/>
    <mergeCell ref="E1129:E1131"/>
    <mergeCell ref="F1129:F1131"/>
    <mergeCell ref="H1129:H1131"/>
    <mergeCell ref="I1129:I1131"/>
    <mergeCell ref="J1129:J1131"/>
    <mergeCell ref="K1129:K1131"/>
    <mergeCell ref="P1129:P1131"/>
    <mergeCell ref="Q1129:Q1131"/>
    <mergeCell ref="B1142:B1144"/>
    <mergeCell ref="C1142:C1144"/>
    <mergeCell ref="D1142:D1144"/>
    <mergeCell ref="E1142:E1144"/>
    <mergeCell ref="F1142:F1144"/>
    <mergeCell ref="H1142:H1144"/>
    <mergeCell ref="D1498:D1500"/>
    <mergeCell ref="B1276:B1277"/>
    <mergeCell ref="C1276:C1277"/>
    <mergeCell ref="D1276:D1277"/>
    <mergeCell ref="K670:K671"/>
    <mergeCell ref="P670:P671"/>
    <mergeCell ref="Q670:Q671"/>
    <mergeCell ref="B1547:B1553"/>
    <mergeCell ref="C1547:C1553"/>
    <mergeCell ref="D1547:D1553"/>
    <mergeCell ref="E1547:E1553"/>
    <mergeCell ref="F1547:F1553"/>
    <mergeCell ref="H1547:H1553"/>
    <mergeCell ref="I1547:I1553"/>
    <mergeCell ref="J1547:J1553"/>
    <mergeCell ref="K1547:K1553"/>
    <mergeCell ref="P1547:P1553"/>
    <mergeCell ref="Q1547:Q1553"/>
    <mergeCell ref="B1125:B1126"/>
    <mergeCell ref="C1125:C1126"/>
    <mergeCell ref="D1125:D1126"/>
    <mergeCell ref="E1125:E1126"/>
    <mergeCell ref="F1125:F1126"/>
    <mergeCell ref="B672:B673"/>
    <mergeCell ref="C672:C673"/>
    <mergeCell ref="D672:D673"/>
    <mergeCell ref="E672:E673"/>
    <mergeCell ref="F672:F673"/>
    <mergeCell ref="H672:H673"/>
    <mergeCell ref="I672:I673"/>
    <mergeCell ref="J672:J673"/>
    <mergeCell ref="K672:K673"/>
    <mergeCell ref="P672:P673"/>
    <mergeCell ref="Q672:Q673"/>
    <mergeCell ref="B1498:B1500"/>
    <mergeCell ref="C1498:C1500"/>
    <mergeCell ref="E1498:E1500"/>
    <mergeCell ref="F1498:F1500"/>
    <mergeCell ref="H1498:H1500"/>
    <mergeCell ref="I1498:I1500"/>
    <mergeCell ref="J1498:J1500"/>
    <mergeCell ref="K1498:K1500"/>
    <mergeCell ref="P1498:P1500"/>
    <mergeCell ref="C1157:C1159"/>
    <mergeCell ref="D1157:D1159"/>
    <mergeCell ref="Q1498:Q1500"/>
    <mergeCell ref="E1046:E1047"/>
    <mergeCell ref="I1079:I1094"/>
    <mergeCell ref="Q1068:Q1072"/>
    <mergeCell ref="P1095:P1096"/>
    <mergeCell ref="H1077:H1078"/>
    <mergeCell ref="I1077:I1078"/>
    <mergeCell ref="J1077:J1078"/>
    <mergeCell ref="K1077:K1078"/>
    <mergeCell ref="J1097:J1099"/>
    <mergeCell ref="K1097:K1099"/>
    <mergeCell ref="P1097:P1099"/>
    <mergeCell ref="Q1097:Q1099"/>
    <mergeCell ref="I1150:I1152"/>
    <mergeCell ref="J1150:J1152"/>
    <mergeCell ref="K1150:K1152"/>
    <mergeCell ref="J1112:J1117"/>
    <mergeCell ref="K1112:K1117"/>
    <mergeCell ref="E1118:E1124"/>
    <mergeCell ref="C1153:C1156"/>
    <mergeCell ref="D1153:D1156"/>
    <mergeCell ref="E1153:E1156"/>
    <mergeCell ref="F1153:F1156"/>
    <mergeCell ref="B1501:B1503"/>
    <mergeCell ref="C1501:C1503"/>
    <mergeCell ref="D1501:D1503"/>
    <mergeCell ref="E1501:E1503"/>
    <mergeCell ref="F1501:F1503"/>
    <mergeCell ref="H1501:H1503"/>
    <mergeCell ref="I1501:I1503"/>
    <mergeCell ref="J1501:J1503"/>
    <mergeCell ref="K1501:K1503"/>
    <mergeCell ref="P1501:P1503"/>
    <mergeCell ref="Q1501:Q1503"/>
    <mergeCell ref="P1157:P1159"/>
    <mergeCell ref="Q1157:Q1159"/>
    <mergeCell ref="B1153:B1156"/>
    <mergeCell ref="G1174:G1177"/>
    <mergeCell ref="G1178:G1181"/>
    <mergeCell ref="G1182:G1185"/>
    <mergeCell ref="G1186:G1188"/>
    <mergeCell ref="G1189:G1191"/>
    <mergeCell ref="P1482:P1485"/>
    <mergeCell ref="Q1482:Q1485"/>
    <mergeCell ref="P1486:P1488"/>
    <mergeCell ref="Q1486:Q1488"/>
    <mergeCell ref="P1476:P1478"/>
    <mergeCell ref="Q1476:Q1478"/>
    <mergeCell ref="P1479:P1481"/>
    <mergeCell ref="Q1479:Q1481"/>
    <mergeCell ref="P1494:P1495"/>
    <mergeCell ref="Q1494:Q1495"/>
    <mergeCell ref="P1496:P1497"/>
    <mergeCell ref="Q1496:Q1497"/>
    <mergeCell ref="P1492:P1493"/>
    <mergeCell ref="P1536:P1546"/>
    <mergeCell ref="Q1536:Q1546"/>
    <mergeCell ref="P1510:P1511"/>
    <mergeCell ref="Q1510:Q1511"/>
    <mergeCell ref="G1192:G1194"/>
    <mergeCell ref="G1218:G1228"/>
    <mergeCell ref="G1229:G1231"/>
    <mergeCell ref="G1232:G1234"/>
    <mergeCell ref="G1235:G1238"/>
    <mergeCell ref="G1239:G1246"/>
    <mergeCell ref="F1042:F1043"/>
    <mergeCell ref="H1042:H1043"/>
    <mergeCell ref="I1042:I1043"/>
    <mergeCell ref="J1042:J1043"/>
    <mergeCell ref="K1042:K1043"/>
    <mergeCell ref="P1042:P1043"/>
    <mergeCell ref="Q1042:Q1043"/>
    <mergeCell ref="J1073:J1074"/>
    <mergeCell ref="K1073:K1074"/>
    <mergeCell ref="P1073:P1074"/>
    <mergeCell ref="K1095:K1096"/>
    <mergeCell ref="H1100:H1101"/>
    <mergeCell ref="I1100:I1101"/>
    <mergeCell ref="J1100:J1101"/>
    <mergeCell ref="K1100:K1101"/>
    <mergeCell ref="P1100:P1101"/>
    <mergeCell ref="F1046:F1047"/>
    <mergeCell ref="H1046:H1047"/>
    <mergeCell ref="I1046:I1047"/>
    <mergeCell ref="J1046:J1047"/>
    <mergeCell ref="K1046:K1047"/>
    <mergeCell ref="P1046:P1047"/>
    <mergeCell ref="F1108:F1111"/>
    <mergeCell ref="H1108:H1111"/>
    <mergeCell ref="I1108:I1111"/>
    <mergeCell ref="J1108:J1111"/>
    <mergeCell ref="C1150:C1152"/>
    <mergeCell ref="P1150:P1152"/>
    <mergeCell ref="E1150:E1152"/>
    <mergeCell ref="F1150:F1152"/>
    <mergeCell ref="H1125:H1126"/>
    <mergeCell ref="I1125:I1126"/>
    <mergeCell ref="J1079:J1094"/>
    <mergeCell ref="K1079:K1094"/>
    <mergeCell ref="P1079:P1094"/>
    <mergeCell ref="Q1079:Q1094"/>
    <mergeCell ref="C1100:C1101"/>
    <mergeCell ref="D1100:D1101"/>
    <mergeCell ref="E1100:E1101"/>
    <mergeCell ref="F1100:F1101"/>
    <mergeCell ref="C1097:C1099"/>
    <mergeCell ref="D1097:D1099"/>
    <mergeCell ref="C1079:C1094"/>
    <mergeCell ref="D1079:D1094"/>
    <mergeCell ref="J1105:J1107"/>
    <mergeCell ref="K1125:K1126"/>
    <mergeCell ref="P1125:P1126"/>
    <mergeCell ref="Q1125:Q1126"/>
    <mergeCell ref="F1038:F1041"/>
    <mergeCell ref="H1038:H1041"/>
    <mergeCell ref="H1073:H1074"/>
    <mergeCell ref="H1095:H1096"/>
    <mergeCell ref="H1079:H1094"/>
    <mergeCell ref="H1102:H1104"/>
    <mergeCell ref="G1044:G1045"/>
    <mergeCell ref="G1046:G1047"/>
    <mergeCell ref="G1068:G1072"/>
    <mergeCell ref="G1073:G1074"/>
    <mergeCell ref="G1075:G1076"/>
    <mergeCell ref="G1077:G1078"/>
    <mergeCell ref="J1095:J1096"/>
    <mergeCell ref="J1075:J1076"/>
    <mergeCell ref="I1102:I1104"/>
    <mergeCell ref="J1102:J1104"/>
    <mergeCell ref="E1097:E1099"/>
    <mergeCell ref="G1042:G1043"/>
    <mergeCell ref="I1097:I1099"/>
    <mergeCell ref="F1079:F1094"/>
    <mergeCell ref="H1068:H1072"/>
    <mergeCell ref="I1052:I1053"/>
    <mergeCell ref="G1048:G1049"/>
    <mergeCell ref="G1050:G1051"/>
    <mergeCell ref="G1052:G1053"/>
    <mergeCell ref="G1054:G1055"/>
    <mergeCell ref="B1044:B1045"/>
    <mergeCell ref="C1044:C1045"/>
    <mergeCell ref="D1044:D1045"/>
    <mergeCell ref="E1044:E1045"/>
    <mergeCell ref="F1044:F1045"/>
    <mergeCell ref="E1073:E1074"/>
    <mergeCell ref="F1073:F1074"/>
    <mergeCell ref="E1075:E1076"/>
    <mergeCell ref="F1075:F1076"/>
    <mergeCell ref="E1077:E1078"/>
    <mergeCell ref="F1077:F1078"/>
    <mergeCell ref="B1102:B1104"/>
    <mergeCell ref="C1102:C1104"/>
    <mergeCell ref="D1102:D1104"/>
    <mergeCell ref="E1102:E1104"/>
    <mergeCell ref="F1102:F1104"/>
    <mergeCell ref="F1097:F1099"/>
    <mergeCell ref="B1048:B1049"/>
    <mergeCell ref="C1048:C1049"/>
    <mergeCell ref="D1048:D1049"/>
    <mergeCell ref="E1048:E1049"/>
    <mergeCell ref="F1048:F1049"/>
    <mergeCell ref="B1054:B1055"/>
    <mergeCell ref="Q1492:Q1493"/>
    <mergeCell ref="P1506:P1507"/>
    <mergeCell ref="Q1506:Q1507"/>
    <mergeCell ref="P1522:P1535"/>
    <mergeCell ref="Q1522:Q1535"/>
    <mergeCell ref="P1508:P1509"/>
    <mergeCell ref="Q1508:Q1509"/>
    <mergeCell ref="P1474:P1475"/>
    <mergeCell ref="Q1474:Q1475"/>
    <mergeCell ref="P1427:P1430"/>
    <mergeCell ref="Q1427:Q1430"/>
    <mergeCell ref="P1431:P1435"/>
    <mergeCell ref="Q1431:Q1435"/>
    <mergeCell ref="P1489:P1491"/>
    <mergeCell ref="Q1489:Q1491"/>
    <mergeCell ref="P1504:P1505"/>
    <mergeCell ref="Q1504:Q1505"/>
    <mergeCell ref="P1471:P1473"/>
    <mergeCell ref="Q1471:Q1473"/>
    <mergeCell ref="P1455:P1462"/>
    <mergeCell ref="Q1455:Q1462"/>
    <mergeCell ref="P1463:P1470"/>
    <mergeCell ref="Q1463:Q1470"/>
    <mergeCell ref="P1452:P1454"/>
    <mergeCell ref="Q1452:Q1454"/>
    <mergeCell ref="P1446:P1448"/>
    <mergeCell ref="Q1446:Q1448"/>
    <mergeCell ref="P1449:P1451"/>
    <mergeCell ref="Q1449:Q1451"/>
    <mergeCell ref="F1520:R1520"/>
    <mergeCell ref="G1427:G1430"/>
    <mergeCell ref="G1431:G1435"/>
    <mergeCell ref="Q1006:Q1016"/>
    <mergeCell ref="Q1147:Q1149"/>
    <mergeCell ref="Q1118:Q1124"/>
    <mergeCell ref="Q1108:Q1111"/>
    <mergeCell ref="P1075:P1076"/>
    <mergeCell ref="Q1075:Q1076"/>
    <mergeCell ref="P1108:P1111"/>
    <mergeCell ref="P1025:P1026"/>
    <mergeCell ref="Q1025:Q1026"/>
    <mergeCell ref="Q1100:Q1101"/>
    <mergeCell ref="P1044:P1045"/>
    <mergeCell ref="Q1044:Q1045"/>
    <mergeCell ref="Q1073:Q1074"/>
    <mergeCell ref="P1068:P1072"/>
    <mergeCell ref="Q1046:Q1047"/>
    <mergeCell ref="P1105:P1107"/>
    <mergeCell ref="P1412:P1413"/>
    <mergeCell ref="Q1412:Q1413"/>
    <mergeCell ref="P1247:P1250"/>
    <mergeCell ref="Q1247:Q1250"/>
    <mergeCell ref="P1239:P1246"/>
    <mergeCell ref="Q1239:Q1246"/>
    <mergeCell ref="P1409:P1411"/>
    <mergeCell ref="Q1409:Q1411"/>
    <mergeCell ref="P1339:P1343"/>
    <mergeCell ref="Q1339:Q1343"/>
    <mergeCell ref="P1344:P1345"/>
    <mergeCell ref="Q1344:Q1345"/>
    <mergeCell ref="P1407:P1408"/>
    <mergeCell ref="Q1407:Q1408"/>
    <mergeCell ref="P1354:P1356"/>
    <mergeCell ref="Q1354:Q1356"/>
    <mergeCell ref="P1335:P1338"/>
    <mergeCell ref="Q1335:Q1338"/>
    <mergeCell ref="P1381:P1394"/>
    <mergeCell ref="Q1381:Q1394"/>
    <mergeCell ref="P1395:P1401"/>
    <mergeCell ref="Q1395:Q1401"/>
    <mergeCell ref="P1346:P1351"/>
    <mergeCell ref="Q1346:Q1351"/>
    <mergeCell ref="P888:P891"/>
    <mergeCell ref="Q888:Q891"/>
    <mergeCell ref="P1167:P1170"/>
    <mergeCell ref="Q1167:Q1170"/>
    <mergeCell ref="P1160:P1163"/>
    <mergeCell ref="Q1160:Q1163"/>
    <mergeCell ref="P1164:P1166"/>
    <mergeCell ref="Q1164:Q1166"/>
    <mergeCell ref="P1182:P1185"/>
    <mergeCell ref="Q1182:Q1185"/>
    <mergeCell ref="P1186:P1188"/>
    <mergeCell ref="Q1186:Q1188"/>
    <mergeCell ref="P1174:P1177"/>
    <mergeCell ref="Q1174:Q1177"/>
    <mergeCell ref="P1178:P1181"/>
    <mergeCell ref="Q1178:Q1181"/>
    <mergeCell ref="P951:P953"/>
    <mergeCell ref="Q951:Q953"/>
    <mergeCell ref="P1282:P1283"/>
    <mergeCell ref="Q1282:Q1283"/>
    <mergeCell ref="Q1023:Q1024"/>
    <mergeCell ref="P941:P944"/>
    <mergeCell ref="Q941:Q944"/>
    <mergeCell ref="P1235:P1238"/>
    <mergeCell ref="P1298:P1301"/>
    <mergeCell ref="Q1298:Q1301"/>
    <mergeCell ref="Q1095:Q1096"/>
    <mergeCell ref="P1102:P1104"/>
    <mergeCell ref="Q1102:Q1104"/>
    <mergeCell ref="Q1105:Q1107"/>
    <mergeCell ref="P1023:P1024"/>
    <mergeCell ref="P1324:P1326"/>
    <mergeCell ref="Q1324:Q1326"/>
    <mergeCell ref="P1321:P1323"/>
    <mergeCell ref="Q1321:Q1323"/>
    <mergeCell ref="P1310:P1317"/>
    <mergeCell ref="Q1310:Q1317"/>
    <mergeCell ref="P1318:P1320"/>
    <mergeCell ref="Q1318:Q1320"/>
    <mergeCell ref="P1306:P1309"/>
    <mergeCell ref="Q1306:Q1309"/>
    <mergeCell ref="P1280:P1281"/>
    <mergeCell ref="Q1280:Q1281"/>
    <mergeCell ref="P1027:P1037"/>
    <mergeCell ref="Q1027:Q1037"/>
    <mergeCell ref="P1145:P1146"/>
    <mergeCell ref="Q1145:Q1146"/>
    <mergeCell ref="Q1272:Q1273"/>
    <mergeCell ref="P1112:P1117"/>
    <mergeCell ref="P1153:P1156"/>
    <mergeCell ref="P1327:P1330"/>
    <mergeCell ref="Q1327:Q1330"/>
    <mergeCell ref="P1331:P1334"/>
    <mergeCell ref="Q1331:Q1334"/>
    <mergeCell ref="P932:P935"/>
    <mergeCell ref="Q932:Q935"/>
    <mergeCell ref="P936:P940"/>
    <mergeCell ref="Q936:Q940"/>
    <mergeCell ref="P945:P947"/>
    <mergeCell ref="Q945:Q947"/>
    <mergeCell ref="P948:P950"/>
    <mergeCell ref="Q948:Q950"/>
    <mergeCell ref="P1302:P1305"/>
    <mergeCell ref="Q1302:Q1305"/>
    <mergeCell ref="P1294:P1297"/>
    <mergeCell ref="Q1294:Q1297"/>
    <mergeCell ref="P1263:P1269"/>
    <mergeCell ref="Q1263:Q1269"/>
    <mergeCell ref="P1206:P1207"/>
    <mergeCell ref="Q1206:Q1207"/>
    <mergeCell ref="P1171:P1173"/>
    <mergeCell ref="Q1171:Q1173"/>
    <mergeCell ref="P1004:P1005"/>
    <mergeCell ref="Q1004:Q1005"/>
    <mergeCell ref="P998:P1003"/>
    <mergeCell ref="Q998:Q1003"/>
    <mergeCell ref="P972:P973"/>
    <mergeCell ref="Q972:Q973"/>
    <mergeCell ref="P1038:P1041"/>
    <mergeCell ref="Q1038:Q1041"/>
    <mergeCell ref="P1017:P1022"/>
    <mergeCell ref="Q1017:Q1022"/>
    <mergeCell ref="P1006:P1016"/>
    <mergeCell ref="P1147:P1149"/>
    <mergeCell ref="P858:P859"/>
    <mergeCell ref="Q858:Q859"/>
    <mergeCell ref="P845:P847"/>
    <mergeCell ref="Q845:Q847"/>
    <mergeCell ref="P851:P852"/>
    <mergeCell ref="Q851:Q852"/>
    <mergeCell ref="P826:P827"/>
    <mergeCell ref="Q826:Q827"/>
    <mergeCell ref="P920:P923"/>
    <mergeCell ref="Q920:Q923"/>
    <mergeCell ref="P1229:P1231"/>
    <mergeCell ref="Q1229:Q1231"/>
    <mergeCell ref="P1232:P1234"/>
    <mergeCell ref="Q1232:Q1234"/>
    <mergeCell ref="P1218:P1228"/>
    <mergeCell ref="Q1218:Q1228"/>
    <mergeCell ref="P1189:P1191"/>
    <mergeCell ref="Q1189:Q1191"/>
    <mergeCell ref="P1192:P1194"/>
    <mergeCell ref="Q1192:Q1194"/>
    <mergeCell ref="P958:P960"/>
    <mergeCell ref="P961:P969"/>
    <mergeCell ref="P1077:P1078"/>
    <mergeCell ref="Q1077:Q1078"/>
    <mergeCell ref="Q958:Q960"/>
    <mergeCell ref="P954:P957"/>
    <mergeCell ref="Q954:Q957"/>
    <mergeCell ref="Q961:Q969"/>
    <mergeCell ref="P970:P971"/>
    <mergeCell ref="Q970:Q971"/>
    <mergeCell ref="P996:P997"/>
    <mergeCell ref="Q996:Q997"/>
    <mergeCell ref="P883:P887"/>
    <mergeCell ref="Q883:Q887"/>
    <mergeCell ref="P731:P734"/>
    <mergeCell ref="Q731:Q734"/>
    <mergeCell ref="P735:P737"/>
    <mergeCell ref="Q735:Q737"/>
    <mergeCell ref="P715:P724"/>
    <mergeCell ref="Q715:Q724"/>
    <mergeCell ref="P728:P730"/>
    <mergeCell ref="Q728:Q730"/>
    <mergeCell ref="P1118:P1124"/>
    <mergeCell ref="Q1112:Q1117"/>
    <mergeCell ref="P842:P844"/>
    <mergeCell ref="Q842:Q844"/>
    <mergeCell ref="P811:P814"/>
    <mergeCell ref="Q811:Q814"/>
    <mergeCell ref="P815:P817"/>
    <mergeCell ref="Q815:Q817"/>
    <mergeCell ref="P807:P810"/>
    <mergeCell ref="Q807:Q810"/>
    <mergeCell ref="P860:P865"/>
    <mergeCell ref="Q860:Q865"/>
    <mergeCell ref="P866:P871"/>
    <mergeCell ref="Q866:Q871"/>
    <mergeCell ref="P848:P850"/>
    <mergeCell ref="Q848:Q850"/>
    <mergeCell ref="P838:P841"/>
    <mergeCell ref="Q838:Q841"/>
    <mergeCell ref="P853:P855"/>
    <mergeCell ref="Q853:Q855"/>
    <mergeCell ref="P709:P711"/>
    <mergeCell ref="Q709:Q711"/>
    <mergeCell ref="P712:P714"/>
    <mergeCell ref="Q712:Q714"/>
    <mergeCell ref="P725:P727"/>
    <mergeCell ref="Q725:Q727"/>
    <mergeCell ref="P778:P781"/>
    <mergeCell ref="Q778:Q781"/>
    <mergeCell ref="P767:P770"/>
    <mergeCell ref="Q767:Q770"/>
    <mergeCell ref="P771:P777"/>
    <mergeCell ref="Q771:Q777"/>
    <mergeCell ref="P764:P766"/>
    <mergeCell ref="Q764:Q766"/>
    <mergeCell ref="P796:P799"/>
    <mergeCell ref="Q796:Q799"/>
    <mergeCell ref="P800:P806"/>
    <mergeCell ref="Q800:Q806"/>
    <mergeCell ref="P786:P789"/>
    <mergeCell ref="Q786:Q789"/>
    <mergeCell ref="P790:P792"/>
    <mergeCell ref="Q790:Q792"/>
    <mergeCell ref="P782:P785"/>
    <mergeCell ref="Q782:Q785"/>
    <mergeCell ref="P793:P795"/>
    <mergeCell ref="Q793:Q795"/>
    <mergeCell ref="Q762:Q763"/>
    <mergeCell ref="P752:R752"/>
    <mergeCell ref="Q740:Q741"/>
    <mergeCell ref="Q742:Q743"/>
    <mergeCell ref="P637:P639"/>
    <mergeCell ref="Q637:Q639"/>
    <mergeCell ref="P623:P626"/>
    <mergeCell ref="Q623:Q626"/>
    <mergeCell ref="P627:P633"/>
    <mergeCell ref="Q627:Q633"/>
    <mergeCell ref="P646:P649"/>
    <mergeCell ref="Q646:Q649"/>
    <mergeCell ref="P664:P667"/>
    <mergeCell ref="Q664:Q667"/>
    <mergeCell ref="P650:P652"/>
    <mergeCell ref="Q650:Q652"/>
    <mergeCell ref="P661:P663"/>
    <mergeCell ref="Q661:Q663"/>
    <mergeCell ref="P653:P660"/>
    <mergeCell ref="Q653:Q660"/>
    <mergeCell ref="P598:P599"/>
    <mergeCell ref="Q598:Q599"/>
    <mergeCell ref="P596:P597"/>
    <mergeCell ref="Q596:Q597"/>
    <mergeCell ref="P620:P622"/>
    <mergeCell ref="Q620:Q622"/>
    <mergeCell ref="P701:P708"/>
    <mergeCell ref="Q701:Q708"/>
    <mergeCell ref="P693:P696"/>
    <mergeCell ref="Q693:Q696"/>
    <mergeCell ref="P697:P700"/>
    <mergeCell ref="Q697:Q700"/>
    <mergeCell ref="P674:P675"/>
    <mergeCell ref="Q674:Q675"/>
    <mergeCell ref="P686:P692"/>
    <mergeCell ref="Q686:Q692"/>
    <mergeCell ref="P543:P552"/>
    <mergeCell ref="Q543:Q552"/>
    <mergeCell ref="P537:P539"/>
    <mergeCell ref="Q537:Q539"/>
    <mergeCell ref="P540:P542"/>
    <mergeCell ref="Q540:Q542"/>
    <mergeCell ref="P579:P581"/>
    <mergeCell ref="Q579:Q581"/>
    <mergeCell ref="P576:P578"/>
    <mergeCell ref="Q576:Q578"/>
    <mergeCell ref="P610:P619"/>
    <mergeCell ref="Q610:Q619"/>
    <mergeCell ref="P640:P641"/>
    <mergeCell ref="Q640:Q641"/>
    <mergeCell ref="P642:P645"/>
    <mergeCell ref="Q642:Q645"/>
    <mergeCell ref="P634:P636"/>
    <mergeCell ref="Q634:Q636"/>
    <mergeCell ref="Q521:Q523"/>
    <mergeCell ref="P534:P536"/>
    <mergeCell ref="Q534:Q536"/>
    <mergeCell ref="P556:P558"/>
    <mergeCell ref="Q556:Q558"/>
    <mergeCell ref="P553:P555"/>
    <mergeCell ref="Q553:Q555"/>
    <mergeCell ref="P565:P567"/>
    <mergeCell ref="Q565:Q567"/>
    <mergeCell ref="P568:P570"/>
    <mergeCell ref="Q568:Q570"/>
    <mergeCell ref="P559:P561"/>
    <mergeCell ref="Q559:Q561"/>
    <mergeCell ref="P562:P564"/>
    <mergeCell ref="Q562:Q564"/>
    <mergeCell ref="P574:P575"/>
    <mergeCell ref="Q574:Q575"/>
    <mergeCell ref="P571:P573"/>
    <mergeCell ref="Q571:Q573"/>
    <mergeCell ref="P463:P465"/>
    <mergeCell ref="Q463:Q465"/>
    <mergeCell ref="P460:P462"/>
    <mergeCell ref="Q460:Q462"/>
    <mergeCell ref="P419:P427"/>
    <mergeCell ref="Q419:Q427"/>
    <mergeCell ref="P428:P430"/>
    <mergeCell ref="Q428:Q430"/>
    <mergeCell ref="P469:P471"/>
    <mergeCell ref="Q469:Q471"/>
    <mergeCell ref="P472:P474"/>
    <mergeCell ref="Q472:Q474"/>
    <mergeCell ref="P466:P468"/>
    <mergeCell ref="Q466:Q468"/>
    <mergeCell ref="P431:P439"/>
    <mergeCell ref="Q431:Q439"/>
    <mergeCell ref="P481:P483"/>
    <mergeCell ref="Q481:Q483"/>
    <mergeCell ref="Q442:Q443"/>
    <mergeCell ref="P359:P361"/>
    <mergeCell ref="Q359:Q361"/>
    <mergeCell ref="P349:P351"/>
    <mergeCell ref="Q349:Q351"/>
    <mergeCell ref="P484:P493"/>
    <mergeCell ref="Q484:Q493"/>
    <mergeCell ref="P478:P480"/>
    <mergeCell ref="Q478:Q480"/>
    <mergeCell ref="P475:P477"/>
    <mergeCell ref="Q475:Q477"/>
    <mergeCell ref="P509:P510"/>
    <mergeCell ref="Q509:Q510"/>
    <mergeCell ref="P511:P520"/>
    <mergeCell ref="Q511:Q520"/>
    <mergeCell ref="P497:P505"/>
    <mergeCell ref="Q497:Q505"/>
    <mergeCell ref="P506:P508"/>
    <mergeCell ref="Q506:Q508"/>
    <mergeCell ref="P494:P496"/>
    <mergeCell ref="Q494:Q496"/>
    <mergeCell ref="P385:P386"/>
    <mergeCell ref="Q385:Q386"/>
    <mergeCell ref="P387:P392"/>
    <mergeCell ref="Q387:Q392"/>
    <mergeCell ref="P382:P384"/>
    <mergeCell ref="Q382:Q384"/>
    <mergeCell ref="P403:P415"/>
    <mergeCell ref="Q403:Q415"/>
    <mergeCell ref="P416:P418"/>
    <mergeCell ref="Q416:Q418"/>
    <mergeCell ref="P396:P399"/>
    <mergeCell ref="Q396:Q399"/>
    <mergeCell ref="P343:P345"/>
    <mergeCell ref="Q343:Q345"/>
    <mergeCell ref="P346:P348"/>
    <mergeCell ref="Q346:Q348"/>
    <mergeCell ref="P336:P338"/>
    <mergeCell ref="Q336:Q338"/>
    <mergeCell ref="P339:P342"/>
    <mergeCell ref="Q339:Q342"/>
    <mergeCell ref="P334:P335"/>
    <mergeCell ref="Q334:Q335"/>
    <mergeCell ref="P352:P358"/>
    <mergeCell ref="Q352:Q358"/>
    <mergeCell ref="P324:P329"/>
    <mergeCell ref="Q324:Q329"/>
    <mergeCell ref="P330:P333"/>
    <mergeCell ref="Q330:Q333"/>
    <mergeCell ref="P315:P317"/>
    <mergeCell ref="Q315:Q317"/>
    <mergeCell ref="Q270:Q272"/>
    <mergeCell ref="P273:P275"/>
    <mergeCell ref="Q273:Q275"/>
    <mergeCell ref="P321:P323"/>
    <mergeCell ref="Q321:Q323"/>
    <mergeCell ref="P318:P320"/>
    <mergeCell ref="Q318:Q320"/>
    <mergeCell ref="P312:P314"/>
    <mergeCell ref="Q312:Q314"/>
    <mergeCell ref="P293:P295"/>
    <mergeCell ref="Q293:Q295"/>
    <mergeCell ref="P289:P292"/>
    <mergeCell ref="Q289:Q292"/>
    <mergeCell ref="P306:P311"/>
    <mergeCell ref="Q306:Q311"/>
    <mergeCell ref="Q283:Q284"/>
    <mergeCell ref="P302:Q302"/>
    <mergeCell ref="Q170:Q172"/>
    <mergeCell ref="P235:P237"/>
    <mergeCell ref="Q235:Q237"/>
    <mergeCell ref="P230:P232"/>
    <mergeCell ref="Q230:Q232"/>
    <mergeCell ref="P233:P234"/>
    <mergeCell ref="Q233:Q234"/>
    <mergeCell ref="P209:P215"/>
    <mergeCell ref="Q209:Q215"/>
    <mergeCell ref="P206:P208"/>
    <mergeCell ref="Q206:Q208"/>
    <mergeCell ref="P197:P198"/>
    <mergeCell ref="Q197:Q198"/>
    <mergeCell ref="P216:P219"/>
    <mergeCell ref="Q216:Q219"/>
    <mergeCell ref="P400:P402"/>
    <mergeCell ref="Q400:Q402"/>
    <mergeCell ref="P393:P395"/>
    <mergeCell ref="Q393:Q395"/>
    <mergeCell ref="P247:P249"/>
    <mergeCell ref="Q247:Q249"/>
    <mergeCell ref="P250:P252"/>
    <mergeCell ref="Q250:Q252"/>
    <mergeCell ref="P241:P243"/>
    <mergeCell ref="Q241:Q243"/>
    <mergeCell ref="P244:P246"/>
    <mergeCell ref="Q244:Q246"/>
    <mergeCell ref="P238:P240"/>
    <mergeCell ref="Q238:Q240"/>
    <mergeCell ref="P264:P266"/>
    <mergeCell ref="Q264:Q266"/>
    <mergeCell ref="P270:P272"/>
    <mergeCell ref="P9:P10"/>
    <mergeCell ref="Q9:Q10"/>
    <mergeCell ref="P11:P12"/>
    <mergeCell ref="Q11:Q12"/>
    <mergeCell ref="P3:P4"/>
    <mergeCell ref="Q3:Q4"/>
    <mergeCell ref="P7:P8"/>
    <mergeCell ref="Q7:Q8"/>
    <mergeCell ref="P27:P28"/>
    <mergeCell ref="Q27:Q28"/>
    <mergeCell ref="P29:P30"/>
    <mergeCell ref="Q29:Q30"/>
    <mergeCell ref="P25:P26"/>
    <mergeCell ref="Q25:Q26"/>
    <mergeCell ref="P21:P22"/>
    <mergeCell ref="Q21:Q22"/>
    <mergeCell ref="P23:P24"/>
    <mergeCell ref="Q23:Q24"/>
    <mergeCell ref="P5:P6"/>
    <mergeCell ref="Q5:Q6"/>
    <mergeCell ref="P13:P20"/>
    <mergeCell ref="Q13:Q20"/>
    <mergeCell ref="P39:P41"/>
    <mergeCell ref="Q39:Q41"/>
    <mergeCell ref="P31:P32"/>
    <mergeCell ref="Q31:Q32"/>
    <mergeCell ref="P33:P38"/>
    <mergeCell ref="Q33:Q38"/>
    <mergeCell ref="P53:P54"/>
    <mergeCell ref="Q53:Q54"/>
    <mergeCell ref="P55:P57"/>
    <mergeCell ref="Q55:Q57"/>
    <mergeCell ref="P42:P43"/>
    <mergeCell ref="Q42:Q43"/>
    <mergeCell ref="P44:P49"/>
    <mergeCell ref="Q44:Q49"/>
    <mergeCell ref="P50:P52"/>
    <mergeCell ref="Q50:Q52"/>
    <mergeCell ref="K1452:K1454"/>
    <mergeCell ref="P154:P155"/>
    <mergeCell ref="Q154:Q155"/>
    <mergeCell ref="P122:P124"/>
    <mergeCell ref="Q122:Q124"/>
    <mergeCell ref="P125:P126"/>
    <mergeCell ref="Q125:Q126"/>
    <mergeCell ref="P87:P88"/>
    <mergeCell ref="Q87:Q88"/>
    <mergeCell ref="P85:P86"/>
    <mergeCell ref="Q85:Q86"/>
    <mergeCell ref="P78:P79"/>
    <mergeCell ref="Q78:Q79"/>
    <mergeCell ref="P80:P81"/>
    <mergeCell ref="Q80:Q81"/>
    <mergeCell ref="P66:P67"/>
    <mergeCell ref="K1536:K1546"/>
    <mergeCell ref="K1510:K1511"/>
    <mergeCell ref="K1508:K1509"/>
    <mergeCell ref="K1522:K1535"/>
    <mergeCell ref="K1504:K1505"/>
    <mergeCell ref="K1506:K1507"/>
    <mergeCell ref="K1489:K1491"/>
    <mergeCell ref="K1492:K1493"/>
    <mergeCell ref="K1494:K1495"/>
    <mergeCell ref="K1496:K1497"/>
    <mergeCell ref="K1471:K1473"/>
    <mergeCell ref="K1474:K1475"/>
    <mergeCell ref="K1476:K1478"/>
    <mergeCell ref="K1479:K1481"/>
    <mergeCell ref="K1482:K1485"/>
    <mergeCell ref="K1486:K1488"/>
    <mergeCell ref="K1446:K1448"/>
    <mergeCell ref="K1449:K1451"/>
    <mergeCell ref="K1455:K1462"/>
    <mergeCell ref="K1463:K1470"/>
    <mergeCell ref="K1409:K1411"/>
    <mergeCell ref="K1412:K1413"/>
    <mergeCell ref="K1414:K1416"/>
    <mergeCell ref="K1402:K1403"/>
    <mergeCell ref="K1404:K1406"/>
    <mergeCell ref="K1354:K1356"/>
    <mergeCell ref="K1357:K1359"/>
    <mergeCell ref="K1407:K1408"/>
    <mergeCell ref="K1105:K1107"/>
    <mergeCell ref="K1025:K1026"/>
    <mergeCell ref="K1346:K1351"/>
    <mergeCell ref="K1395:K1401"/>
    <mergeCell ref="K1335:K1338"/>
    <mergeCell ref="K1339:K1343"/>
    <mergeCell ref="K1344:K1345"/>
    <mergeCell ref="K1282:K1283"/>
    <mergeCell ref="K1324:K1326"/>
    <mergeCell ref="K1327:K1330"/>
    <mergeCell ref="K1331:K1334"/>
    <mergeCell ref="K1280:K1281"/>
    <mergeCell ref="K1306:K1309"/>
    <mergeCell ref="K1310:K1317"/>
    <mergeCell ref="K1318:K1320"/>
    <mergeCell ref="K1321:K1323"/>
    <mergeCell ref="K1298:K1301"/>
    <mergeCell ref="K1302:K1305"/>
    <mergeCell ref="K1108:K1111"/>
    <mergeCell ref="K1102:K1104"/>
    <mergeCell ref="K1263:K1269"/>
    <mergeCell ref="K1259:K1262"/>
    <mergeCell ref="K1235:K1238"/>
    <mergeCell ref="K1239:K1246"/>
    <mergeCell ref="K731:K734"/>
    <mergeCell ref="K1171:K1173"/>
    <mergeCell ref="K1068:K1072"/>
    <mergeCell ref="K958:K960"/>
    <mergeCell ref="K1147:K1149"/>
    <mergeCell ref="K1118:K1124"/>
    <mergeCell ref="K826:K827"/>
    <mergeCell ref="K1157:K1159"/>
    <mergeCell ref="K1145:K1146"/>
    <mergeCell ref="Q66:Q67"/>
    <mergeCell ref="P82:P84"/>
    <mergeCell ref="Q82:Q84"/>
    <mergeCell ref="P93:P104"/>
    <mergeCell ref="Q93:Q104"/>
    <mergeCell ref="P89:P90"/>
    <mergeCell ref="Q89:Q90"/>
    <mergeCell ref="P91:P92"/>
    <mergeCell ref="Q91:Q92"/>
    <mergeCell ref="P116:P118"/>
    <mergeCell ref="Q116:Q118"/>
    <mergeCell ref="P119:P121"/>
    <mergeCell ref="Q119:Q121"/>
    <mergeCell ref="P194:P196"/>
    <mergeCell ref="P105:P110"/>
    <mergeCell ref="Q105:Q110"/>
    <mergeCell ref="P111:P112"/>
    <mergeCell ref="Q111:Q112"/>
    <mergeCell ref="P113:P115"/>
    <mergeCell ref="Q113:Q115"/>
    <mergeCell ref="P133:P143"/>
    <mergeCell ref="Q133:Q143"/>
    <mergeCell ref="P170:P172"/>
    <mergeCell ref="P158:P159"/>
    <mergeCell ref="Q158:Q159"/>
    <mergeCell ref="P160:P161"/>
    <mergeCell ref="Q194:Q196"/>
    <mergeCell ref="P173:P182"/>
    <mergeCell ref="Q173:Q182"/>
    <mergeCell ref="P183:P185"/>
    <mergeCell ref="Q183:Q185"/>
    <mergeCell ref="P162:P169"/>
    <mergeCell ref="Q162:Q169"/>
    <mergeCell ref="K1381:K1394"/>
    <mergeCell ref="K924:K927"/>
    <mergeCell ref="K848:K850"/>
    <mergeCell ref="K860:K865"/>
    <mergeCell ref="K866:K871"/>
    <mergeCell ref="K807:K810"/>
    <mergeCell ref="K811:K814"/>
    <mergeCell ref="K815:K817"/>
    <mergeCell ref="K842:K844"/>
    <mergeCell ref="K838:K841"/>
    <mergeCell ref="K853:K855"/>
    <mergeCell ref="K856:K857"/>
    <mergeCell ref="K858:K859"/>
    <mergeCell ref="K845:K847"/>
    <mergeCell ref="K888:K891"/>
    <mergeCell ref="K1174:K1177"/>
    <mergeCell ref="K1178:K1181"/>
    <mergeCell ref="K1182:K1185"/>
    <mergeCell ref="K1186:K1188"/>
    <mergeCell ref="K1160:K1163"/>
    <mergeCell ref="K1164:K1166"/>
    <mergeCell ref="K1167:K1170"/>
    <mergeCell ref="K932:K935"/>
    <mergeCell ref="K936:K940"/>
    <mergeCell ref="K941:K944"/>
    <mergeCell ref="K872:K875"/>
    <mergeCell ref="K1206:K1207"/>
    <mergeCell ref="K1294:K1297"/>
    <mergeCell ref="K996:K997"/>
    <mergeCell ref="K920:K923"/>
    <mergeCell ref="K1251:K1254"/>
    <mergeCell ref="K1255:K1258"/>
    <mergeCell ref="K559:K561"/>
    <mergeCell ref="K562:K564"/>
    <mergeCell ref="K565:K567"/>
    <mergeCell ref="K568:K570"/>
    <mergeCell ref="K970:K971"/>
    <mergeCell ref="K1004:K1005"/>
    <mergeCell ref="K1044:K1045"/>
    <mergeCell ref="K954:K957"/>
    <mergeCell ref="K961:K969"/>
    <mergeCell ref="K998:K1003"/>
    <mergeCell ref="K972:K973"/>
    <mergeCell ref="K1038:K1041"/>
    <mergeCell ref="K1027:K1037"/>
    <mergeCell ref="K1017:K1022"/>
    <mergeCell ref="K1023:K1024"/>
    <mergeCell ref="K1006:K1016"/>
    <mergeCell ref="K951:K953"/>
    <mergeCell ref="K945:K947"/>
    <mergeCell ref="K948:K950"/>
    <mergeCell ref="K892:K894"/>
    <mergeCell ref="K916:K919"/>
    <mergeCell ref="K876:K882"/>
    <mergeCell ref="K851:K852"/>
    <mergeCell ref="K697:K700"/>
    <mergeCell ref="K701:K708"/>
    <mergeCell ref="K735:K737"/>
    <mergeCell ref="K584:K585"/>
    <mergeCell ref="K537:K539"/>
    <mergeCell ref="K540:K542"/>
    <mergeCell ref="K543:K552"/>
    <mergeCell ref="K786:K789"/>
    <mergeCell ref="K790:K792"/>
    <mergeCell ref="K796:K799"/>
    <mergeCell ref="K800:K806"/>
    <mergeCell ref="K764:K766"/>
    <mergeCell ref="K767:K770"/>
    <mergeCell ref="K771:K777"/>
    <mergeCell ref="K778:K781"/>
    <mergeCell ref="K709:K711"/>
    <mergeCell ref="K712:K714"/>
    <mergeCell ref="K715:K724"/>
    <mergeCell ref="K686:K692"/>
    <mergeCell ref="K693:K696"/>
    <mergeCell ref="K650:K652"/>
    <mergeCell ref="K661:K663"/>
    <mergeCell ref="K664:K667"/>
    <mergeCell ref="K646:K649"/>
    <mergeCell ref="K653:K660"/>
    <mergeCell ref="K598:K599"/>
    <mergeCell ref="K623:K626"/>
    <mergeCell ref="K627:K633"/>
    <mergeCell ref="K634:K636"/>
    <mergeCell ref="K637:K639"/>
    <mergeCell ref="K728:K730"/>
    <mergeCell ref="K640:K641"/>
    <mergeCell ref="K642:K645"/>
    <mergeCell ref="K782:K785"/>
    <mergeCell ref="K725:K727"/>
    <mergeCell ref="K793:K795"/>
    <mergeCell ref="K674:K675"/>
    <mergeCell ref="K276:K278"/>
    <mergeCell ref="K279:K280"/>
    <mergeCell ref="K466:K468"/>
    <mergeCell ref="K469:K471"/>
    <mergeCell ref="K472:K474"/>
    <mergeCell ref="K382:K384"/>
    <mergeCell ref="K385:K386"/>
    <mergeCell ref="K387:K392"/>
    <mergeCell ref="K349:K351"/>
    <mergeCell ref="K352:K358"/>
    <mergeCell ref="K359:K361"/>
    <mergeCell ref="K343:K345"/>
    <mergeCell ref="K610:K619"/>
    <mergeCell ref="K596:K597"/>
    <mergeCell ref="K620:K622"/>
    <mergeCell ref="K571:K573"/>
    <mergeCell ref="K574:K575"/>
    <mergeCell ref="K579:K581"/>
    <mergeCell ref="K494:K496"/>
    <mergeCell ref="K497:K505"/>
    <mergeCell ref="K506:K508"/>
    <mergeCell ref="K509:K510"/>
    <mergeCell ref="K511:K520"/>
    <mergeCell ref="K475:K477"/>
    <mergeCell ref="K478:K480"/>
    <mergeCell ref="K481:K483"/>
    <mergeCell ref="K484:K493"/>
    <mergeCell ref="K553:K555"/>
    <mergeCell ref="K556:K558"/>
    <mergeCell ref="K576:K578"/>
    <mergeCell ref="K521:K523"/>
    <mergeCell ref="K534:K536"/>
    <mergeCell ref="K53:K54"/>
    <mergeCell ref="K55:K57"/>
    <mergeCell ref="K158:K159"/>
    <mergeCell ref="K160:K161"/>
    <mergeCell ref="K186:K188"/>
    <mergeCell ref="K189:K193"/>
    <mergeCell ref="K162:K169"/>
    <mergeCell ref="K170:K172"/>
    <mergeCell ref="K173:K182"/>
    <mergeCell ref="K183:K185"/>
    <mergeCell ref="K247:K249"/>
    <mergeCell ref="K250:K252"/>
    <mergeCell ref="K216:K219"/>
    <mergeCell ref="K230:K232"/>
    <mergeCell ref="K233:K234"/>
    <mergeCell ref="K336:K338"/>
    <mergeCell ref="K339:K342"/>
    <mergeCell ref="K253:K254"/>
    <mergeCell ref="K255:K260"/>
    <mergeCell ref="K261:K263"/>
    <mergeCell ref="K264:K266"/>
    <mergeCell ref="K267:K269"/>
    <mergeCell ref="K318:K320"/>
    <mergeCell ref="K321:K323"/>
    <mergeCell ref="K324:K329"/>
    <mergeCell ref="K330:K333"/>
    <mergeCell ref="K289:K292"/>
    <mergeCell ref="K306:K311"/>
    <mergeCell ref="K312:K314"/>
    <mergeCell ref="K293:K295"/>
    <mergeCell ref="K315:K317"/>
    <mergeCell ref="K270:K272"/>
    <mergeCell ref="K31:K32"/>
    <mergeCell ref="K33:K38"/>
    <mergeCell ref="K39:K41"/>
    <mergeCell ref="K21:K22"/>
    <mergeCell ref="K23:K24"/>
    <mergeCell ref="K25:K26"/>
    <mergeCell ref="K27:K28"/>
    <mergeCell ref="K29:K30"/>
    <mergeCell ref="K116:K118"/>
    <mergeCell ref="K3:K4"/>
    <mergeCell ref="K7:K8"/>
    <mergeCell ref="K9:K10"/>
    <mergeCell ref="K11:K12"/>
    <mergeCell ref="K5:K6"/>
    <mergeCell ref="K13:K20"/>
    <mergeCell ref="K125:K126"/>
    <mergeCell ref="K154:K155"/>
    <mergeCell ref="K119:K121"/>
    <mergeCell ref="K89:K90"/>
    <mergeCell ref="K91:K92"/>
    <mergeCell ref="K93:K104"/>
    <mergeCell ref="K66:K67"/>
    <mergeCell ref="K82:K84"/>
    <mergeCell ref="K78:K79"/>
    <mergeCell ref="K80:K81"/>
    <mergeCell ref="K87:K88"/>
    <mergeCell ref="K85:K86"/>
    <mergeCell ref="K105:K110"/>
    <mergeCell ref="K111:K112"/>
    <mergeCell ref="K113:K115"/>
    <mergeCell ref="K133:K143"/>
    <mergeCell ref="K42:K43"/>
    <mergeCell ref="K44:K49"/>
    <mergeCell ref="J1455:J1462"/>
    <mergeCell ref="J1452:J1454"/>
    <mergeCell ref="J1306:J1309"/>
    <mergeCell ref="J1310:J1317"/>
    <mergeCell ref="J1318:J1320"/>
    <mergeCell ref="J1321:J1323"/>
    <mergeCell ref="J1463:J1470"/>
    <mergeCell ref="J1417:J1424"/>
    <mergeCell ref="J1425:J1426"/>
    <mergeCell ref="J1427:J1430"/>
    <mergeCell ref="J1431:J1435"/>
    <mergeCell ref="J1409:J1411"/>
    <mergeCell ref="J1412:J1413"/>
    <mergeCell ref="J1414:J1416"/>
    <mergeCell ref="J1402:J1403"/>
    <mergeCell ref="J1404:J1406"/>
    <mergeCell ref="J1354:J1356"/>
    <mergeCell ref="J1357:J1359"/>
    <mergeCell ref="J1407:J1408"/>
    <mergeCell ref="J1381:J1394"/>
    <mergeCell ref="J1395:J1401"/>
    <mergeCell ref="J1263:J1269"/>
    <mergeCell ref="J1206:J1207"/>
    <mergeCell ref="J1294:J1297"/>
    <mergeCell ref="K50:K52"/>
    <mergeCell ref="K122:K124"/>
    <mergeCell ref="K238:K240"/>
    <mergeCell ref="K241:K243"/>
    <mergeCell ref="K244:K246"/>
    <mergeCell ref="K419:K427"/>
    <mergeCell ref="K428:K430"/>
    <mergeCell ref="J1298:J1301"/>
    <mergeCell ref="J1302:J1305"/>
    <mergeCell ref="J1251:J1254"/>
    <mergeCell ref="J1255:J1258"/>
    <mergeCell ref="J1259:J1262"/>
    <mergeCell ref="J1346:J1351"/>
    <mergeCell ref="J1235:J1238"/>
    <mergeCell ref="J1239:J1246"/>
    <mergeCell ref="J1247:J1250"/>
    <mergeCell ref="J1189:J1191"/>
    <mergeCell ref="J1192:J1194"/>
    <mergeCell ref="K460:K462"/>
    <mergeCell ref="K463:K465"/>
    <mergeCell ref="K393:K395"/>
    <mergeCell ref="K396:K399"/>
    <mergeCell ref="K400:K402"/>
    <mergeCell ref="K403:K415"/>
    <mergeCell ref="K416:K418"/>
    <mergeCell ref="K431:K439"/>
    <mergeCell ref="J958:J960"/>
    <mergeCell ref="J970:J971"/>
    <mergeCell ref="J712:J714"/>
    <mergeCell ref="J715:J724"/>
    <mergeCell ref="J728:J730"/>
    <mergeCell ref="J731:J734"/>
    <mergeCell ref="J735:J737"/>
    <mergeCell ref="J998:J1003"/>
    <mergeCell ref="J1536:J1546"/>
    <mergeCell ref="J1510:J1511"/>
    <mergeCell ref="J1508:J1509"/>
    <mergeCell ref="J1522:J1535"/>
    <mergeCell ref="J1504:J1505"/>
    <mergeCell ref="J1506:J1507"/>
    <mergeCell ref="J1489:J1491"/>
    <mergeCell ref="J1492:J1493"/>
    <mergeCell ref="J1494:J1495"/>
    <mergeCell ref="J1496:J1497"/>
    <mergeCell ref="J1471:J1473"/>
    <mergeCell ref="J1474:J1475"/>
    <mergeCell ref="J1476:J1478"/>
    <mergeCell ref="J1479:J1481"/>
    <mergeCell ref="J1482:J1485"/>
    <mergeCell ref="J1486:J1488"/>
    <mergeCell ref="J1449:J1451"/>
    <mergeCell ref="J1218:J1228"/>
    <mergeCell ref="J1229:J1231"/>
    <mergeCell ref="J1232:J1234"/>
    <mergeCell ref="K235:K237"/>
    <mergeCell ref="K197:K198"/>
    <mergeCell ref="K206:K208"/>
    <mergeCell ref="K194:K196"/>
    <mergeCell ref="K209:K215"/>
    <mergeCell ref="K334:K335"/>
    <mergeCell ref="J1174:J1177"/>
    <mergeCell ref="J1178:J1181"/>
    <mergeCell ref="J1182:J1185"/>
    <mergeCell ref="J1186:J1188"/>
    <mergeCell ref="J1160:J1163"/>
    <mergeCell ref="J1164:J1166"/>
    <mergeCell ref="J1167:J1170"/>
    <mergeCell ref="J1171:J1173"/>
    <mergeCell ref="J932:J935"/>
    <mergeCell ref="J936:J940"/>
    <mergeCell ref="J941:J944"/>
    <mergeCell ref="J951:J953"/>
    <mergeCell ref="J876:J882"/>
    <mergeCell ref="J883:J887"/>
    <mergeCell ref="J892:J894"/>
    <mergeCell ref="J916:J919"/>
    <mergeCell ref="J920:J923"/>
    <mergeCell ref="J924:J927"/>
    <mergeCell ref="J838:J841"/>
    <mergeCell ref="J851:J852"/>
    <mergeCell ref="J826:J827"/>
    <mergeCell ref="J559:J561"/>
    <mergeCell ref="K346:K348"/>
    <mergeCell ref="K273:K275"/>
    <mergeCell ref="J562:J564"/>
    <mergeCell ref="J565:J567"/>
    <mergeCell ref="J945:J947"/>
    <mergeCell ref="J948:J950"/>
    <mergeCell ref="J807:J810"/>
    <mergeCell ref="J811:J814"/>
    <mergeCell ref="J815:J817"/>
    <mergeCell ref="J842:J844"/>
    <mergeCell ref="J845:J847"/>
    <mergeCell ref="J888:J891"/>
    <mergeCell ref="J1335:J1338"/>
    <mergeCell ref="J1339:J1343"/>
    <mergeCell ref="J1344:J1345"/>
    <mergeCell ref="J1282:J1283"/>
    <mergeCell ref="J1324:J1326"/>
    <mergeCell ref="J1327:J1330"/>
    <mergeCell ref="J1331:J1334"/>
    <mergeCell ref="J1280:J1281"/>
    <mergeCell ref="J954:J957"/>
    <mergeCell ref="J961:J969"/>
    <mergeCell ref="J972:J973"/>
    <mergeCell ref="J1038:J1041"/>
    <mergeCell ref="J1027:J1037"/>
    <mergeCell ref="J1017:J1022"/>
    <mergeCell ref="J1023:J1024"/>
    <mergeCell ref="J1006:J1016"/>
    <mergeCell ref="J1147:J1149"/>
    <mergeCell ref="J1118:J1124"/>
    <mergeCell ref="J1068:J1072"/>
    <mergeCell ref="J996:J997"/>
    <mergeCell ref="J1044:J1045"/>
    <mergeCell ref="J1025:J1026"/>
    <mergeCell ref="J1157:J1159"/>
    <mergeCell ref="J1004:J1005"/>
    <mergeCell ref="J568:J570"/>
    <mergeCell ref="J576:J578"/>
    <mergeCell ref="J553:J555"/>
    <mergeCell ref="J556:J558"/>
    <mergeCell ref="J521:J523"/>
    <mergeCell ref="J534:J536"/>
    <mergeCell ref="J537:J539"/>
    <mergeCell ref="J540:J542"/>
    <mergeCell ref="J543:J552"/>
    <mergeCell ref="J623:J626"/>
    <mergeCell ref="J627:J633"/>
    <mergeCell ref="J634:J636"/>
    <mergeCell ref="J637:J639"/>
    <mergeCell ref="J640:J641"/>
    <mergeCell ref="J642:J645"/>
    <mergeCell ref="J610:J619"/>
    <mergeCell ref="J596:J597"/>
    <mergeCell ref="J620:J622"/>
    <mergeCell ref="J588:J590"/>
    <mergeCell ref="J709:J711"/>
    <mergeCell ref="J571:J573"/>
    <mergeCell ref="J848:J850"/>
    <mergeCell ref="J574:J575"/>
    <mergeCell ref="J579:J581"/>
    <mergeCell ref="J674:J675"/>
    <mergeCell ref="J686:J692"/>
    <mergeCell ref="J693:J696"/>
    <mergeCell ref="J697:J700"/>
    <mergeCell ref="J701:J708"/>
    <mergeCell ref="J650:J652"/>
    <mergeCell ref="J661:J663"/>
    <mergeCell ref="J664:J667"/>
    <mergeCell ref="J653:J660"/>
    <mergeCell ref="J598:J599"/>
    <mergeCell ref="J725:J727"/>
    <mergeCell ref="J646:J649"/>
    <mergeCell ref="J782:J785"/>
    <mergeCell ref="J786:J789"/>
    <mergeCell ref="J790:J792"/>
    <mergeCell ref="J796:J799"/>
    <mergeCell ref="J800:J806"/>
    <mergeCell ref="J764:J766"/>
    <mergeCell ref="J767:J770"/>
    <mergeCell ref="J771:J777"/>
    <mergeCell ref="J778:J781"/>
    <mergeCell ref="J793:J795"/>
    <mergeCell ref="J279:J280"/>
    <mergeCell ref="J253:J254"/>
    <mergeCell ref="J255:J260"/>
    <mergeCell ref="J261:J263"/>
    <mergeCell ref="J264:J266"/>
    <mergeCell ref="J267:J269"/>
    <mergeCell ref="J393:J395"/>
    <mergeCell ref="J396:J399"/>
    <mergeCell ref="J400:J402"/>
    <mergeCell ref="J403:J415"/>
    <mergeCell ref="J416:J418"/>
    <mergeCell ref="J382:J384"/>
    <mergeCell ref="J385:J386"/>
    <mergeCell ref="J387:J392"/>
    <mergeCell ref="J349:J351"/>
    <mergeCell ref="J352:J358"/>
    <mergeCell ref="J359:J361"/>
    <mergeCell ref="J334:J335"/>
    <mergeCell ref="J336:J338"/>
    <mergeCell ref="J339:J342"/>
    <mergeCell ref="J343:J345"/>
    <mergeCell ref="J346:J348"/>
    <mergeCell ref="J281:J282"/>
    <mergeCell ref="J494:J496"/>
    <mergeCell ref="J497:J505"/>
    <mergeCell ref="J506:J508"/>
    <mergeCell ref="J509:J510"/>
    <mergeCell ref="J511:J520"/>
    <mergeCell ref="J475:J477"/>
    <mergeCell ref="J478:J480"/>
    <mergeCell ref="J481:J483"/>
    <mergeCell ref="J484:J493"/>
    <mergeCell ref="J466:J468"/>
    <mergeCell ref="J469:J471"/>
    <mergeCell ref="J472:J474"/>
    <mergeCell ref="J419:J427"/>
    <mergeCell ref="J428:J430"/>
    <mergeCell ref="J460:J462"/>
    <mergeCell ref="J463:J465"/>
    <mergeCell ref="J431:J439"/>
    <mergeCell ref="I1536:I1546"/>
    <mergeCell ref="I1510:I1511"/>
    <mergeCell ref="I1446:I1448"/>
    <mergeCell ref="I1449:I1451"/>
    <mergeCell ref="I1452:I1454"/>
    <mergeCell ref="I1455:I1462"/>
    <mergeCell ref="I1463:I1470"/>
    <mergeCell ref="I1417:I1424"/>
    <mergeCell ref="I1425:I1426"/>
    <mergeCell ref="I1427:I1430"/>
    <mergeCell ref="I1431:I1435"/>
    <mergeCell ref="I1409:I1411"/>
    <mergeCell ref="I1412:I1413"/>
    <mergeCell ref="I1414:I1416"/>
    <mergeCell ref="I1402:I1403"/>
    <mergeCell ref="I1404:I1406"/>
    <mergeCell ref="I1354:I1356"/>
    <mergeCell ref="I1407:I1408"/>
    <mergeCell ref="I1508:I1509"/>
    <mergeCell ref="I1522:I1535"/>
    <mergeCell ref="I1504:I1505"/>
    <mergeCell ref="I1506:I1507"/>
    <mergeCell ref="I1489:I1491"/>
    <mergeCell ref="I1492:I1493"/>
    <mergeCell ref="I1494:I1495"/>
    <mergeCell ref="I1496:I1497"/>
    <mergeCell ref="I1471:I1473"/>
    <mergeCell ref="I1474:I1475"/>
    <mergeCell ref="I1381:I1394"/>
    <mergeCell ref="I1395:I1401"/>
    <mergeCell ref="J50:J52"/>
    <mergeCell ref="J42:J43"/>
    <mergeCell ref="J53:J54"/>
    <mergeCell ref="J55:J57"/>
    <mergeCell ref="J31:J32"/>
    <mergeCell ref="J33:J38"/>
    <mergeCell ref="J39:J41"/>
    <mergeCell ref="J122:J124"/>
    <mergeCell ref="J125:J126"/>
    <mergeCell ref="J154:J155"/>
    <mergeCell ref="J158:J159"/>
    <mergeCell ref="J160:J161"/>
    <mergeCell ref="J111:J112"/>
    <mergeCell ref="J113:J115"/>
    <mergeCell ref="J116:J118"/>
    <mergeCell ref="J119:J121"/>
    <mergeCell ref="J89:J90"/>
    <mergeCell ref="J91:J92"/>
    <mergeCell ref="J93:J104"/>
    <mergeCell ref="J131:J132"/>
    <mergeCell ref="J186:J188"/>
    <mergeCell ref="J189:J193"/>
    <mergeCell ref="J105:J110"/>
    <mergeCell ref="J133:J143"/>
    <mergeCell ref="J238:J240"/>
    <mergeCell ref="J241:J243"/>
    <mergeCell ref="J244:J246"/>
    <mergeCell ref="J247:J249"/>
    <mergeCell ref="J250:J252"/>
    <mergeCell ref="J209:J215"/>
    <mergeCell ref="J216:J219"/>
    <mergeCell ref="J230:J232"/>
    <mergeCell ref="J233:J234"/>
    <mergeCell ref="J235:J237"/>
    <mergeCell ref="J197:J198"/>
    <mergeCell ref="J206:J208"/>
    <mergeCell ref="J162:J169"/>
    <mergeCell ref="I1335:I1338"/>
    <mergeCell ref="I1339:I1343"/>
    <mergeCell ref="I1344:I1345"/>
    <mergeCell ref="I1282:I1283"/>
    <mergeCell ref="I1324:I1326"/>
    <mergeCell ref="I1327:I1330"/>
    <mergeCell ref="I1331:I1334"/>
    <mergeCell ref="I1310:I1317"/>
    <mergeCell ref="I1318:I1320"/>
    <mergeCell ref="I1321:I1323"/>
    <mergeCell ref="I1476:I1478"/>
    <mergeCell ref="I1479:I1481"/>
    <mergeCell ref="I1482:I1485"/>
    <mergeCell ref="I1486:I1488"/>
    <mergeCell ref="J3:J4"/>
    <mergeCell ref="J7:J8"/>
    <mergeCell ref="J9:J10"/>
    <mergeCell ref="J11:J12"/>
    <mergeCell ref="J5:J6"/>
    <mergeCell ref="J13:J20"/>
    <mergeCell ref="I1346:I1351"/>
    <mergeCell ref="I1280:I1281"/>
    <mergeCell ref="I1306:I1309"/>
    <mergeCell ref="J66:J67"/>
    <mergeCell ref="J82:J84"/>
    <mergeCell ref="J78:J79"/>
    <mergeCell ref="J80:J81"/>
    <mergeCell ref="J87:J88"/>
    <mergeCell ref="J85:J86"/>
    <mergeCell ref="J44:J49"/>
    <mergeCell ref="I1263:I1269"/>
    <mergeCell ref="I1206:I1207"/>
    <mergeCell ref="I1294:I1297"/>
    <mergeCell ref="I1298:I1301"/>
    <mergeCell ref="I1302:I1305"/>
    <mergeCell ref="I1251:I1254"/>
    <mergeCell ref="I1255:I1258"/>
    <mergeCell ref="I1259:I1262"/>
    <mergeCell ref="I1357:I1359"/>
    <mergeCell ref="I1235:I1238"/>
    <mergeCell ref="I1239:I1246"/>
    <mergeCell ref="J21:J22"/>
    <mergeCell ref="J23:J24"/>
    <mergeCell ref="J25:J26"/>
    <mergeCell ref="J27:J28"/>
    <mergeCell ref="J29:J30"/>
    <mergeCell ref="J170:J172"/>
    <mergeCell ref="J173:J182"/>
    <mergeCell ref="J183:J185"/>
    <mergeCell ref="J194:J196"/>
    <mergeCell ref="J318:J320"/>
    <mergeCell ref="J321:J323"/>
    <mergeCell ref="J324:J329"/>
    <mergeCell ref="J330:J333"/>
    <mergeCell ref="J289:J292"/>
    <mergeCell ref="J306:J311"/>
    <mergeCell ref="J312:J314"/>
    <mergeCell ref="J293:J295"/>
    <mergeCell ref="J315:J317"/>
    <mergeCell ref="J270:J272"/>
    <mergeCell ref="J273:J275"/>
    <mergeCell ref="J276:J278"/>
    <mergeCell ref="I815:I817"/>
    <mergeCell ref="I842:I844"/>
    <mergeCell ref="I945:I947"/>
    <mergeCell ref="I948:I950"/>
    <mergeCell ref="I807:I810"/>
    <mergeCell ref="I811:I814"/>
    <mergeCell ref="I1171:I1173"/>
    <mergeCell ref="I932:I935"/>
    <mergeCell ref="I936:I940"/>
    <mergeCell ref="I941:I944"/>
    <mergeCell ref="I951:I953"/>
    <mergeCell ref="I876:I882"/>
    <mergeCell ref="I883:I887"/>
    <mergeCell ref="I892:I894"/>
    <mergeCell ref="I916:I919"/>
    <mergeCell ref="I920:I923"/>
    <mergeCell ref="I924:I927"/>
    <mergeCell ref="I958:I960"/>
    <mergeCell ref="I970:I971"/>
    <mergeCell ref="I1004:I1005"/>
    <mergeCell ref="I998:I1003"/>
    <mergeCell ref="I1044:I1045"/>
    <mergeCell ref="I1095:I1096"/>
    <mergeCell ref="I1075:I1076"/>
    <mergeCell ref="I1105:I1107"/>
    <mergeCell ref="I1025:I1026"/>
    <mergeCell ref="I1142:I1144"/>
    <mergeCell ref="I1048:I1049"/>
    <mergeCell ref="I976:I977"/>
    <mergeCell ref="I994:I995"/>
    <mergeCell ref="I851:I852"/>
    <mergeCell ref="I826:I827"/>
    <mergeCell ref="I623:I626"/>
    <mergeCell ref="I627:I633"/>
    <mergeCell ref="I634:I636"/>
    <mergeCell ref="I697:I700"/>
    <mergeCell ref="I701:I708"/>
    <mergeCell ref="I650:I652"/>
    <mergeCell ref="I661:I663"/>
    <mergeCell ref="I664:I667"/>
    <mergeCell ref="I653:I660"/>
    <mergeCell ref="I598:I599"/>
    <mergeCell ref="I1247:I1250"/>
    <mergeCell ref="I1189:I1191"/>
    <mergeCell ref="I1192:I1194"/>
    <mergeCell ref="I1218:I1228"/>
    <mergeCell ref="I1229:I1231"/>
    <mergeCell ref="I1232:I1234"/>
    <mergeCell ref="I954:I957"/>
    <mergeCell ref="I961:I969"/>
    <mergeCell ref="I972:I973"/>
    <mergeCell ref="I996:I997"/>
    <mergeCell ref="I1038:I1041"/>
    <mergeCell ref="I1027:I1037"/>
    <mergeCell ref="I1017:I1022"/>
    <mergeCell ref="I1023:I1024"/>
    <mergeCell ref="I1006:I1016"/>
    <mergeCell ref="I1147:I1149"/>
    <mergeCell ref="I1118:I1124"/>
    <mergeCell ref="I1073:I1074"/>
    <mergeCell ref="I1068:I1072"/>
    <mergeCell ref="I1157:I1159"/>
    <mergeCell ref="I334:I335"/>
    <mergeCell ref="I336:I338"/>
    <mergeCell ref="I339:I342"/>
    <mergeCell ref="I343:I345"/>
    <mergeCell ref="I346:I348"/>
    <mergeCell ref="I318:I320"/>
    <mergeCell ref="I321:I323"/>
    <mergeCell ref="I324:I329"/>
    <mergeCell ref="I330:I333"/>
    <mergeCell ref="I712:I714"/>
    <mergeCell ref="I715:I724"/>
    <mergeCell ref="I728:I730"/>
    <mergeCell ref="I731:I734"/>
    <mergeCell ref="I735:I737"/>
    <mergeCell ref="I848:I850"/>
    <mergeCell ref="I860:I865"/>
    <mergeCell ref="I866:I871"/>
    <mergeCell ref="I853:I855"/>
    <mergeCell ref="I856:I857"/>
    <mergeCell ref="I858:I859"/>
    <mergeCell ref="I725:I727"/>
    <mergeCell ref="I646:I649"/>
    <mergeCell ref="I782:I785"/>
    <mergeCell ref="I786:I789"/>
    <mergeCell ref="I790:I792"/>
    <mergeCell ref="I796:I799"/>
    <mergeCell ref="I800:I806"/>
    <mergeCell ref="I764:I766"/>
    <mergeCell ref="I767:I770"/>
    <mergeCell ref="I771:I777"/>
    <mergeCell ref="I778:I781"/>
    <mergeCell ref="I793:I795"/>
    <mergeCell ref="I466:I468"/>
    <mergeCell ref="I469:I471"/>
    <mergeCell ref="I472:I474"/>
    <mergeCell ref="I460:I462"/>
    <mergeCell ref="I463:I465"/>
    <mergeCell ref="I393:I395"/>
    <mergeCell ref="I396:I399"/>
    <mergeCell ref="I400:I402"/>
    <mergeCell ref="I403:I415"/>
    <mergeCell ref="I416:I418"/>
    <mergeCell ref="I382:I384"/>
    <mergeCell ref="I385:I386"/>
    <mergeCell ref="I387:I392"/>
    <mergeCell ref="I431:I439"/>
    <mergeCell ref="I349:I351"/>
    <mergeCell ref="I352:I358"/>
    <mergeCell ref="I359:I361"/>
    <mergeCell ref="H1331:H1334"/>
    <mergeCell ref="H1280:H1281"/>
    <mergeCell ref="I521:I523"/>
    <mergeCell ref="I534:I536"/>
    <mergeCell ref="I537:I539"/>
    <mergeCell ref="I540:I542"/>
    <mergeCell ref="I543:I552"/>
    <mergeCell ref="I494:I496"/>
    <mergeCell ref="I497:I505"/>
    <mergeCell ref="I506:I508"/>
    <mergeCell ref="I509:I510"/>
    <mergeCell ref="I511:I520"/>
    <mergeCell ref="I3:I4"/>
    <mergeCell ref="I7:I8"/>
    <mergeCell ref="I9:I10"/>
    <mergeCell ref="I11:I12"/>
    <mergeCell ref="I5:I6"/>
    <mergeCell ref="I13:I20"/>
    <mergeCell ref="I66:I67"/>
    <mergeCell ref="I82:I84"/>
    <mergeCell ref="I78:I79"/>
    <mergeCell ref="I80:I81"/>
    <mergeCell ref="I87:I88"/>
    <mergeCell ref="I85:I86"/>
    <mergeCell ref="I44:I49"/>
    <mergeCell ref="I50:I52"/>
    <mergeCell ref="I42:I43"/>
    <mergeCell ref="I53:I54"/>
    <mergeCell ref="I419:I427"/>
    <mergeCell ref="I428:I430"/>
    <mergeCell ref="I293:I295"/>
    <mergeCell ref="I315:I317"/>
    <mergeCell ref="I565:I567"/>
    <mergeCell ref="I568:I570"/>
    <mergeCell ref="I553:I555"/>
    <mergeCell ref="I556:I558"/>
    <mergeCell ref="I637:I639"/>
    <mergeCell ref="I640:I641"/>
    <mergeCell ref="I642:I645"/>
    <mergeCell ref="I610:I619"/>
    <mergeCell ref="I596:I597"/>
    <mergeCell ref="I620:I622"/>
    <mergeCell ref="I709:I711"/>
    <mergeCell ref="I571:I573"/>
    <mergeCell ref="I574:I575"/>
    <mergeCell ref="I579:I581"/>
    <mergeCell ref="I576:I578"/>
    <mergeCell ref="I674:I675"/>
    <mergeCell ref="I686:I692"/>
    <mergeCell ref="I693:I696"/>
    <mergeCell ref="I588:I590"/>
    <mergeCell ref="H1536:H1546"/>
    <mergeCell ref="H1446:H1448"/>
    <mergeCell ref="H1449:H1451"/>
    <mergeCell ref="H1452:H1454"/>
    <mergeCell ref="H1455:H1462"/>
    <mergeCell ref="H1463:H1470"/>
    <mergeCell ref="I289:I292"/>
    <mergeCell ref="I306:I311"/>
    <mergeCell ref="I312:I314"/>
    <mergeCell ref="I194:I196"/>
    <mergeCell ref="I122:I124"/>
    <mergeCell ref="I125:I126"/>
    <mergeCell ref="I154:I155"/>
    <mergeCell ref="I158:I159"/>
    <mergeCell ref="I160:I161"/>
    <mergeCell ref="I111:I112"/>
    <mergeCell ref="I113:I115"/>
    <mergeCell ref="I116:I118"/>
    <mergeCell ref="I119:I121"/>
    <mergeCell ref="I238:I240"/>
    <mergeCell ref="I241:I243"/>
    <mergeCell ref="I244:I246"/>
    <mergeCell ref="I270:I272"/>
    <mergeCell ref="I273:I275"/>
    <mergeCell ref="I276:I278"/>
    <mergeCell ref="I279:I280"/>
    <mergeCell ref="I186:I188"/>
    <mergeCell ref="I189:I193"/>
    <mergeCell ref="I170:I172"/>
    <mergeCell ref="I173:I182"/>
    <mergeCell ref="I183:I185"/>
    <mergeCell ref="I131:I132"/>
    <mergeCell ref="I162:I169"/>
    <mergeCell ref="I105:I110"/>
    <mergeCell ref="I197:I198"/>
    <mergeCell ref="I206:I208"/>
    <mergeCell ref="I89:I90"/>
    <mergeCell ref="H1510:H1511"/>
    <mergeCell ref="H1508:H1509"/>
    <mergeCell ref="H1522:H1535"/>
    <mergeCell ref="H1504:H1505"/>
    <mergeCell ref="H1506:H1507"/>
    <mergeCell ref="H1489:H1491"/>
    <mergeCell ref="H1492:H1493"/>
    <mergeCell ref="H1494:H1495"/>
    <mergeCell ref="H1496:H1497"/>
    <mergeCell ref="H1471:H1473"/>
    <mergeCell ref="H1474:H1475"/>
    <mergeCell ref="H1476:H1478"/>
    <mergeCell ref="H1479:H1481"/>
    <mergeCell ref="H1482:H1485"/>
    <mergeCell ref="H1486:H1488"/>
    <mergeCell ref="H1407:H1408"/>
    <mergeCell ref="H1346:H1351"/>
    <mergeCell ref="H1381:H1394"/>
    <mergeCell ref="H1395:H1401"/>
    <mergeCell ref="H1335:H1338"/>
    <mergeCell ref="H1339:H1343"/>
    <mergeCell ref="H1344:H1345"/>
    <mergeCell ref="H1282:H1283"/>
    <mergeCell ref="H1324:H1326"/>
    <mergeCell ref="H1327:H1330"/>
    <mergeCell ref="I559:I561"/>
    <mergeCell ref="I562:I564"/>
    <mergeCell ref="H1153:H1156"/>
    <mergeCell ref="H800:H806"/>
    <mergeCell ref="H1097:H1099"/>
    <mergeCell ref="H793:H795"/>
    <mergeCell ref="H892:H894"/>
    <mergeCell ref="H1409:H1411"/>
    <mergeCell ref="H1412:H1413"/>
    <mergeCell ref="H1414:H1416"/>
    <mergeCell ref="H1402:H1403"/>
    <mergeCell ref="H1404:H1406"/>
    <mergeCell ref="I31:I32"/>
    <mergeCell ref="I33:I38"/>
    <mergeCell ref="I39:I41"/>
    <mergeCell ref="I21:I22"/>
    <mergeCell ref="I23:I24"/>
    <mergeCell ref="I25:I26"/>
    <mergeCell ref="I27:I28"/>
    <mergeCell ref="I29:I30"/>
    <mergeCell ref="I253:I254"/>
    <mergeCell ref="I255:I260"/>
    <mergeCell ref="I261:I263"/>
    <mergeCell ref="I264:I266"/>
    <mergeCell ref="I267:I269"/>
    <mergeCell ref="I133:I143"/>
    <mergeCell ref="I247:I249"/>
    <mergeCell ref="I250:I252"/>
    <mergeCell ref="I209:I215"/>
    <mergeCell ref="I216:I219"/>
    <mergeCell ref="I230:I232"/>
    <mergeCell ref="I233:I234"/>
    <mergeCell ref="I235:I237"/>
    <mergeCell ref="I55:I57"/>
    <mergeCell ref="H1044:H1045"/>
    <mergeCell ref="H1075:H1076"/>
    <mergeCell ref="H1105:H1107"/>
    <mergeCell ref="H1025:H1026"/>
    <mergeCell ref="H1150:H1152"/>
    <mergeCell ref="I91:I92"/>
    <mergeCell ref="I93:I104"/>
    <mergeCell ref="I475:I477"/>
    <mergeCell ref="I478:I480"/>
    <mergeCell ref="I481:I483"/>
    <mergeCell ref="I484:I493"/>
    <mergeCell ref="H1189:H1191"/>
    <mergeCell ref="H1192:H1194"/>
    <mergeCell ref="H1218:H1228"/>
    <mergeCell ref="H1229:H1231"/>
    <mergeCell ref="H1232:H1234"/>
    <mergeCell ref="H1174:H1177"/>
    <mergeCell ref="H1178:H1181"/>
    <mergeCell ref="H1182:H1185"/>
    <mergeCell ref="H1186:H1188"/>
    <mergeCell ref="H1160:H1163"/>
    <mergeCell ref="H1164:H1166"/>
    <mergeCell ref="H1167:H1170"/>
    <mergeCell ref="H932:H935"/>
    <mergeCell ref="H936:H940"/>
    <mergeCell ref="H941:H944"/>
    <mergeCell ref="H951:H953"/>
    <mergeCell ref="H945:H947"/>
    <mergeCell ref="H948:H950"/>
    <mergeCell ref="H1171:H1173"/>
    <mergeCell ref="H996:H997"/>
    <mergeCell ref="H1112:H1117"/>
    <mergeCell ref="H845:H847"/>
    <mergeCell ref="H888:H891"/>
    <mergeCell ref="H876:H882"/>
    <mergeCell ref="H883:H887"/>
    <mergeCell ref="H851:H852"/>
    <mergeCell ref="H1306:H1309"/>
    <mergeCell ref="H1310:H1317"/>
    <mergeCell ref="H1318:H1320"/>
    <mergeCell ref="H1321:H1323"/>
    <mergeCell ref="H1263:H1269"/>
    <mergeCell ref="H1206:H1207"/>
    <mergeCell ref="H1294:H1297"/>
    <mergeCell ref="H1298:H1301"/>
    <mergeCell ref="H1302:H1305"/>
    <mergeCell ref="H1251:H1254"/>
    <mergeCell ref="H1255:H1258"/>
    <mergeCell ref="H1259:H1262"/>
    <mergeCell ref="H1235:H1238"/>
    <mergeCell ref="H1239:H1246"/>
    <mergeCell ref="H1247:H1250"/>
    <mergeCell ref="H961:H969"/>
    <mergeCell ref="H972:H973"/>
    <mergeCell ref="H1027:H1037"/>
    <mergeCell ref="H1017:H1022"/>
    <mergeCell ref="H1023:H1024"/>
    <mergeCell ref="H1006:H1016"/>
    <mergeCell ref="H1147:H1149"/>
    <mergeCell ref="H1118:H1124"/>
    <mergeCell ref="H1157:H1159"/>
    <mergeCell ref="H1004:H1005"/>
    <mergeCell ref="H998:H1003"/>
    <mergeCell ref="H1048:H1049"/>
    <mergeCell ref="H958:H960"/>
    <mergeCell ref="H970:H971"/>
    <mergeCell ref="H954:H957"/>
    <mergeCell ref="H796:H799"/>
    <mergeCell ref="H653:H660"/>
    <mergeCell ref="H598:H599"/>
    <mergeCell ref="H623:H626"/>
    <mergeCell ref="H627:H633"/>
    <mergeCell ref="H634:H636"/>
    <mergeCell ref="H637:H639"/>
    <mergeCell ref="H640:H641"/>
    <mergeCell ref="H642:H645"/>
    <mergeCell ref="H764:H766"/>
    <mergeCell ref="H767:H770"/>
    <mergeCell ref="H771:H777"/>
    <mergeCell ref="H778:H781"/>
    <mergeCell ref="H709:H711"/>
    <mergeCell ref="H712:H714"/>
    <mergeCell ref="H715:H724"/>
    <mergeCell ref="H728:H730"/>
    <mergeCell ref="H731:H734"/>
    <mergeCell ref="H735:H737"/>
    <mergeCell ref="H725:H727"/>
    <mergeCell ref="H668:H669"/>
    <mergeCell ref="H916:H919"/>
    <mergeCell ref="H920:H923"/>
    <mergeCell ref="H924:H927"/>
    <mergeCell ref="H848:H850"/>
    <mergeCell ref="H860:H865"/>
    <mergeCell ref="H866:H871"/>
    <mergeCell ref="H807:H810"/>
    <mergeCell ref="H811:H814"/>
    <mergeCell ref="H511:H520"/>
    <mergeCell ref="H475:H477"/>
    <mergeCell ref="H478:H480"/>
    <mergeCell ref="H481:H483"/>
    <mergeCell ref="H872:H875"/>
    <mergeCell ref="H826:H827"/>
    <mergeCell ref="H610:H619"/>
    <mergeCell ref="H596:H597"/>
    <mergeCell ref="H620:H622"/>
    <mergeCell ref="H571:H573"/>
    <mergeCell ref="H574:H575"/>
    <mergeCell ref="H579:H581"/>
    <mergeCell ref="H674:H675"/>
    <mergeCell ref="H559:H561"/>
    <mergeCell ref="H562:H564"/>
    <mergeCell ref="H565:H567"/>
    <mergeCell ref="H568:H570"/>
    <mergeCell ref="H553:H555"/>
    <mergeCell ref="H556:H558"/>
    <mergeCell ref="H576:H578"/>
    <mergeCell ref="H686:H692"/>
    <mergeCell ref="H693:H696"/>
    <mergeCell ref="H697:H700"/>
    <mergeCell ref="H701:H708"/>
    <mergeCell ref="H650:H652"/>
    <mergeCell ref="H661:H663"/>
    <mergeCell ref="H664:H667"/>
    <mergeCell ref="H646:H649"/>
    <mergeCell ref="H815:H817"/>
    <mergeCell ref="H842:H844"/>
    <mergeCell ref="H838:H841"/>
    <mergeCell ref="H853:H855"/>
    <mergeCell ref="H346:H348"/>
    <mergeCell ref="H318:H320"/>
    <mergeCell ref="H321:H323"/>
    <mergeCell ref="H324:H329"/>
    <mergeCell ref="H782:H785"/>
    <mergeCell ref="H786:H789"/>
    <mergeCell ref="H790:H792"/>
    <mergeCell ref="H419:H427"/>
    <mergeCell ref="H428:H430"/>
    <mergeCell ref="H460:H462"/>
    <mergeCell ref="H463:H465"/>
    <mergeCell ref="H393:H395"/>
    <mergeCell ref="H396:H399"/>
    <mergeCell ref="H400:H402"/>
    <mergeCell ref="H403:H415"/>
    <mergeCell ref="H416:H418"/>
    <mergeCell ref="H431:H439"/>
    <mergeCell ref="H382:H384"/>
    <mergeCell ref="H385:H386"/>
    <mergeCell ref="H387:H392"/>
    <mergeCell ref="H349:H351"/>
    <mergeCell ref="H352:H358"/>
    <mergeCell ref="H359:H361"/>
    <mergeCell ref="H521:H523"/>
    <mergeCell ref="H534:H536"/>
    <mergeCell ref="H537:H539"/>
    <mergeCell ref="H540:H542"/>
    <mergeCell ref="H543:H552"/>
    <mergeCell ref="H494:H496"/>
    <mergeCell ref="H497:H505"/>
    <mergeCell ref="H506:H508"/>
    <mergeCell ref="H509:H510"/>
    <mergeCell ref="H267:H269"/>
    <mergeCell ref="H238:H240"/>
    <mergeCell ref="H241:H243"/>
    <mergeCell ref="H244:H246"/>
    <mergeCell ref="H247:H249"/>
    <mergeCell ref="H250:H252"/>
    <mergeCell ref="H209:H215"/>
    <mergeCell ref="H216:H219"/>
    <mergeCell ref="H230:H232"/>
    <mergeCell ref="H233:H234"/>
    <mergeCell ref="H235:H237"/>
    <mergeCell ref="H197:H198"/>
    <mergeCell ref="H206:H208"/>
    <mergeCell ref="H334:H335"/>
    <mergeCell ref="H336:H338"/>
    <mergeCell ref="H339:H342"/>
    <mergeCell ref="H343:H345"/>
    <mergeCell ref="H3:H4"/>
    <mergeCell ref="H7:H8"/>
    <mergeCell ref="H9:H10"/>
    <mergeCell ref="H11:H12"/>
    <mergeCell ref="H5:H6"/>
    <mergeCell ref="H13:H20"/>
    <mergeCell ref="F1536:F1546"/>
    <mergeCell ref="H44:H49"/>
    <mergeCell ref="F1306:F1309"/>
    <mergeCell ref="H66:H67"/>
    <mergeCell ref="H82:H84"/>
    <mergeCell ref="H78:H79"/>
    <mergeCell ref="H80:H81"/>
    <mergeCell ref="H87:H88"/>
    <mergeCell ref="H85:H86"/>
    <mergeCell ref="H105:H110"/>
    <mergeCell ref="H50:H52"/>
    <mergeCell ref="H42:H43"/>
    <mergeCell ref="H53:H54"/>
    <mergeCell ref="H55:H57"/>
    <mergeCell ref="H31:H32"/>
    <mergeCell ref="H33:H38"/>
    <mergeCell ref="H484:H493"/>
    <mergeCell ref="H466:H468"/>
    <mergeCell ref="H469:H471"/>
    <mergeCell ref="H472:H474"/>
    <mergeCell ref="H189:H193"/>
    <mergeCell ref="H111:H112"/>
    <mergeCell ref="H133:H143"/>
    <mergeCell ref="H253:H254"/>
    <mergeCell ref="H255:H260"/>
    <mergeCell ref="H261:H263"/>
    <mergeCell ref="H186:H188"/>
    <mergeCell ref="F1510:F1511"/>
    <mergeCell ref="F1508:F1509"/>
    <mergeCell ref="F1522:F1535"/>
    <mergeCell ref="F1504:F1505"/>
    <mergeCell ref="F1506:F1507"/>
    <mergeCell ref="F1489:F1491"/>
    <mergeCell ref="F1492:F1493"/>
    <mergeCell ref="F1494:F1495"/>
    <mergeCell ref="F1496:F1497"/>
    <mergeCell ref="F1471:F1473"/>
    <mergeCell ref="F1474:F1475"/>
    <mergeCell ref="F1476:F1478"/>
    <mergeCell ref="F1479:F1481"/>
    <mergeCell ref="F1482:F1485"/>
    <mergeCell ref="F1486:F1488"/>
    <mergeCell ref="F1446:F1448"/>
    <mergeCell ref="F1449:F1451"/>
    <mergeCell ref="F1455:F1462"/>
    <mergeCell ref="F1452:F1454"/>
    <mergeCell ref="F1463:F1470"/>
    <mergeCell ref="H330:H333"/>
    <mergeCell ref="H289:H292"/>
    <mergeCell ref="H306:H311"/>
    <mergeCell ref="H312:H314"/>
    <mergeCell ref="H293:H295"/>
    <mergeCell ref="H315:H317"/>
    <mergeCell ref="H270:H272"/>
    <mergeCell ref="H273:H275"/>
    <mergeCell ref="H276:H278"/>
    <mergeCell ref="H279:H280"/>
    <mergeCell ref="H264:H266"/>
    <mergeCell ref="F1339:F1343"/>
    <mergeCell ref="F1344:F1345"/>
    <mergeCell ref="F1282:F1283"/>
    <mergeCell ref="F1324:F1326"/>
    <mergeCell ref="F1327:F1330"/>
    <mergeCell ref="F1331:F1334"/>
    <mergeCell ref="F1280:F1281"/>
    <mergeCell ref="F1310:F1317"/>
    <mergeCell ref="F1318:F1320"/>
    <mergeCell ref="F1321:F1323"/>
    <mergeCell ref="H39:H41"/>
    <mergeCell ref="H21:H22"/>
    <mergeCell ref="H23:H24"/>
    <mergeCell ref="H25:H26"/>
    <mergeCell ref="H27:H28"/>
    <mergeCell ref="H29:H30"/>
    <mergeCell ref="H162:H169"/>
    <mergeCell ref="H170:H172"/>
    <mergeCell ref="H173:H182"/>
    <mergeCell ref="H183:H185"/>
    <mergeCell ref="H194:H196"/>
    <mergeCell ref="H122:H124"/>
    <mergeCell ref="H125:H126"/>
    <mergeCell ref="H154:H155"/>
    <mergeCell ref="H158:H159"/>
    <mergeCell ref="H160:H161"/>
    <mergeCell ref="H113:H115"/>
    <mergeCell ref="H116:H118"/>
    <mergeCell ref="H119:H121"/>
    <mergeCell ref="H89:H90"/>
    <mergeCell ref="H91:H92"/>
    <mergeCell ref="H93:H104"/>
    <mergeCell ref="F1409:F1411"/>
    <mergeCell ref="F1412:F1413"/>
    <mergeCell ref="F1414:F1416"/>
    <mergeCell ref="F1402:F1403"/>
    <mergeCell ref="F1404:F1406"/>
    <mergeCell ref="F1354:F1356"/>
    <mergeCell ref="F1357:F1359"/>
    <mergeCell ref="F1407:F1408"/>
    <mergeCell ref="F1381:F1394"/>
    <mergeCell ref="F1395:F1401"/>
    <mergeCell ref="F1174:F1177"/>
    <mergeCell ref="F1178:F1181"/>
    <mergeCell ref="F1182:F1185"/>
    <mergeCell ref="F1186:F1188"/>
    <mergeCell ref="F1263:F1269"/>
    <mergeCell ref="F1206:F1207"/>
    <mergeCell ref="F1294:F1297"/>
    <mergeCell ref="F1298:F1301"/>
    <mergeCell ref="F1302:F1305"/>
    <mergeCell ref="F1251:F1254"/>
    <mergeCell ref="F1255:F1258"/>
    <mergeCell ref="F1259:F1262"/>
    <mergeCell ref="F1346:F1351"/>
    <mergeCell ref="F1235:F1238"/>
    <mergeCell ref="F1239:F1246"/>
    <mergeCell ref="F1247:F1250"/>
    <mergeCell ref="F1189:F1191"/>
    <mergeCell ref="F1192:F1194"/>
    <mergeCell ref="F1218:F1228"/>
    <mergeCell ref="F1229:F1231"/>
    <mergeCell ref="F1232:F1234"/>
    <mergeCell ref="F1335:F1338"/>
    <mergeCell ref="F1160:F1163"/>
    <mergeCell ref="F1164:F1166"/>
    <mergeCell ref="F1167:F1170"/>
    <mergeCell ref="F1171:F1173"/>
    <mergeCell ref="F932:F935"/>
    <mergeCell ref="F936:F940"/>
    <mergeCell ref="F941:F944"/>
    <mergeCell ref="F951:F953"/>
    <mergeCell ref="F876:F882"/>
    <mergeCell ref="F883:F887"/>
    <mergeCell ref="F892:F894"/>
    <mergeCell ref="F916:F919"/>
    <mergeCell ref="F920:F923"/>
    <mergeCell ref="F924:F927"/>
    <mergeCell ref="F958:F960"/>
    <mergeCell ref="F954:F957"/>
    <mergeCell ref="F998:F1003"/>
    <mergeCell ref="F1004:F1005"/>
    <mergeCell ref="F1025:F1026"/>
    <mergeCell ref="F1105:F1107"/>
    <mergeCell ref="F1095:F1096"/>
    <mergeCell ref="F961:F969"/>
    <mergeCell ref="F970:F971"/>
    <mergeCell ref="F996:F997"/>
    <mergeCell ref="F972:F973"/>
    <mergeCell ref="F1027:F1037"/>
    <mergeCell ref="F1017:F1022"/>
    <mergeCell ref="F1023:F1024"/>
    <mergeCell ref="F1006:F1016"/>
    <mergeCell ref="F1147:F1149"/>
    <mergeCell ref="F1118:F1124"/>
    <mergeCell ref="F1068:F1072"/>
    <mergeCell ref="F1157:F1159"/>
    <mergeCell ref="F709:F711"/>
    <mergeCell ref="F571:F573"/>
    <mergeCell ref="F574:F575"/>
    <mergeCell ref="F579:F581"/>
    <mergeCell ref="F778:F781"/>
    <mergeCell ref="F793:F795"/>
    <mergeCell ref="F838:F841"/>
    <mergeCell ref="F712:F714"/>
    <mergeCell ref="F715:F724"/>
    <mergeCell ref="F728:F730"/>
    <mergeCell ref="F731:F734"/>
    <mergeCell ref="F735:F737"/>
    <mergeCell ref="F674:F675"/>
    <mergeCell ref="F686:F692"/>
    <mergeCell ref="F693:F696"/>
    <mergeCell ref="F697:F700"/>
    <mergeCell ref="F701:F708"/>
    <mergeCell ref="F826:F827"/>
    <mergeCell ref="F848:F850"/>
    <mergeCell ref="F725:F727"/>
    <mergeCell ref="F851:F852"/>
    <mergeCell ref="F860:F865"/>
    <mergeCell ref="F866:F871"/>
    <mergeCell ref="F853:F855"/>
    <mergeCell ref="F856:F857"/>
    <mergeCell ref="F858:F859"/>
    <mergeCell ref="F945:F947"/>
    <mergeCell ref="F948:F950"/>
    <mergeCell ref="F815:F817"/>
    <mergeCell ref="F842:F844"/>
    <mergeCell ref="F782:F785"/>
    <mergeCell ref="F786:F789"/>
    <mergeCell ref="F790:F792"/>
    <mergeCell ref="F796:F799"/>
    <mergeCell ref="F800:F806"/>
    <mergeCell ref="F845:F847"/>
    <mergeCell ref="F888:F891"/>
    <mergeCell ref="F872:F875"/>
    <mergeCell ref="F764:F766"/>
    <mergeCell ref="F767:F770"/>
    <mergeCell ref="F771:F777"/>
    <mergeCell ref="F534:F536"/>
    <mergeCell ref="F537:F539"/>
    <mergeCell ref="F540:F542"/>
    <mergeCell ref="F543:F552"/>
    <mergeCell ref="F494:F496"/>
    <mergeCell ref="F497:F505"/>
    <mergeCell ref="F506:F508"/>
    <mergeCell ref="F509:F510"/>
    <mergeCell ref="F511:F520"/>
    <mergeCell ref="F807:F810"/>
    <mergeCell ref="F811:F814"/>
    <mergeCell ref="F565:F567"/>
    <mergeCell ref="F568:F570"/>
    <mergeCell ref="F576:F578"/>
    <mergeCell ref="F650:F652"/>
    <mergeCell ref="F661:F663"/>
    <mergeCell ref="F664:F667"/>
    <mergeCell ref="F653:F660"/>
    <mergeCell ref="F598:F599"/>
    <mergeCell ref="F553:F555"/>
    <mergeCell ref="F556:F558"/>
    <mergeCell ref="F646:F649"/>
    <mergeCell ref="F623:F626"/>
    <mergeCell ref="F627:F633"/>
    <mergeCell ref="F634:F636"/>
    <mergeCell ref="F637:F639"/>
    <mergeCell ref="F640:F641"/>
    <mergeCell ref="F642:F645"/>
    <mergeCell ref="F610:F619"/>
    <mergeCell ref="F596:F597"/>
    <mergeCell ref="F620:F622"/>
    <mergeCell ref="F42:F43"/>
    <mergeCell ref="F53:F54"/>
    <mergeCell ref="F55:F57"/>
    <mergeCell ref="F186:F188"/>
    <mergeCell ref="F189:F193"/>
    <mergeCell ref="F170:F172"/>
    <mergeCell ref="F173:F182"/>
    <mergeCell ref="F183:F185"/>
    <mergeCell ref="F122:F124"/>
    <mergeCell ref="F125:F126"/>
    <mergeCell ref="F154:F155"/>
    <mergeCell ref="F158:F159"/>
    <mergeCell ref="F160:F161"/>
    <mergeCell ref="F162:F169"/>
    <mergeCell ref="F267:F269"/>
    <mergeCell ref="F238:F240"/>
    <mergeCell ref="F324:F329"/>
    <mergeCell ref="F289:F292"/>
    <mergeCell ref="F306:F311"/>
    <mergeCell ref="F312:F314"/>
    <mergeCell ref="F293:F295"/>
    <mergeCell ref="F315:F317"/>
    <mergeCell ref="F270:F272"/>
    <mergeCell ref="F273:F275"/>
    <mergeCell ref="F276:F278"/>
    <mergeCell ref="F279:F280"/>
    <mergeCell ref="F133:F143"/>
    <mergeCell ref="F253:F254"/>
    <mergeCell ref="F255:F260"/>
    <mergeCell ref="F261:F263"/>
    <mergeCell ref="F264:F266"/>
    <mergeCell ref="F241:F243"/>
    <mergeCell ref="F44:F49"/>
    <mergeCell ref="F50:F52"/>
    <mergeCell ref="F428:F430"/>
    <mergeCell ref="F460:F462"/>
    <mergeCell ref="F463:F465"/>
    <mergeCell ref="F431:F439"/>
    <mergeCell ref="F396:F399"/>
    <mergeCell ref="F400:F402"/>
    <mergeCell ref="F403:F415"/>
    <mergeCell ref="F416:F418"/>
    <mergeCell ref="F382:F384"/>
    <mergeCell ref="F385:F386"/>
    <mergeCell ref="F387:F392"/>
    <mergeCell ref="F349:F351"/>
    <mergeCell ref="F352:F358"/>
    <mergeCell ref="F359:F361"/>
    <mergeCell ref="F393:F395"/>
    <mergeCell ref="F330:F333"/>
    <mergeCell ref="F419:F427"/>
    <mergeCell ref="F244:F246"/>
    <mergeCell ref="F247:F249"/>
    <mergeCell ref="F250:F252"/>
    <mergeCell ref="F209:F215"/>
    <mergeCell ref="F216:F219"/>
    <mergeCell ref="F230:F232"/>
    <mergeCell ref="F233:F234"/>
    <mergeCell ref="F235:F237"/>
    <mergeCell ref="F197:F198"/>
    <mergeCell ref="F206:F208"/>
    <mergeCell ref="F318:F320"/>
    <mergeCell ref="F194:F196"/>
    <mergeCell ref="F334:F335"/>
    <mergeCell ref="E1381:E1394"/>
    <mergeCell ref="E1395:E1401"/>
    <mergeCell ref="E1335:E1338"/>
    <mergeCell ref="E1339:E1343"/>
    <mergeCell ref="F31:F32"/>
    <mergeCell ref="F33:F38"/>
    <mergeCell ref="F39:F41"/>
    <mergeCell ref="F21:F22"/>
    <mergeCell ref="F23:F24"/>
    <mergeCell ref="F25:F26"/>
    <mergeCell ref="F27:F28"/>
    <mergeCell ref="F29:F30"/>
    <mergeCell ref="F111:F112"/>
    <mergeCell ref="F113:F115"/>
    <mergeCell ref="F116:F118"/>
    <mergeCell ref="F119:F121"/>
    <mergeCell ref="E1263:E1269"/>
    <mergeCell ref="E1294:E1297"/>
    <mergeCell ref="E1298:E1301"/>
    <mergeCell ref="E1302:E1305"/>
    <mergeCell ref="E1357:E1359"/>
    <mergeCell ref="E1324:E1326"/>
    <mergeCell ref="F336:F338"/>
    <mergeCell ref="F3:F4"/>
    <mergeCell ref="F7:F8"/>
    <mergeCell ref="F9:F10"/>
    <mergeCell ref="F11:F12"/>
    <mergeCell ref="F5:F6"/>
    <mergeCell ref="F13:F20"/>
    <mergeCell ref="F89:F90"/>
    <mergeCell ref="F91:F92"/>
    <mergeCell ref="F93:F104"/>
    <mergeCell ref="F105:F110"/>
    <mergeCell ref="F66:F67"/>
    <mergeCell ref="F82:F84"/>
    <mergeCell ref="F78:F79"/>
    <mergeCell ref="F80:F81"/>
    <mergeCell ref="F87:F88"/>
    <mergeCell ref="F85:F86"/>
    <mergeCell ref="E1536:E1546"/>
    <mergeCell ref="E1510:E1511"/>
    <mergeCell ref="E1446:E1448"/>
    <mergeCell ref="E1449:E1451"/>
    <mergeCell ref="E1452:E1454"/>
    <mergeCell ref="E1455:E1462"/>
    <mergeCell ref="E1463:E1470"/>
    <mergeCell ref="E1417:E1424"/>
    <mergeCell ref="E1425:E1426"/>
    <mergeCell ref="E1427:E1430"/>
    <mergeCell ref="E1431:E1435"/>
    <mergeCell ref="E1409:E1411"/>
    <mergeCell ref="E1412:E1413"/>
    <mergeCell ref="E1414:E1416"/>
    <mergeCell ref="E1327:E1330"/>
    <mergeCell ref="E1331:E1334"/>
    <mergeCell ref="E1402:E1403"/>
    <mergeCell ref="E1404:E1406"/>
    <mergeCell ref="E1354:E1356"/>
    <mergeCell ref="E1508:E1509"/>
    <mergeCell ref="E1522:E1535"/>
    <mergeCell ref="E1504:E1505"/>
    <mergeCell ref="E1489:E1491"/>
    <mergeCell ref="E1492:E1493"/>
    <mergeCell ref="E1494:E1495"/>
    <mergeCell ref="E1496:E1497"/>
    <mergeCell ref="F321:F323"/>
    <mergeCell ref="E1174:E1177"/>
    <mergeCell ref="E1178:E1181"/>
    <mergeCell ref="E1182:E1185"/>
    <mergeCell ref="E1186:E1188"/>
    <mergeCell ref="E1160:E1163"/>
    <mergeCell ref="E1164:E1166"/>
    <mergeCell ref="E1167:E1170"/>
    <mergeCell ref="E1171:E1173"/>
    <mergeCell ref="E936:E940"/>
    <mergeCell ref="E941:E944"/>
    <mergeCell ref="E951:E953"/>
    <mergeCell ref="E876:E882"/>
    <mergeCell ref="E883:E887"/>
    <mergeCell ref="E892:E894"/>
    <mergeCell ref="E916:E919"/>
    <mergeCell ref="E920:E923"/>
    <mergeCell ref="E924:E927"/>
    <mergeCell ref="E686:E692"/>
    <mergeCell ref="E693:E696"/>
    <mergeCell ref="E697:E700"/>
    <mergeCell ref="F521:F523"/>
    <mergeCell ref="F475:F477"/>
    <mergeCell ref="F478:F480"/>
    <mergeCell ref="F481:F483"/>
    <mergeCell ref="F484:F493"/>
    <mergeCell ref="F466:F468"/>
    <mergeCell ref="F469:F471"/>
    <mergeCell ref="F472:F474"/>
    <mergeCell ref="F559:F561"/>
    <mergeCell ref="F562:F564"/>
    <mergeCell ref="E1105:E1107"/>
    <mergeCell ref="E1042:E1043"/>
    <mergeCell ref="E1068:E1072"/>
    <mergeCell ref="E1157:E1159"/>
    <mergeCell ref="E709:E711"/>
    <mergeCell ref="E945:E947"/>
    <mergeCell ref="E948:E950"/>
    <mergeCell ref="E767:E770"/>
    <mergeCell ref="E701:E708"/>
    <mergeCell ref="E888:E891"/>
    <mergeCell ref="E848:E850"/>
    <mergeCell ref="E537:E539"/>
    <mergeCell ref="E540:E542"/>
    <mergeCell ref="E543:E552"/>
    <mergeCell ref="E646:E649"/>
    <mergeCell ref="E623:E626"/>
    <mergeCell ref="E627:E633"/>
    <mergeCell ref="E634:E636"/>
    <mergeCell ref="E637:E639"/>
    <mergeCell ref="E571:E573"/>
    <mergeCell ref="E574:E575"/>
    <mergeCell ref="E579:E581"/>
    <mergeCell ref="E576:E578"/>
    <mergeCell ref="E1280:E1281"/>
    <mergeCell ref="E1506:E1507"/>
    <mergeCell ref="E1344:E1345"/>
    <mergeCell ref="E1282:E1283"/>
    <mergeCell ref="E1306:E1309"/>
    <mergeCell ref="E1310:E1317"/>
    <mergeCell ref="E1318:E1320"/>
    <mergeCell ref="E1321:E1323"/>
    <mergeCell ref="F339:F342"/>
    <mergeCell ref="F343:F345"/>
    <mergeCell ref="F346:F348"/>
    <mergeCell ref="E1407:E1408"/>
    <mergeCell ref="E1206:E1207"/>
    <mergeCell ref="E1251:E1254"/>
    <mergeCell ref="E1255:E1258"/>
    <mergeCell ref="E1259:E1262"/>
    <mergeCell ref="E1235:E1238"/>
    <mergeCell ref="E1471:E1473"/>
    <mergeCell ref="E1474:E1475"/>
    <mergeCell ref="E1476:E1478"/>
    <mergeCell ref="E1479:E1481"/>
    <mergeCell ref="E1482:E1485"/>
    <mergeCell ref="E1486:E1488"/>
    <mergeCell ref="E1346:E1351"/>
    <mergeCell ref="E826:E827"/>
    <mergeCell ref="E842:E844"/>
    <mergeCell ref="E782:E785"/>
    <mergeCell ref="E786:E789"/>
    <mergeCell ref="E790:E792"/>
    <mergeCell ref="E796:E799"/>
    <mergeCell ref="E800:E806"/>
    <mergeCell ref="E764:E766"/>
    <mergeCell ref="E1239:E1246"/>
    <mergeCell ref="E1247:E1250"/>
    <mergeCell ref="E1189:E1191"/>
    <mergeCell ref="E1192:E1194"/>
    <mergeCell ref="E1218:E1228"/>
    <mergeCell ref="E1229:E1231"/>
    <mergeCell ref="E1232:E1234"/>
    <mergeCell ref="E958:E960"/>
    <mergeCell ref="E954:E957"/>
    <mergeCell ref="E961:E969"/>
    <mergeCell ref="E970:E971"/>
    <mergeCell ref="E996:E997"/>
    <mergeCell ref="E972:E973"/>
    <mergeCell ref="E1027:E1037"/>
    <mergeCell ref="E1017:E1022"/>
    <mergeCell ref="E1023:E1024"/>
    <mergeCell ref="E1006:E1016"/>
    <mergeCell ref="E1147:E1149"/>
    <mergeCell ref="E998:E1003"/>
    <mergeCell ref="E1004:E1005"/>
    <mergeCell ref="E1025:E1026"/>
    <mergeCell ref="E1095:E1096"/>
    <mergeCell ref="E1038:E1041"/>
    <mergeCell ref="E1108:E1111"/>
    <mergeCell ref="E992:E993"/>
    <mergeCell ref="E978:E979"/>
    <mergeCell ref="E778:E781"/>
    <mergeCell ref="E793:E795"/>
    <mergeCell ref="E838:E841"/>
    <mergeCell ref="E932:E935"/>
    <mergeCell ref="E845:E847"/>
    <mergeCell ref="E712:E714"/>
    <mergeCell ref="E715:E724"/>
    <mergeCell ref="E728:E730"/>
    <mergeCell ref="E731:E734"/>
    <mergeCell ref="E735:E737"/>
    <mergeCell ref="E674:E675"/>
    <mergeCell ref="E860:E865"/>
    <mergeCell ref="E866:E871"/>
    <mergeCell ref="E853:E855"/>
    <mergeCell ref="E856:E857"/>
    <mergeCell ref="E858:E859"/>
    <mergeCell ref="E725:E727"/>
    <mergeCell ref="E851:E852"/>
    <mergeCell ref="E872:E875"/>
    <mergeCell ref="E928:E931"/>
    <mergeCell ref="E811:E814"/>
    <mergeCell ref="E393:E395"/>
    <mergeCell ref="E396:E399"/>
    <mergeCell ref="E400:E402"/>
    <mergeCell ref="E403:E415"/>
    <mergeCell ref="E416:E418"/>
    <mergeCell ref="E382:E384"/>
    <mergeCell ref="E385:E386"/>
    <mergeCell ref="E387:E392"/>
    <mergeCell ref="E431:E439"/>
    <mergeCell ref="E349:E351"/>
    <mergeCell ref="E352:E358"/>
    <mergeCell ref="E771:E777"/>
    <mergeCell ref="E511:E520"/>
    <mergeCell ref="E475:E477"/>
    <mergeCell ref="E478:E480"/>
    <mergeCell ref="E481:E483"/>
    <mergeCell ref="E484:E493"/>
    <mergeCell ref="E559:E561"/>
    <mergeCell ref="E562:E564"/>
    <mergeCell ref="E565:E567"/>
    <mergeCell ref="E568:E570"/>
    <mergeCell ref="E650:E652"/>
    <mergeCell ref="E661:E663"/>
    <mergeCell ref="E664:E667"/>
    <mergeCell ref="E653:E660"/>
    <mergeCell ref="E598:E599"/>
    <mergeCell ref="E553:E555"/>
    <mergeCell ref="E556:E558"/>
    <mergeCell ref="E521:E523"/>
    <mergeCell ref="E534:E536"/>
    <mergeCell ref="E279:E280"/>
    <mergeCell ref="E640:E641"/>
    <mergeCell ref="E642:E645"/>
    <mergeCell ref="E610:E619"/>
    <mergeCell ref="E596:E597"/>
    <mergeCell ref="E620:E622"/>
    <mergeCell ref="E3:E4"/>
    <mergeCell ref="E7:E8"/>
    <mergeCell ref="E9:E10"/>
    <mergeCell ref="E11:E12"/>
    <mergeCell ref="E5:E6"/>
    <mergeCell ref="E13:E20"/>
    <mergeCell ref="E66:E67"/>
    <mergeCell ref="E82:E84"/>
    <mergeCell ref="E78:E79"/>
    <mergeCell ref="E80:E81"/>
    <mergeCell ref="E87:E88"/>
    <mergeCell ref="E85:E86"/>
    <mergeCell ref="E44:E49"/>
    <mergeCell ref="E50:E52"/>
    <mergeCell ref="E42:E43"/>
    <mergeCell ref="E53:E54"/>
    <mergeCell ref="E55:E57"/>
    <mergeCell ref="E419:E427"/>
    <mergeCell ref="E428:E430"/>
    <mergeCell ref="E293:E295"/>
    <mergeCell ref="E315:E317"/>
    <mergeCell ref="E466:E468"/>
    <mergeCell ref="E469:E471"/>
    <mergeCell ref="E472:E474"/>
    <mergeCell ref="E460:E462"/>
    <mergeCell ref="E463:E465"/>
    <mergeCell ref="E359:E361"/>
    <mergeCell ref="E334:E335"/>
    <mergeCell ref="E336:E338"/>
    <mergeCell ref="E339:E342"/>
    <mergeCell ref="E343:E345"/>
    <mergeCell ref="E346:E348"/>
    <mergeCell ref="E318:E320"/>
    <mergeCell ref="E321:E323"/>
    <mergeCell ref="E324:E329"/>
    <mergeCell ref="E330:E333"/>
    <mergeCell ref="E494:E496"/>
    <mergeCell ref="E497:E505"/>
    <mergeCell ref="E506:E508"/>
    <mergeCell ref="E509:E510"/>
    <mergeCell ref="E89:E90"/>
    <mergeCell ref="E91:E92"/>
    <mergeCell ref="E93:E104"/>
    <mergeCell ref="E186:E188"/>
    <mergeCell ref="E189:E193"/>
    <mergeCell ref="E162:E169"/>
    <mergeCell ref="E170:E172"/>
    <mergeCell ref="E173:E182"/>
    <mergeCell ref="E183:E185"/>
    <mergeCell ref="E289:E292"/>
    <mergeCell ref="E306:E311"/>
    <mergeCell ref="E312:E314"/>
    <mergeCell ref="E194:E196"/>
    <mergeCell ref="E122:E124"/>
    <mergeCell ref="E244:E246"/>
    <mergeCell ref="E270:E272"/>
    <mergeCell ref="E273:E275"/>
    <mergeCell ref="E276:E278"/>
    <mergeCell ref="E235:E237"/>
    <mergeCell ref="E111:E112"/>
    <mergeCell ref="E113:E115"/>
    <mergeCell ref="E116:E118"/>
    <mergeCell ref="E119:E121"/>
    <mergeCell ref="E238:E240"/>
    <mergeCell ref="E241:E243"/>
    <mergeCell ref="E105:E110"/>
    <mergeCell ref="E197:E198"/>
    <mergeCell ref="E206:E208"/>
    <mergeCell ref="E125:E126"/>
    <mergeCell ref="E154:E155"/>
    <mergeCell ref="E158:E159"/>
    <mergeCell ref="E160:E161"/>
    <mergeCell ref="E31:E32"/>
    <mergeCell ref="E33:E38"/>
    <mergeCell ref="E39:E41"/>
    <mergeCell ref="D1446:D1448"/>
    <mergeCell ref="D1449:D1451"/>
    <mergeCell ref="D1455:D1462"/>
    <mergeCell ref="D1452:D1454"/>
    <mergeCell ref="D1306:D1309"/>
    <mergeCell ref="D1298:D1301"/>
    <mergeCell ref="D1302:D1305"/>
    <mergeCell ref="D1251:D1254"/>
    <mergeCell ref="D1255:D1258"/>
    <mergeCell ref="D1259:D1262"/>
    <mergeCell ref="D1346:D1351"/>
    <mergeCell ref="D1235:D1238"/>
    <mergeCell ref="D1239:D1246"/>
    <mergeCell ref="D1247:D1250"/>
    <mergeCell ref="D1189:D1191"/>
    <mergeCell ref="E21:E22"/>
    <mergeCell ref="E23:E24"/>
    <mergeCell ref="E25:E26"/>
    <mergeCell ref="E27:E28"/>
    <mergeCell ref="E29:E30"/>
    <mergeCell ref="E253:E254"/>
    <mergeCell ref="E255:E260"/>
    <mergeCell ref="E261:E263"/>
    <mergeCell ref="E264:E266"/>
    <mergeCell ref="E267:E269"/>
    <mergeCell ref="E133:E143"/>
    <mergeCell ref="E247:E249"/>
    <mergeCell ref="E250:E252"/>
    <mergeCell ref="E209:E215"/>
    <mergeCell ref="E216:E219"/>
    <mergeCell ref="E230:E232"/>
    <mergeCell ref="E233:E234"/>
    <mergeCell ref="D1463:D1470"/>
    <mergeCell ref="D1417:D1424"/>
    <mergeCell ref="D1425:D1426"/>
    <mergeCell ref="D1427:D1430"/>
    <mergeCell ref="D1431:D1435"/>
    <mergeCell ref="D1409:D1411"/>
    <mergeCell ref="D1412:D1413"/>
    <mergeCell ref="D1414:D1416"/>
    <mergeCell ref="D1402:D1403"/>
    <mergeCell ref="D1404:D1406"/>
    <mergeCell ref="D1354:D1356"/>
    <mergeCell ref="D1357:D1359"/>
    <mergeCell ref="D1407:D1408"/>
    <mergeCell ref="D1381:D1394"/>
    <mergeCell ref="D1395:D1401"/>
    <mergeCell ref="A3:A4"/>
    <mergeCell ref="D1536:D1546"/>
    <mergeCell ref="D1510:D1511"/>
    <mergeCell ref="D1508:D1509"/>
    <mergeCell ref="D1522:D1535"/>
    <mergeCell ref="D1504:D1505"/>
    <mergeCell ref="D1506:D1507"/>
    <mergeCell ref="D1489:D1491"/>
    <mergeCell ref="D1492:D1493"/>
    <mergeCell ref="D1494:D1495"/>
    <mergeCell ref="D1496:D1497"/>
    <mergeCell ref="D1471:D1473"/>
    <mergeCell ref="D1474:D1475"/>
    <mergeCell ref="D1476:D1478"/>
    <mergeCell ref="D1479:D1481"/>
    <mergeCell ref="D1482:D1485"/>
    <mergeCell ref="D1486:D1488"/>
    <mergeCell ref="D1294:D1297"/>
    <mergeCell ref="D1192:D1194"/>
    <mergeCell ref="D1218:D1228"/>
    <mergeCell ref="D1229:D1231"/>
    <mergeCell ref="D1232:D1234"/>
    <mergeCell ref="D1182:D1185"/>
    <mergeCell ref="D1186:D1188"/>
    <mergeCell ref="D1160:D1163"/>
    <mergeCell ref="D1164:D1166"/>
    <mergeCell ref="D1167:D1170"/>
    <mergeCell ref="D1171:D1173"/>
    <mergeCell ref="D1335:D1338"/>
    <mergeCell ref="D1339:D1343"/>
    <mergeCell ref="D1344:D1345"/>
    <mergeCell ref="D1282:D1283"/>
    <mergeCell ref="D1324:D1326"/>
    <mergeCell ref="D1327:D1330"/>
    <mergeCell ref="D1331:D1334"/>
    <mergeCell ref="D1280:D1281"/>
    <mergeCell ref="D1310:D1317"/>
    <mergeCell ref="D1318:D1320"/>
    <mergeCell ref="D1321:D1323"/>
    <mergeCell ref="D1272:D1273"/>
    <mergeCell ref="D1195:D1196"/>
    <mergeCell ref="D1004:D1005"/>
    <mergeCell ref="D1038:D1041"/>
    <mergeCell ref="D958:D960"/>
    <mergeCell ref="D954:D957"/>
    <mergeCell ref="D1025:D1026"/>
    <mergeCell ref="D1105:D1107"/>
    <mergeCell ref="D998:D1003"/>
    <mergeCell ref="D1073:D1074"/>
    <mergeCell ref="D1046:D1047"/>
    <mergeCell ref="D1075:D1076"/>
    <mergeCell ref="D1077:D1078"/>
    <mergeCell ref="D945:D947"/>
    <mergeCell ref="D948:D950"/>
    <mergeCell ref="D914:D915"/>
    <mergeCell ref="D1263:D1269"/>
    <mergeCell ref="D1095:D1096"/>
    <mergeCell ref="D961:D969"/>
    <mergeCell ref="D970:D971"/>
    <mergeCell ref="D996:D997"/>
    <mergeCell ref="D972:D973"/>
    <mergeCell ref="D1027:D1037"/>
    <mergeCell ref="D1017:D1022"/>
    <mergeCell ref="D1023:D1024"/>
    <mergeCell ref="D1006:D1016"/>
    <mergeCell ref="D1147:D1149"/>
    <mergeCell ref="D1118:D1124"/>
    <mergeCell ref="D1068:D1072"/>
    <mergeCell ref="D1206:D1207"/>
    <mergeCell ref="D992:D993"/>
    <mergeCell ref="D978:D979"/>
    <mergeCell ref="D796:D799"/>
    <mergeCell ref="D800:D806"/>
    <mergeCell ref="D1174:D1177"/>
    <mergeCell ref="D1178:D1181"/>
    <mergeCell ref="D764:D766"/>
    <mergeCell ref="D767:D770"/>
    <mergeCell ref="D771:D777"/>
    <mergeCell ref="D838:D841"/>
    <mergeCell ref="D932:D935"/>
    <mergeCell ref="D845:D847"/>
    <mergeCell ref="D712:D714"/>
    <mergeCell ref="D715:D724"/>
    <mergeCell ref="D728:D730"/>
    <mergeCell ref="D731:D734"/>
    <mergeCell ref="D735:D737"/>
    <mergeCell ref="D1150:D1152"/>
    <mergeCell ref="D1042:D1043"/>
    <mergeCell ref="D1108:D1111"/>
    <mergeCell ref="D848:D850"/>
    <mergeCell ref="D860:D865"/>
    <mergeCell ref="D725:D727"/>
    <mergeCell ref="D851:D852"/>
    <mergeCell ref="D872:D875"/>
    <mergeCell ref="D826:D827"/>
    <mergeCell ref="D807:D810"/>
    <mergeCell ref="D811:D814"/>
    <mergeCell ref="D815:D817"/>
    <mergeCell ref="D928:D931"/>
    <mergeCell ref="D936:D940"/>
    <mergeCell ref="D941:D944"/>
    <mergeCell ref="D951:D953"/>
    <mergeCell ref="D876:D882"/>
    <mergeCell ref="D709:D711"/>
    <mergeCell ref="D571:D573"/>
    <mergeCell ref="D574:D575"/>
    <mergeCell ref="D579:D581"/>
    <mergeCell ref="D778:D781"/>
    <mergeCell ref="D793:D795"/>
    <mergeCell ref="D559:D561"/>
    <mergeCell ref="D562:D564"/>
    <mergeCell ref="D565:D567"/>
    <mergeCell ref="D568:D570"/>
    <mergeCell ref="D576:D578"/>
    <mergeCell ref="D650:D652"/>
    <mergeCell ref="D661:D663"/>
    <mergeCell ref="D664:D667"/>
    <mergeCell ref="D653:D660"/>
    <mergeCell ref="D598:D599"/>
    <mergeCell ref="D553:D555"/>
    <mergeCell ref="D556:D558"/>
    <mergeCell ref="D646:D649"/>
    <mergeCell ref="D623:D626"/>
    <mergeCell ref="D627:D633"/>
    <mergeCell ref="D674:D675"/>
    <mergeCell ref="D686:D692"/>
    <mergeCell ref="D693:D696"/>
    <mergeCell ref="D697:D700"/>
    <mergeCell ref="D701:D708"/>
    <mergeCell ref="D782:D785"/>
    <mergeCell ref="D786:D789"/>
    <mergeCell ref="D790:D792"/>
    <mergeCell ref="D747:D751"/>
    <mergeCell ref="D588:D590"/>
    <mergeCell ref="D594:D595"/>
    <mergeCell ref="D534:D536"/>
    <mergeCell ref="D537:D539"/>
    <mergeCell ref="D540:D542"/>
    <mergeCell ref="D543:D552"/>
    <mergeCell ref="D494:D496"/>
    <mergeCell ref="D497:D505"/>
    <mergeCell ref="D506:D508"/>
    <mergeCell ref="D509:D510"/>
    <mergeCell ref="D511:D520"/>
    <mergeCell ref="D634:D636"/>
    <mergeCell ref="D637:D639"/>
    <mergeCell ref="D640:D641"/>
    <mergeCell ref="D642:D645"/>
    <mergeCell ref="D610:D619"/>
    <mergeCell ref="D596:D597"/>
    <mergeCell ref="D620:D622"/>
    <mergeCell ref="D475:D477"/>
    <mergeCell ref="D478:D480"/>
    <mergeCell ref="D481:D483"/>
    <mergeCell ref="D484:D493"/>
    <mergeCell ref="D521:D523"/>
    <mergeCell ref="D466:D468"/>
    <mergeCell ref="D469:D471"/>
    <mergeCell ref="D472:D474"/>
    <mergeCell ref="D230:D232"/>
    <mergeCell ref="D233:D234"/>
    <mergeCell ref="D235:D237"/>
    <mergeCell ref="D264:D266"/>
    <mergeCell ref="D267:D269"/>
    <mergeCell ref="D238:D240"/>
    <mergeCell ref="D241:D243"/>
    <mergeCell ref="D244:D246"/>
    <mergeCell ref="D247:D249"/>
    <mergeCell ref="D250:D252"/>
    <mergeCell ref="D419:D427"/>
    <mergeCell ref="D428:D430"/>
    <mergeCell ref="D460:D462"/>
    <mergeCell ref="D463:D465"/>
    <mergeCell ref="D431:D439"/>
    <mergeCell ref="D396:D399"/>
    <mergeCell ref="D400:D402"/>
    <mergeCell ref="D403:D415"/>
    <mergeCell ref="D416:D418"/>
    <mergeCell ref="D382:D384"/>
    <mergeCell ref="D385:D386"/>
    <mergeCell ref="D387:D392"/>
    <mergeCell ref="D349:D351"/>
    <mergeCell ref="D352:D358"/>
    <mergeCell ref="D359:D361"/>
    <mergeCell ref="D393:D395"/>
    <mergeCell ref="D367:D368"/>
    <mergeCell ref="C304:E304"/>
    <mergeCell ref="C235:C237"/>
    <mergeCell ref="D197:D198"/>
    <mergeCell ref="D206:D208"/>
    <mergeCell ref="D173:D182"/>
    <mergeCell ref="D183:D185"/>
    <mergeCell ref="D318:D320"/>
    <mergeCell ref="D194:D196"/>
    <mergeCell ref="D122:D124"/>
    <mergeCell ref="D125:D126"/>
    <mergeCell ref="D154:D155"/>
    <mergeCell ref="D158:D159"/>
    <mergeCell ref="D160:D161"/>
    <mergeCell ref="D334:D335"/>
    <mergeCell ref="D336:D338"/>
    <mergeCell ref="D339:D342"/>
    <mergeCell ref="D343:D345"/>
    <mergeCell ref="D346:D348"/>
    <mergeCell ref="D321:D323"/>
    <mergeCell ref="D324:D329"/>
    <mergeCell ref="D330:D333"/>
    <mergeCell ref="D289:D292"/>
    <mergeCell ref="D306:D311"/>
    <mergeCell ref="D312:D314"/>
    <mergeCell ref="D293:D295"/>
    <mergeCell ref="D315:D317"/>
    <mergeCell ref="D270:D272"/>
    <mergeCell ref="D273:D275"/>
    <mergeCell ref="D276:D278"/>
    <mergeCell ref="D279:D280"/>
    <mergeCell ref="D133:D143"/>
    <mergeCell ref="D253:D254"/>
    <mergeCell ref="D255:D260"/>
    <mergeCell ref="D261:D263"/>
    <mergeCell ref="D186:D188"/>
    <mergeCell ref="D189:D193"/>
    <mergeCell ref="D3:D4"/>
    <mergeCell ref="D7:D8"/>
    <mergeCell ref="D9:D10"/>
    <mergeCell ref="D11:D12"/>
    <mergeCell ref="D5:D6"/>
    <mergeCell ref="D13:D20"/>
    <mergeCell ref="C1407:C1408"/>
    <mergeCell ref="C1536:C1546"/>
    <mergeCell ref="C1510:C1511"/>
    <mergeCell ref="C1446:C1448"/>
    <mergeCell ref="C1449:C1451"/>
    <mergeCell ref="C1452:C1454"/>
    <mergeCell ref="C1455:C1462"/>
    <mergeCell ref="C1463:C1470"/>
    <mergeCell ref="C1417:C1424"/>
    <mergeCell ref="C1425:C1426"/>
    <mergeCell ref="C1427:C1430"/>
    <mergeCell ref="C1431:C1435"/>
    <mergeCell ref="C1409:C1411"/>
    <mergeCell ref="C1412:C1413"/>
    <mergeCell ref="C1414:C1416"/>
    <mergeCell ref="C1327:C1330"/>
    <mergeCell ref="C1331:C1334"/>
    <mergeCell ref="C1280:C1281"/>
    <mergeCell ref="C1306:C1309"/>
    <mergeCell ref="C1310:C1317"/>
    <mergeCell ref="C1318:C1320"/>
    <mergeCell ref="D44:D49"/>
    <mergeCell ref="D50:D52"/>
    <mergeCell ref="D162:D169"/>
    <mergeCell ref="D170:D172"/>
    <mergeCell ref="D42:D43"/>
    <mergeCell ref="D53:D54"/>
    <mergeCell ref="D55:D57"/>
    <mergeCell ref="D31:D32"/>
    <mergeCell ref="D33:D38"/>
    <mergeCell ref="D39:D41"/>
    <mergeCell ref="D21:D22"/>
    <mergeCell ref="D23:D24"/>
    <mergeCell ref="D25:D26"/>
    <mergeCell ref="D27:D28"/>
    <mergeCell ref="D29:D30"/>
    <mergeCell ref="D111:D112"/>
    <mergeCell ref="D113:D115"/>
    <mergeCell ref="D116:D118"/>
    <mergeCell ref="D119:D121"/>
    <mergeCell ref="D89:D90"/>
    <mergeCell ref="D91:D92"/>
    <mergeCell ref="D93:D104"/>
    <mergeCell ref="D105:D110"/>
    <mergeCell ref="D66:D67"/>
    <mergeCell ref="D82:D84"/>
    <mergeCell ref="D78:D79"/>
    <mergeCell ref="D80:D81"/>
    <mergeCell ref="D87:D88"/>
    <mergeCell ref="D85:D86"/>
    <mergeCell ref="D156:D157"/>
    <mergeCell ref="D209:D215"/>
    <mergeCell ref="D216:D219"/>
    <mergeCell ref="C1357:C1359"/>
    <mergeCell ref="C1235:C1238"/>
    <mergeCell ref="C1239:C1246"/>
    <mergeCell ref="C1247:C1250"/>
    <mergeCell ref="C1189:C1191"/>
    <mergeCell ref="C1192:C1194"/>
    <mergeCell ref="C1218:C1228"/>
    <mergeCell ref="C1229:C1231"/>
    <mergeCell ref="C1232:C1234"/>
    <mergeCell ref="C1346:C1351"/>
    <mergeCell ref="C1381:C1394"/>
    <mergeCell ref="C1395:C1401"/>
    <mergeCell ref="C1335:C1338"/>
    <mergeCell ref="C1339:C1343"/>
    <mergeCell ref="C1344:C1345"/>
    <mergeCell ref="C1282:C1283"/>
    <mergeCell ref="C1324:C1326"/>
    <mergeCell ref="C764:C766"/>
    <mergeCell ref="C767:C770"/>
    <mergeCell ref="C771:C777"/>
    <mergeCell ref="C1164:C1166"/>
    <mergeCell ref="C1167:C1170"/>
    <mergeCell ref="C1171:C1173"/>
    <mergeCell ref="C936:C940"/>
    <mergeCell ref="C941:C944"/>
    <mergeCell ref="C951:C953"/>
    <mergeCell ref="C876:C882"/>
    <mergeCell ref="C883:C887"/>
    <mergeCell ref="C892:C894"/>
    <mergeCell ref="C916:C919"/>
    <mergeCell ref="C1404:C1406"/>
    <mergeCell ref="C1354:C1356"/>
    <mergeCell ref="C1321:C1323"/>
    <mergeCell ref="C920:C923"/>
    <mergeCell ref="C924:C927"/>
    <mergeCell ref="C1004:C1005"/>
    <mergeCell ref="C1038:C1041"/>
    <mergeCell ref="C1263:C1269"/>
    <mergeCell ref="C958:C960"/>
    <mergeCell ref="C954:C957"/>
    <mergeCell ref="C1025:C1026"/>
    <mergeCell ref="C1095:C1096"/>
    <mergeCell ref="C1508:C1509"/>
    <mergeCell ref="C1522:C1535"/>
    <mergeCell ref="C1504:C1505"/>
    <mergeCell ref="C1506:C1507"/>
    <mergeCell ref="C1489:C1491"/>
    <mergeCell ref="C1492:C1493"/>
    <mergeCell ref="C1494:C1495"/>
    <mergeCell ref="C1496:C1497"/>
    <mergeCell ref="C1471:C1473"/>
    <mergeCell ref="C1474:C1475"/>
    <mergeCell ref="C1476:C1478"/>
    <mergeCell ref="C1479:C1481"/>
    <mergeCell ref="C1482:C1485"/>
    <mergeCell ref="C1486:C1488"/>
    <mergeCell ref="C1174:C1177"/>
    <mergeCell ref="C1178:C1181"/>
    <mergeCell ref="C1182:C1185"/>
    <mergeCell ref="C1186:C1188"/>
    <mergeCell ref="C1160:C1163"/>
    <mergeCell ref="C1105:C1107"/>
    <mergeCell ref="C709:C711"/>
    <mergeCell ref="C945:C947"/>
    <mergeCell ref="C948:C950"/>
    <mergeCell ref="C786:C789"/>
    <mergeCell ref="C790:C792"/>
    <mergeCell ref="C796:C799"/>
    <mergeCell ref="C800:C806"/>
    <mergeCell ref="C996:C997"/>
    <mergeCell ref="C998:C1003"/>
    <mergeCell ref="C972:C973"/>
    <mergeCell ref="C1073:C1074"/>
    <mergeCell ref="C1075:C1076"/>
    <mergeCell ref="C1077:C1078"/>
    <mergeCell ref="C1042:C1043"/>
    <mergeCell ref="C1046:C1047"/>
    <mergeCell ref="C1108:C1111"/>
    <mergeCell ref="C1402:C1403"/>
    <mergeCell ref="C1272:C1273"/>
    <mergeCell ref="C978:C979"/>
    <mergeCell ref="C1195:C1196"/>
    <mergeCell ref="C824:C825"/>
    <mergeCell ref="C851:C852"/>
    <mergeCell ref="C872:C875"/>
    <mergeCell ref="C826:C827"/>
    <mergeCell ref="C807:C810"/>
    <mergeCell ref="C811:C814"/>
    <mergeCell ref="C815:C817"/>
    <mergeCell ref="C928:C931"/>
    <mergeCell ref="C842:C844"/>
    <mergeCell ref="C782:C785"/>
    <mergeCell ref="C914:C915"/>
    <mergeCell ref="C747:C751"/>
    <mergeCell ref="C1206:C1207"/>
    <mergeCell ref="C1294:C1297"/>
    <mergeCell ref="C1298:C1301"/>
    <mergeCell ref="C1302:C1305"/>
    <mergeCell ref="C1251:C1254"/>
    <mergeCell ref="C1255:C1258"/>
    <mergeCell ref="C1259:C1262"/>
    <mergeCell ref="C961:C969"/>
    <mergeCell ref="C970:C971"/>
    <mergeCell ref="C1027:C1037"/>
    <mergeCell ref="C1017:C1022"/>
    <mergeCell ref="C1023:C1024"/>
    <mergeCell ref="C1006:C1016"/>
    <mergeCell ref="C1147:C1149"/>
    <mergeCell ref="C1118:C1124"/>
    <mergeCell ref="C1068:C1072"/>
    <mergeCell ref="C497:C505"/>
    <mergeCell ref="C506:C508"/>
    <mergeCell ref="C509:C510"/>
    <mergeCell ref="C511:C520"/>
    <mergeCell ref="C475:C477"/>
    <mergeCell ref="C478:C480"/>
    <mergeCell ref="C481:C483"/>
    <mergeCell ref="C484:C493"/>
    <mergeCell ref="C466:C468"/>
    <mergeCell ref="C469:C471"/>
    <mergeCell ref="C472:C474"/>
    <mergeCell ref="C559:C561"/>
    <mergeCell ref="C521:C523"/>
    <mergeCell ref="C778:C781"/>
    <mergeCell ref="C793:C795"/>
    <mergeCell ref="C838:C841"/>
    <mergeCell ref="C932:C935"/>
    <mergeCell ref="C845:C847"/>
    <mergeCell ref="C712:C714"/>
    <mergeCell ref="C715:C724"/>
    <mergeCell ref="C728:C730"/>
    <mergeCell ref="C731:C734"/>
    <mergeCell ref="C735:C737"/>
    <mergeCell ref="C674:C675"/>
    <mergeCell ref="C686:C692"/>
    <mergeCell ref="C693:C696"/>
    <mergeCell ref="C697:C700"/>
    <mergeCell ref="C701:C708"/>
    <mergeCell ref="C888:C891"/>
    <mergeCell ref="C848:C850"/>
    <mergeCell ref="C860:C865"/>
    <mergeCell ref="C725:C727"/>
    <mergeCell ref="C203:C205"/>
    <mergeCell ref="C562:C564"/>
    <mergeCell ref="C565:C567"/>
    <mergeCell ref="C568:C570"/>
    <mergeCell ref="C650:C652"/>
    <mergeCell ref="C661:C663"/>
    <mergeCell ref="C664:C667"/>
    <mergeCell ref="C653:C660"/>
    <mergeCell ref="C598:C599"/>
    <mergeCell ref="C553:C555"/>
    <mergeCell ref="C556:C558"/>
    <mergeCell ref="C646:C649"/>
    <mergeCell ref="C623:C626"/>
    <mergeCell ref="C627:C633"/>
    <mergeCell ref="C634:C636"/>
    <mergeCell ref="C637:C639"/>
    <mergeCell ref="C640:C641"/>
    <mergeCell ref="C642:C645"/>
    <mergeCell ref="C610:C619"/>
    <mergeCell ref="C596:C597"/>
    <mergeCell ref="C620:C622"/>
    <mergeCell ref="C571:C573"/>
    <mergeCell ref="C574:C575"/>
    <mergeCell ref="C579:C581"/>
    <mergeCell ref="C576:C578"/>
    <mergeCell ref="C588:C590"/>
    <mergeCell ref="C594:C595"/>
    <mergeCell ref="C534:C536"/>
    <mergeCell ref="C537:C539"/>
    <mergeCell ref="C540:C542"/>
    <mergeCell ref="C543:C552"/>
    <mergeCell ref="C494:C496"/>
    <mergeCell ref="C315:C317"/>
    <mergeCell ref="C270:C272"/>
    <mergeCell ref="C273:C275"/>
    <mergeCell ref="C276:C278"/>
    <mergeCell ref="C400:C402"/>
    <mergeCell ref="C403:C415"/>
    <mergeCell ref="C416:C418"/>
    <mergeCell ref="C349:C351"/>
    <mergeCell ref="C244:C246"/>
    <mergeCell ref="C247:C249"/>
    <mergeCell ref="C250:C252"/>
    <mergeCell ref="C382:C384"/>
    <mergeCell ref="C385:C386"/>
    <mergeCell ref="C387:C392"/>
    <mergeCell ref="C279:C280"/>
    <mergeCell ref="C253:C254"/>
    <mergeCell ref="C255:C260"/>
    <mergeCell ref="C367:C368"/>
    <mergeCell ref="C21:C22"/>
    <mergeCell ref="C23:C24"/>
    <mergeCell ref="C25:C26"/>
    <mergeCell ref="C27:C28"/>
    <mergeCell ref="C29:C30"/>
    <mergeCell ref="C3:C4"/>
    <mergeCell ref="C7:C8"/>
    <mergeCell ref="C9:C10"/>
    <mergeCell ref="C11:C12"/>
    <mergeCell ref="C5:C6"/>
    <mergeCell ref="C13:C20"/>
    <mergeCell ref="B1536:B1546"/>
    <mergeCell ref="B1510:B1511"/>
    <mergeCell ref="B1446:B1448"/>
    <mergeCell ref="B1449:B1451"/>
    <mergeCell ref="B1452:B1454"/>
    <mergeCell ref="B1455:B1462"/>
    <mergeCell ref="B1463:B1470"/>
    <mergeCell ref="B1417:B1424"/>
    <mergeCell ref="B1425:B1426"/>
    <mergeCell ref="B1427:B1430"/>
    <mergeCell ref="B1431:B1435"/>
    <mergeCell ref="B1508:B1509"/>
    <mergeCell ref="B1522:B1535"/>
    <mergeCell ref="B1504:B1505"/>
    <mergeCell ref="B1506:B1507"/>
    <mergeCell ref="B1489:B1491"/>
    <mergeCell ref="C44:C49"/>
    <mergeCell ref="C122:C124"/>
    <mergeCell ref="C125:C126"/>
    <mergeCell ref="C154:C155"/>
    <mergeCell ref="C431:C439"/>
    <mergeCell ref="C31:C32"/>
    <mergeCell ref="C33:C38"/>
    <mergeCell ref="C39:C41"/>
    <mergeCell ref="C111:C112"/>
    <mergeCell ref="C113:C115"/>
    <mergeCell ref="C116:C118"/>
    <mergeCell ref="C119:C121"/>
    <mergeCell ref="C89:C90"/>
    <mergeCell ref="C91:C92"/>
    <mergeCell ref="C93:C104"/>
    <mergeCell ref="C66:C67"/>
    <mergeCell ref="C82:C84"/>
    <mergeCell ref="C78:C79"/>
    <mergeCell ref="C80:C81"/>
    <mergeCell ref="C87:C88"/>
    <mergeCell ref="C85:C86"/>
    <mergeCell ref="C460:C462"/>
    <mergeCell ref="C393:C395"/>
    <mergeCell ref="C261:C263"/>
    <mergeCell ref="C352:C358"/>
    <mergeCell ref="C359:C361"/>
    <mergeCell ref="C334:C335"/>
    <mergeCell ref="C336:C338"/>
    <mergeCell ref="C339:C342"/>
    <mergeCell ref="C343:C345"/>
    <mergeCell ref="C346:C348"/>
    <mergeCell ref="C318:C320"/>
    <mergeCell ref="C321:C323"/>
    <mergeCell ref="C324:C329"/>
    <mergeCell ref="C330:C333"/>
    <mergeCell ref="C419:C427"/>
    <mergeCell ref="C289:C292"/>
    <mergeCell ref="C158:C159"/>
    <mergeCell ref="B1346:B1351"/>
    <mergeCell ref="C160:C161"/>
    <mergeCell ref="C133:C143"/>
    <mergeCell ref="C50:C52"/>
    <mergeCell ref="C42:C43"/>
    <mergeCell ref="C53:C54"/>
    <mergeCell ref="C55:C57"/>
    <mergeCell ref="C162:C169"/>
    <mergeCell ref="C170:C172"/>
    <mergeCell ref="C173:C182"/>
    <mergeCell ref="C183:C185"/>
    <mergeCell ref="C105:C110"/>
    <mergeCell ref="C463:C465"/>
    <mergeCell ref="C306:C311"/>
    <mergeCell ref="C312:C314"/>
    <mergeCell ref="C293:C295"/>
    <mergeCell ref="C396:C399"/>
    <mergeCell ref="C264:C266"/>
    <mergeCell ref="C267:C269"/>
    <mergeCell ref="C428:C430"/>
    <mergeCell ref="C238:C240"/>
    <mergeCell ref="C241:C243"/>
    <mergeCell ref="C186:C188"/>
    <mergeCell ref="C189:C193"/>
    <mergeCell ref="C209:C215"/>
    <mergeCell ref="C216:C219"/>
    <mergeCell ref="C230:C232"/>
    <mergeCell ref="C233:C234"/>
    <mergeCell ref="C197:C198"/>
    <mergeCell ref="C206:C208"/>
    <mergeCell ref="C194:C196"/>
    <mergeCell ref="B1324:B1326"/>
    <mergeCell ref="B1327:B1330"/>
    <mergeCell ref="B1331:B1334"/>
    <mergeCell ref="B1280:B1281"/>
    <mergeCell ref="B1306:B1309"/>
    <mergeCell ref="B1310:B1317"/>
    <mergeCell ref="B1318:B1320"/>
    <mergeCell ref="B1321:B1323"/>
    <mergeCell ref="B1004:B1005"/>
    <mergeCell ref="B1038:B1041"/>
    <mergeCell ref="B1046:B1047"/>
    <mergeCell ref="B1095:B1096"/>
    <mergeCell ref="B1077:B1078"/>
    <mergeCell ref="B1073:B1074"/>
    <mergeCell ref="B1017:B1022"/>
    <mergeCell ref="B1263:B1269"/>
    <mergeCell ref="B1206:B1207"/>
    <mergeCell ref="B1294:B1297"/>
    <mergeCell ref="B1298:B1301"/>
    <mergeCell ref="B1027:B1037"/>
    <mergeCell ref="B1147:B1149"/>
    <mergeCell ref="B1118:B1124"/>
    <mergeCell ref="B1068:B1072"/>
    <mergeCell ref="B1302:B1305"/>
    <mergeCell ref="B1075:B1076"/>
    <mergeCell ref="B1251:B1254"/>
    <mergeCell ref="B1255:B1258"/>
    <mergeCell ref="B1259:B1262"/>
    <mergeCell ref="B1235:B1238"/>
    <mergeCell ref="B1239:B1246"/>
    <mergeCell ref="B1247:B1250"/>
    <mergeCell ref="B1105:B1107"/>
    <mergeCell ref="B1167:B1170"/>
    <mergeCell ref="B961:B969"/>
    <mergeCell ref="B1097:B1099"/>
    <mergeCell ref="B1150:B1152"/>
    <mergeCell ref="B1157:B1159"/>
    <mergeCell ref="B1195:B1196"/>
    <mergeCell ref="B978:B979"/>
    <mergeCell ref="B1189:B1191"/>
    <mergeCell ref="B1192:B1194"/>
    <mergeCell ref="B1492:B1493"/>
    <mergeCell ref="B1494:B1495"/>
    <mergeCell ref="B1496:B1497"/>
    <mergeCell ref="B1471:B1473"/>
    <mergeCell ref="B1474:B1475"/>
    <mergeCell ref="B1476:B1478"/>
    <mergeCell ref="B1479:B1481"/>
    <mergeCell ref="B1482:B1485"/>
    <mergeCell ref="B1486:B1488"/>
    <mergeCell ref="B1409:B1411"/>
    <mergeCell ref="B1412:B1413"/>
    <mergeCell ref="B1414:B1416"/>
    <mergeCell ref="B1402:B1403"/>
    <mergeCell ref="B1404:B1406"/>
    <mergeCell ref="B1354:B1356"/>
    <mergeCell ref="B1357:B1359"/>
    <mergeCell ref="B1407:B1408"/>
    <mergeCell ref="B1381:B1394"/>
    <mergeCell ref="B1395:B1401"/>
    <mergeCell ref="B1335:B1338"/>
    <mergeCell ref="B1339:B1343"/>
    <mergeCell ref="B1344:B1345"/>
    <mergeCell ref="B1282:B1283"/>
    <mergeCell ref="B1218:B1228"/>
    <mergeCell ref="B914:B915"/>
    <mergeCell ref="B764:B766"/>
    <mergeCell ref="B767:B770"/>
    <mergeCell ref="B771:B777"/>
    <mergeCell ref="B888:B891"/>
    <mergeCell ref="B778:B781"/>
    <mergeCell ref="B851:B852"/>
    <mergeCell ref="B848:B850"/>
    <mergeCell ref="B845:B847"/>
    <mergeCell ref="B1229:B1231"/>
    <mergeCell ref="B1232:B1234"/>
    <mergeCell ref="B1174:B1177"/>
    <mergeCell ref="B1178:B1181"/>
    <mergeCell ref="B1182:B1185"/>
    <mergeCell ref="B1186:B1188"/>
    <mergeCell ref="B1171:B1173"/>
    <mergeCell ref="B958:B960"/>
    <mergeCell ref="B1023:B1024"/>
    <mergeCell ref="B1112:B1117"/>
    <mergeCell ref="B1042:B1043"/>
    <mergeCell ref="B972:B973"/>
    <mergeCell ref="B970:B971"/>
    <mergeCell ref="B996:B997"/>
    <mergeCell ref="B998:B1003"/>
    <mergeCell ref="B954:B957"/>
    <mergeCell ref="B1025:B1026"/>
    <mergeCell ref="B1006:B1016"/>
    <mergeCell ref="B1108:B1111"/>
    <mergeCell ref="B1100:B1101"/>
    <mergeCell ref="B1160:B1163"/>
    <mergeCell ref="B1164:B1166"/>
    <mergeCell ref="B826:B827"/>
    <mergeCell ref="B807:B810"/>
    <mergeCell ref="B811:B814"/>
    <mergeCell ref="B815:B817"/>
    <mergeCell ref="B842:B844"/>
    <mergeCell ref="B782:B785"/>
    <mergeCell ref="B786:B789"/>
    <mergeCell ref="B790:B792"/>
    <mergeCell ref="B796:B799"/>
    <mergeCell ref="B800:B806"/>
    <mergeCell ref="B793:B795"/>
    <mergeCell ref="B838:B841"/>
    <mergeCell ref="B932:B935"/>
    <mergeCell ref="B853:B855"/>
    <mergeCell ref="B936:B940"/>
    <mergeCell ref="B941:B944"/>
    <mergeCell ref="B951:B953"/>
    <mergeCell ref="B876:B882"/>
    <mergeCell ref="B883:B887"/>
    <mergeCell ref="B892:B894"/>
    <mergeCell ref="B916:B919"/>
    <mergeCell ref="B920:B923"/>
    <mergeCell ref="B924:B927"/>
    <mergeCell ref="B945:B947"/>
    <mergeCell ref="B948:B950"/>
    <mergeCell ref="B928:B931"/>
    <mergeCell ref="B824:B825"/>
    <mergeCell ref="B571:B573"/>
    <mergeCell ref="B574:B575"/>
    <mergeCell ref="B579:B581"/>
    <mergeCell ref="B650:B652"/>
    <mergeCell ref="B588:B590"/>
    <mergeCell ref="B594:B595"/>
    <mergeCell ref="B709:B711"/>
    <mergeCell ref="B712:B714"/>
    <mergeCell ref="B715:B724"/>
    <mergeCell ref="B728:B730"/>
    <mergeCell ref="B731:B734"/>
    <mergeCell ref="B735:B737"/>
    <mergeCell ref="B674:B675"/>
    <mergeCell ref="B686:B692"/>
    <mergeCell ref="B693:B696"/>
    <mergeCell ref="B697:B700"/>
    <mergeCell ref="B701:B708"/>
    <mergeCell ref="B725:B727"/>
    <mergeCell ref="B668:B669"/>
    <mergeCell ref="B556:B558"/>
    <mergeCell ref="B576:B578"/>
    <mergeCell ref="B521:B523"/>
    <mergeCell ref="B534:B536"/>
    <mergeCell ref="B537:B539"/>
    <mergeCell ref="B540:B542"/>
    <mergeCell ref="B543:B552"/>
    <mergeCell ref="B431:B439"/>
    <mergeCell ref="B382:B384"/>
    <mergeCell ref="B385:B386"/>
    <mergeCell ref="B559:B561"/>
    <mergeCell ref="B562:B564"/>
    <mergeCell ref="B565:B567"/>
    <mergeCell ref="B568:B570"/>
    <mergeCell ref="B367:B368"/>
    <mergeCell ref="E807:E810"/>
    <mergeCell ref="B396:B399"/>
    <mergeCell ref="B400:B402"/>
    <mergeCell ref="B661:B663"/>
    <mergeCell ref="B664:B667"/>
    <mergeCell ref="B646:B649"/>
    <mergeCell ref="B623:B626"/>
    <mergeCell ref="B627:B633"/>
    <mergeCell ref="B634:B636"/>
    <mergeCell ref="B637:B639"/>
    <mergeCell ref="B640:B641"/>
    <mergeCell ref="B642:B645"/>
    <mergeCell ref="B653:B660"/>
    <mergeCell ref="B598:B599"/>
    <mergeCell ref="B610:B619"/>
    <mergeCell ref="B596:B597"/>
    <mergeCell ref="B620:B622"/>
    <mergeCell ref="B261:B263"/>
    <mergeCell ref="B158:B159"/>
    <mergeCell ref="B160:B161"/>
    <mergeCell ref="B133:B143"/>
    <mergeCell ref="B111:B112"/>
    <mergeCell ref="B113:B115"/>
    <mergeCell ref="B116:B118"/>
    <mergeCell ref="B119:B121"/>
    <mergeCell ref="B80:B81"/>
    <mergeCell ref="B87:B88"/>
    <mergeCell ref="B85:B86"/>
    <mergeCell ref="B105:B110"/>
    <mergeCell ref="B25:B26"/>
    <mergeCell ref="B27:B28"/>
    <mergeCell ref="B29:B30"/>
    <mergeCell ref="B238:B240"/>
    <mergeCell ref="B553:B555"/>
    <mergeCell ref="B446:B447"/>
    <mergeCell ref="B156:B157"/>
    <mergeCell ref="B250:B252"/>
    <mergeCell ref="B209:B215"/>
    <mergeCell ref="B216:B219"/>
    <mergeCell ref="B230:B232"/>
    <mergeCell ref="B233:B234"/>
    <mergeCell ref="B235:B237"/>
    <mergeCell ref="B197:B198"/>
    <mergeCell ref="B206:B208"/>
    <mergeCell ref="B162:B169"/>
    <mergeCell ref="B170:B172"/>
    <mergeCell ref="B173:B182"/>
    <mergeCell ref="B183:B185"/>
    <mergeCell ref="B194:B196"/>
    <mergeCell ref="B189:B193"/>
    <mergeCell ref="B186:B188"/>
    <mergeCell ref="B3:B4"/>
    <mergeCell ref="B7:B8"/>
    <mergeCell ref="B9:B10"/>
    <mergeCell ref="B11:B12"/>
    <mergeCell ref="B5:B6"/>
    <mergeCell ref="B13:B20"/>
    <mergeCell ref="B44:B49"/>
    <mergeCell ref="B50:B52"/>
    <mergeCell ref="B42:B43"/>
    <mergeCell ref="B53:B54"/>
    <mergeCell ref="B55:B57"/>
    <mergeCell ref="B31:B32"/>
    <mergeCell ref="B33:B38"/>
    <mergeCell ref="B39:B41"/>
    <mergeCell ref="B21:B22"/>
    <mergeCell ref="B23:B24"/>
    <mergeCell ref="F928:F931"/>
    <mergeCell ref="H928:H931"/>
    <mergeCell ref="I928:I931"/>
    <mergeCell ref="J928:J931"/>
    <mergeCell ref="K928:K931"/>
    <mergeCell ref="P928:P931"/>
    <mergeCell ref="Q928:Q931"/>
    <mergeCell ref="B858:B859"/>
    <mergeCell ref="B872:B875"/>
    <mergeCell ref="C866:C871"/>
    <mergeCell ref="C853:C855"/>
    <mergeCell ref="C856:C857"/>
    <mergeCell ref="C858:C859"/>
    <mergeCell ref="D866:D871"/>
    <mergeCell ref="D853:D855"/>
    <mergeCell ref="D856:D857"/>
    <mergeCell ref="D858:D859"/>
    <mergeCell ref="J872:J875"/>
    <mergeCell ref="J860:J865"/>
    <mergeCell ref="J866:J871"/>
    <mergeCell ref="J853:J855"/>
    <mergeCell ref="J856:J857"/>
    <mergeCell ref="J858:J859"/>
    <mergeCell ref="D892:D894"/>
    <mergeCell ref="D916:D919"/>
    <mergeCell ref="D920:D923"/>
    <mergeCell ref="D924:D927"/>
    <mergeCell ref="H856:H857"/>
    <mergeCell ref="H858:H859"/>
    <mergeCell ref="I872:I875"/>
    <mergeCell ref="K883:K887"/>
    <mergeCell ref="G897:G898"/>
    <mergeCell ref="P924:P927"/>
    <mergeCell ref="Q924:Q927"/>
    <mergeCell ref="P892:P894"/>
    <mergeCell ref="Q892:Q894"/>
    <mergeCell ref="P916:P919"/>
    <mergeCell ref="Q916:Q919"/>
    <mergeCell ref="P872:P875"/>
    <mergeCell ref="D883:D887"/>
    <mergeCell ref="B494:B496"/>
    <mergeCell ref="B497:B505"/>
    <mergeCell ref="B506:B508"/>
    <mergeCell ref="B509:B510"/>
    <mergeCell ref="B511:B520"/>
    <mergeCell ref="B475:B477"/>
    <mergeCell ref="B478:B480"/>
    <mergeCell ref="B481:B483"/>
    <mergeCell ref="B253:B254"/>
    <mergeCell ref="B255:B260"/>
    <mergeCell ref="B466:B468"/>
    <mergeCell ref="B469:B471"/>
    <mergeCell ref="B472:B474"/>
    <mergeCell ref="B419:B427"/>
    <mergeCell ref="B428:B430"/>
    <mergeCell ref="B460:B462"/>
    <mergeCell ref="B463:B465"/>
    <mergeCell ref="B264:B266"/>
    <mergeCell ref="B267:B269"/>
    <mergeCell ref="B393:B395"/>
    <mergeCell ref="B484:B493"/>
    <mergeCell ref="B403:B415"/>
    <mergeCell ref="B416:B418"/>
    <mergeCell ref="B387:B392"/>
    <mergeCell ref="R1549:R1552"/>
    <mergeCell ref="R1127:R1128"/>
    <mergeCell ref="R1130:R1131"/>
    <mergeCell ref="R592:R593"/>
    <mergeCell ref="R594:R595"/>
    <mergeCell ref="R1378:R1380"/>
    <mergeCell ref="R35:R36"/>
    <mergeCell ref="R39:R40"/>
    <mergeCell ref="R353:R356"/>
    <mergeCell ref="R562:R564"/>
    <mergeCell ref="R793:R795"/>
    <mergeCell ref="R801:R803"/>
    <mergeCell ref="R1249:R1250"/>
    <mergeCell ref="R1308:R1309"/>
    <mergeCell ref="R1410:R1411"/>
    <mergeCell ref="R1480:R1481"/>
    <mergeCell ref="R1498:R1499"/>
    <mergeCell ref="R1502:R1503"/>
    <mergeCell ref="R668:R669"/>
    <mergeCell ref="R670:R671"/>
    <mergeCell ref="R672:R673"/>
    <mergeCell ref="Q872:Q875"/>
    <mergeCell ref="B860:B865"/>
    <mergeCell ref="B866:B871"/>
    <mergeCell ref="B856:B857"/>
    <mergeCell ref="B122:B124"/>
    <mergeCell ref="B125:B126"/>
    <mergeCell ref="B154:B155"/>
    <mergeCell ref="B349:B351"/>
    <mergeCell ref="B352:B358"/>
    <mergeCell ref="B359:B361"/>
    <mergeCell ref="B334:B335"/>
    <mergeCell ref="B336:B338"/>
    <mergeCell ref="B339:B342"/>
    <mergeCell ref="B343:B345"/>
    <mergeCell ref="B346:B348"/>
    <mergeCell ref="A1:B1"/>
    <mergeCell ref="C1:E1"/>
    <mergeCell ref="F1:R1"/>
    <mergeCell ref="R61:R63"/>
    <mergeCell ref="B66:B67"/>
    <mergeCell ref="B82:B84"/>
    <mergeCell ref="B78:B79"/>
    <mergeCell ref="B89:B90"/>
    <mergeCell ref="B91:B92"/>
    <mergeCell ref="B93:B104"/>
    <mergeCell ref="B203:B205"/>
    <mergeCell ref="B58:B60"/>
    <mergeCell ref="E815:E817"/>
    <mergeCell ref="B241:B243"/>
    <mergeCell ref="B244:B246"/>
    <mergeCell ref="B247:B249"/>
  </mergeCells>
  <conditionalFormatting sqref="J133:J143">
    <cfRule type="duplicateValues" dxfId="1270" priority="4052"/>
  </conditionalFormatting>
  <conditionalFormatting sqref="E133:F143">
    <cfRule type="duplicateValues" dxfId="1269" priority="4053"/>
  </conditionalFormatting>
  <conditionalFormatting sqref="J431:J439">
    <cfRule type="duplicateValues" dxfId="1268" priority="4027"/>
  </conditionalFormatting>
  <conditionalFormatting sqref="E431:F439">
    <cfRule type="duplicateValues" dxfId="1267" priority="4026"/>
  </conditionalFormatting>
  <conditionalFormatting sqref="J576:J578">
    <cfRule type="duplicateValues" dxfId="1266" priority="4126"/>
  </conditionalFormatting>
  <conditionalFormatting sqref="E576:F578">
    <cfRule type="duplicateValues" dxfId="1265" priority="4127"/>
  </conditionalFormatting>
  <conditionalFormatting sqref="J653:J660">
    <cfRule type="duplicateValues" dxfId="1264" priority="4021"/>
  </conditionalFormatting>
  <conditionalFormatting sqref="E653:F660">
    <cfRule type="duplicateValues" dxfId="1263" priority="4020"/>
  </conditionalFormatting>
  <conditionalFormatting sqref="J598:J599">
    <cfRule type="duplicateValues" dxfId="1262" priority="4145"/>
  </conditionalFormatting>
  <conditionalFormatting sqref="E598:F599">
    <cfRule type="duplicateValues" dxfId="1261" priority="4146"/>
  </conditionalFormatting>
  <conditionalFormatting sqref="J666:J667">
    <cfRule type="duplicateValues" dxfId="1260" priority="4167"/>
  </conditionalFormatting>
  <conditionalFormatting sqref="E666:F667">
    <cfRule type="duplicateValues" dxfId="1259" priority="4168"/>
  </conditionalFormatting>
  <conditionalFormatting sqref="J725:J727">
    <cfRule type="duplicateValues" dxfId="1258" priority="4012"/>
  </conditionalFormatting>
  <conditionalFormatting sqref="E725:F727">
    <cfRule type="duplicateValues" dxfId="1257" priority="4011"/>
  </conditionalFormatting>
  <conditionalFormatting sqref="J815:J817">
    <cfRule type="duplicateValues" dxfId="1256" priority="4232"/>
  </conditionalFormatting>
  <conditionalFormatting sqref="E815:F817">
    <cfRule type="duplicateValues" dxfId="1255" priority="4233"/>
  </conditionalFormatting>
  <conditionalFormatting sqref="J838:J841">
    <cfRule type="duplicateValues" dxfId="1254" priority="3994"/>
  </conditionalFormatting>
  <conditionalFormatting sqref="E838:F841">
    <cfRule type="duplicateValues" dxfId="1253" priority="3993"/>
  </conditionalFormatting>
  <conditionalFormatting sqref="J845:J847">
    <cfRule type="duplicateValues" dxfId="1252" priority="3991"/>
  </conditionalFormatting>
  <conditionalFormatting sqref="E845:F847">
    <cfRule type="duplicateValues" dxfId="1251" priority="3990"/>
  </conditionalFormatting>
  <conditionalFormatting sqref="J872:J875">
    <cfRule type="duplicateValues" dxfId="1250" priority="4333"/>
  </conditionalFormatting>
  <conditionalFormatting sqref="E872:F875">
    <cfRule type="duplicateValues" dxfId="1249" priority="4334"/>
  </conditionalFormatting>
  <conditionalFormatting sqref="J888:J891">
    <cfRule type="duplicateValues" dxfId="1248" priority="4388"/>
  </conditionalFormatting>
  <conditionalFormatting sqref="E888:F891">
    <cfRule type="duplicateValues" dxfId="1247" priority="4389"/>
  </conditionalFormatting>
  <conditionalFormatting sqref="J928:J931">
    <cfRule type="duplicateValues" dxfId="1246" priority="3966"/>
  </conditionalFormatting>
  <conditionalFormatting sqref="E928:F931">
    <cfRule type="duplicateValues" dxfId="1245" priority="3965"/>
  </conditionalFormatting>
  <conditionalFormatting sqref="J945:J947">
    <cfRule type="duplicateValues" dxfId="1244" priority="3954"/>
  </conditionalFormatting>
  <conditionalFormatting sqref="E945:F947">
    <cfRule type="duplicateValues" dxfId="1243" priority="3953"/>
  </conditionalFormatting>
  <conditionalFormatting sqref="J948:J950">
    <cfRule type="duplicateValues" dxfId="1242" priority="3950"/>
  </conditionalFormatting>
  <conditionalFormatting sqref="E948:F950">
    <cfRule type="duplicateValues" dxfId="1241" priority="3949"/>
  </conditionalFormatting>
  <conditionalFormatting sqref="J1171:J1173">
    <cfRule type="duplicateValues" dxfId="1240" priority="3946"/>
  </conditionalFormatting>
  <conditionalFormatting sqref="E1171:F1173">
    <cfRule type="duplicateValues" dxfId="1239" priority="3945"/>
  </conditionalFormatting>
  <conditionalFormatting sqref="J954:J957">
    <cfRule type="duplicateValues" dxfId="1238" priority="3912"/>
  </conditionalFormatting>
  <conditionalFormatting sqref="E954:F957">
    <cfRule type="duplicateValues" dxfId="1237" priority="3911"/>
  </conditionalFormatting>
  <conditionalFormatting sqref="E1157:F1159">
    <cfRule type="duplicateValues" dxfId="1236" priority="3906"/>
  </conditionalFormatting>
  <conditionalFormatting sqref="E1153:F1156">
    <cfRule type="duplicateValues" dxfId="1235" priority="4524"/>
  </conditionalFormatting>
  <conditionalFormatting sqref="J1542">
    <cfRule type="duplicateValues" dxfId="1234" priority="3904"/>
  </conditionalFormatting>
  <conditionalFormatting sqref="E1542:F1542">
    <cfRule type="duplicateValues" dxfId="1233" priority="3903"/>
  </conditionalFormatting>
  <conditionalFormatting sqref="E972:F973">
    <cfRule type="duplicateValues" dxfId="1232" priority="4690"/>
  </conditionalFormatting>
  <conditionalFormatting sqref="E1150:F1152">
    <cfRule type="duplicateValues" dxfId="1231" priority="4773"/>
  </conditionalFormatting>
  <conditionalFormatting sqref="E1498:E1500 J1498:J1500">
    <cfRule type="duplicateValues" dxfId="1230" priority="3886"/>
  </conditionalFormatting>
  <conditionalFormatting sqref="E1498:F1500">
    <cfRule type="duplicateValues" dxfId="1229" priority="3887"/>
  </conditionalFormatting>
  <conditionalFormatting sqref="J1498:J1500">
    <cfRule type="duplicateValues" dxfId="1228" priority="3888"/>
  </conditionalFormatting>
  <conditionalFormatting sqref="E1498:E1500">
    <cfRule type="duplicateValues" dxfId="1227" priority="3885"/>
  </conditionalFormatting>
  <conditionalFormatting sqref="F1498:F1500">
    <cfRule type="duplicateValues" dxfId="1226" priority="3884"/>
  </conditionalFormatting>
  <conditionalFormatting sqref="E1498:E1500">
    <cfRule type="duplicateValues" dxfId="1225" priority="3891"/>
    <cfRule type="duplicateValues" dxfId="1224" priority="3892"/>
  </conditionalFormatting>
  <conditionalFormatting sqref="F1498:F1500">
    <cfRule type="duplicateValues" dxfId="1223" priority="3893"/>
    <cfRule type="duplicateValues" dxfId="1222" priority="3894"/>
  </conditionalFormatting>
  <conditionalFormatting sqref="J1501:J1503">
    <cfRule type="duplicateValues" dxfId="1221" priority="3746"/>
  </conditionalFormatting>
  <conditionalFormatting sqref="E1501:E1503">
    <cfRule type="duplicateValues" dxfId="1220" priority="3745"/>
  </conditionalFormatting>
  <conditionalFormatting sqref="F1501:F1503">
    <cfRule type="duplicateValues" dxfId="1219" priority="3744"/>
  </conditionalFormatting>
  <conditionalFormatting sqref="E1501:E1503 J1501:J1503">
    <cfRule type="duplicateValues" dxfId="1218" priority="3748"/>
  </conditionalFormatting>
  <conditionalFormatting sqref="E1501:F1503">
    <cfRule type="duplicateValues" dxfId="1217" priority="3749"/>
  </conditionalFormatting>
  <conditionalFormatting sqref="E1501:E1503">
    <cfRule type="duplicateValues" dxfId="1216" priority="3751"/>
    <cfRule type="duplicateValues" dxfId="1215" priority="3752"/>
  </conditionalFormatting>
  <conditionalFormatting sqref="F1501:F1503">
    <cfRule type="duplicateValues" dxfId="1214" priority="3753"/>
    <cfRule type="duplicateValues" dxfId="1213" priority="3754"/>
  </conditionalFormatting>
  <conditionalFormatting sqref="J668:J669">
    <cfRule type="duplicateValues" dxfId="1212" priority="3734"/>
  </conditionalFormatting>
  <conditionalFormatting sqref="E668:E669">
    <cfRule type="duplicateValues" dxfId="1211" priority="3717"/>
  </conditionalFormatting>
  <conditionalFormatting sqref="F668:F669">
    <cfRule type="duplicateValues" dxfId="1210" priority="3716"/>
  </conditionalFormatting>
  <conditionalFormatting sqref="E668:F669">
    <cfRule type="duplicateValues" dxfId="1209" priority="3721"/>
  </conditionalFormatting>
  <conditionalFormatting sqref="E668:E669">
    <cfRule type="duplicateValues" dxfId="1208" priority="3723"/>
    <cfRule type="duplicateValues" dxfId="1207" priority="3724"/>
  </conditionalFormatting>
  <conditionalFormatting sqref="F668:F669">
    <cfRule type="duplicateValues" dxfId="1206" priority="3725"/>
    <cfRule type="duplicateValues" dxfId="1205" priority="3726"/>
  </conditionalFormatting>
  <conditionalFormatting sqref="J670:J671">
    <cfRule type="duplicateValues" dxfId="1204" priority="3706"/>
  </conditionalFormatting>
  <conditionalFormatting sqref="E670:E671">
    <cfRule type="duplicateValues" dxfId="1203" priority="3689"/>
  </conditionalFormatting>
  <conditionalFormatting sqref="F670:F671">
    <cfRule type="duplicateValues" dxfId="1202" priority="3688"/>
  </conditionalFormatting>
  <conditionalFormatting sqref="E670:F671">
    <cfRule type="duplicateValues" dxfId="1201" priority="3693"/>
  </conditionalFormatting>
  <conditionalFormatting sqref="E670:E671">
    <cfRule type="duplicateValues" dxfId="1200" priority="3695"/>
    <cfRule type="duplicateValues" dxfId="1199" priority="3696"/>
  </conditionalFormatting>
  <conditionalFormatting sqref="F670:F671">
    <cfRule type="duplicateValues" dxfId="1198" priority="3697"/>
    <cfRule type="duplicateValues" dxfId="1197" priority="3698"/>
  </conditionalFormatting>
  <conditionalFormatting sqref="J672:J673">
    <cfRule type="duplicateValues" dxfId="1196" priority="3676"/>
  </conditionalFormatting>
  <conditionalFormatting sqref="E672:E673">
    <cfRule type="duplicateValues" dxfId="1195" priority="3675"/>
  </conditionalFormatting>
  <conditionalFormatting sqref="F672:F673">
    <cfRule type="duplicateValues" dxfId="1194" priority="3674"/>
  </conditionalFormatting>
  <conditionalFormatting sqref="E672:E673 J672:J673">
    <cfRule type="duplicateValues" dxfId="1193" priority="3678"/>
  </conditionalFormatting>
  <conditionalFormatting sqref="E672:F673">
    <cfRule type="duplicateValues" dxfId="1192" priority="3679"/>
  </conditionalFormatting>
  <conditionalFormatting sqref="E672:E673">
    <cfRule type="duplicateValues" dxfId="1191" priority="3681"/>
    <cfRule type="duplicateValues" dxfId="1190" priority="3682"/>
  </conditionalFormatting>
  <conditionalFormatting sqref="F672:F673">
    <cfRule type="duplicateValues" dxfId="1189" priority="3683"/>
    <cfRule type="duplicateValues" dxfId="1188" priority="3684"/>
  </conditionalFormatting>
  <conditionalFormatting sqref="J1125:J1126">
    <cfRule type="duplicateValues" dxfId="1187" priority="3636"/>
  </conditionalFormatting>
  <conditionalFormatting sqref="E1125:E1126">
    <cfRule type="duplicateValues" dxfId="1186" priority="3619"/>
  </conditionalFormatting>
  <conditionalFormatting sqref="F1125:F1126">
    <cfRule type="duplicateValues" dxfId="1185" priority="3618"/>
  </conditionalFormatting>
  <conditionalFormatting sqref="E1125:F1126">
    <cfRule type="duplicateValues" dxfId="1184" priority="3623"/>
  </conditionalFormatting>
  <conditionalFormatting sqref="E1125:E1126">
    <cfRule type="duplicateValues" dxfId="1183" priority="3625"/>
    <cfRule type="duplicateValues" dxfId="1182" priority="3626"/>
  </conditionalFormatting>
  <conditionalFormatting sqref="F1125:F1126">
    <cfRule type="duplicateValues" dxfId="1181" priority="3627"/>
    <cfRule type="duplicateValues" dxfId="1180" priority="3628"/>
  </conditionalFormatting>
  <conditionalFormatting sqref="J1127:J1128">
    <cfRule type="duplicateValues" dxfId="1179" priority="3592"/>
  </conditionalFormatting>
  <conditionalFormatting sqref="E1127:E1128">
    <cfRule type="duplicateValues" dxfId="1178" priority="3591"/>
  </conditionalFormatting>
  <conditionalFormatting sqref="F1127:F1128">
    <cfRule type="duplicateValues" dxfId="1177" priority="3590"/>
  </conditionalFormatting>
  <conditionalFormatting sqref="E1127:E1128 J1127:J1128">
    <cfRule type="duplicateValues" dxfId="1176" priority="3594"/>
  </conditionalFormatting>
  <conditionalFormatting sqref="E1127:F1128">
    <cfRule type="duplicateValues" dxfId="1175" priority="3595"/>
  </conditionalFormatting>
  <conditionalFormatting sqref="E1127:E1128">
    <cfRule type="duplicateValues" dxfId="1174" priority="3597"/>
    <cfRule type="duplicateValues" dxfId="1173" priority="3598"/>
  </conditionalFormatting>
  <conditionalFormatting sqref="F1127:F1128">
    <cfRule type="duplicateValues" dxfId="1172" priority="3599"/>
    <cfRule type="duplicateValues" dxfId="1171" priority="3600"/>
  </conditionalFormatting>
  <conditionalFormatting sqref="J1129:J1131">
    <cfRule type="duplicateValues" dxfId="1170" priority="3564"/>
  </conditionalFormatting>
  <conditionalFormatting sqref="E1129:E1131">
    <cfRule type="duplicateValues" dxfId="1169" priority="3563"/>
  </conditionalFormatting>
  <conditionalFormatting sqref="F1129:F1131">
    <cfRule type="duplicateValues" dxfId="1168" priority="3562"/>
  </conditionalFormatting>
  <conditionalFormatting sqref="E1129:E1131 J1129:J1131">
    <cfRule type="duplicateValues" dxfId="1167" priority="3566"/>
  </conditionalFormatting>
  <conditionalFormatting sqref="E1129:F1131">
    <cfRule type="duplicateValues" dxfId="1166" priority="3567"/>
  </conditionalFormatting>
  <conditionalFormatting sqref="E1129:E1131">
    <cfRule type="duplicateValues" dxfId="1165" priority="3569"/>
    <cfRule type="duplicateValues" dxfId="1164" priority="3570"/>
  </conditionalFormatting>
  <conditionalFormatting sqref="F1129:F1131">
    <cfRule type="duplicateValues" dxfId="1163" priority="3571"/>
    <cfRule type="duplicateValues" dxfId="1162" priority="3572"/>
  </conditionalFormatting>
  <conditionalFormatting sqref="J1142:J1144">
    <cfRule type="duplicateValues" dxfId="1161" priority="3532"/>
  </conditionalFormatting>
  <conditionalFormatting sqref="K1142:K1144">
    <cfRule type="duplicateValues" dxfId="1160" priority="3530"/>
  </conditionalFormatting>
  <conditionalFormatting sqref="E1142:E1144">
    <cfRule type="duplicateValues" dxfId="1159" priority="3527"/>
    <cfRule type="duplicateValues" dxfId="1158" priority="3529"/>
  </conditionalFormatting>
  <conditionalFormatting sqref="F1142:F1144">
    <cfRule type="duplicateValues" dxfId="1157" priority="3526"/>
    <cfRule type="duplicateValues" dxfId="1156" priority="3528"/>
  </conditionalFormatting>
  <conditionalFormatting sqref="F1142:F1144">
    <cfRule type="duplicateValues" dxfId="1155" priority="3533"/>
  </conditionalFormatting>
  <conditionalFormatting sqref="E1142:E1144">
    <cfRule type="duplicateValues" dxfId="1154" priority="3538"/>
  </conditionalFormatting>
  <conditionalFormatting sqref="J1142:J1144 E1142:F1144">
    <cfRule type="duplicateValues" dxfId="1153" priority="3539"/>
  </conditionalFormatting>
  <conditionalFormatting sqref="E1142:F1144">
    <cfRule type="duplicateValues" dxfId="1152" priority="3542"/>
  </conditionalFormatting>
  <conditionalFormatting sqref="S1142:S1144">
    <cfRule type="duplicateValues" dxfId="1151" priority="3523"/>
  </conditionalFormatting>
  <conditionalFormatting sqref="R1142:R1144">
    <cfRule type="duplicateValues" dxfId="1150" priority="3524"/>
  </conditionalFormatting>
  <conditionalFormatting sqref="E1145:E1146">
    <cfRule type="duplicateValues" dxfId="1149" priority="3456"/>
  </conditionalFormatting>
  <conditionalFormatting sqref="E1145:E1146">
    <cfRule type="duplicateValues" dxfId="1148" priority="3436"/>
    <cfRule type="duplicateValues" dxfId="1147" priority="3438"/>
  </conditionalFormatting>
  <conditionalFormatting sqref="F1145:F1146">
    <cfRule type="duplicateValues" dxfId="1146" priority="3437"/>
  </conditionalFormatting>
  <conditionalFormatting sqref="J1145:J1146">
    <cfRule type="duplicateValues" dxfId="1145" priority="3439"/>
  </conditionalFormatting>
  <conditionalFormatting sqref="E1145:F1146">
    <cfRule type="duplicateValues" dxfId="1144" priority="3443"/>
  </conditionalFormatting>
  <conditionalFormatting sqref="F1145:F1146">
    <cfRule type="duplicateValues" dxfId="1143" priority="3445"/>
    <cfRule type="duplicateValues" dxfId="1142" priority="3446"/>
  </conditionalFormatting>
  <conditionalFormatting sqref="E1272:E1273">
    <cfRule type="duplicateValues" dxfId="1141" priority="3408"/>
    <cfRule type="duplicateValues" dxfId="1140" priority="3410"/>
  </conditionalFormatting>
  <conditionalFormatting sqref="F1272:F1273">
    <cfRule type="duplicateValues" dxfId="1139" priority="3409"/>
  </conditionalFormatting>
  <conditionalFormatting sqref="J1272:J1273">
    <cfRule type="duplicateValues" dxfId="1138" priority="3411"/>
  </conditionalFormatting>
  <conditionalFormatting sqref="E1272:E1273">
    <cfRule type="duplicateValues" dxfId="1137" priority="3413"/>
  </conditionalFormatting>
  <conditionalFormatting sqref="J1272:J1273 E1272:E1273">
    <cfRule type="duplicateValues" dxfId="1136" priority="3414"/>
  </conditionalFormatting>
  <conditionalFormatting sqref="E1272:F1273">
    <cfRule type="duplicateValues" dxfId="1135" priority="3415"/>
  </conditionalFormatting>
  <conditionalFormatting sqref="F1272:F1273">
    <cfRule type="duplicateValues" dxfId="1134" priority="3417"/>
    <cfRule type="duplicateValues" dxfId="1133" priority="3418"/>
  </conditionalFormatting>
  <conditionalFormatting sqref="E1274:E1275">
    <cfRule type="duplicateValues" dxfId="1132" priority="3394"/>
    <cfRule type="duplicateValues" dxfId="1131" priority="3396"/>
  </conditionalFormatting>
  <conditionalFormatting sqref="F1274:F1275">
    <cfRule type="duplicateValues" dxfId="1130" priority="3395"/>
  </conditionalFormatting>
  <conditionalFormatting sqref="J1274:J1275">
    <cfRule type="duplicateValues" dxfId="1129" priority="3397"/>
  </conditionalFormatting>
  <conditionalFormatting sqref="E1274:E1275">
    <cfRule type="duplicateValues" dxfId="1128" priority="3399"/>
  </conditionalFormatting>
  <conditionalFormatting sqref="J1274:J1275 E1274:E1275">
    <cfRule type="duplicateValues" dxfId="1127" priority="3400"/>
  </conditionalFormatting>
  <conditionalFormatting sqref="E1274:F1275">
    <cfRule type="duplicateValues" dxfId="1126" priority="3401"/>
  </conditionalFormatting>
  <conditionalFormatting sqref="F1274:F1275">
    <cfRule type="duplicateValues" dxfId="1125" priority="3403"/>
    <cfRule type="duplicateValues" dxfId="1124" priority="3404"/>
  </conditionalFormatting>
  <conditionalFormatting sqref="E1195:E1196">
    <cfRule type="duplicateValues" dxfId="1123" priority="3372"/>
  </conditionalFormatting>
  <conditionalFormatting sqref="E1195:E1196">
    <cfRule type="duplicateValues" dxfId="1122" priority="3352"/>
    <cfRule type="duplicateValues" dxfId="1121" priority="3354"/>
  </conditionalFormatting>
  <conditionalFormatting sqref="F1195:F1196">
    <cfRule type="duplicateValues" dxfId="1120" priority="3353"/>
  </conditionalFormatting>
  <conditionalFormatting sqref="J1195:J1196">
    <cfRule type="duplicateValues" dxfId="1119" priority="3355"/>
  </conditionalFormatting>
  <conditionalFormatting sqref="E1195:F1196">
    <cfRule type="duplicateValues" dxfId="1118" priority="3359"/>
  </conditionalFormatting>
  <conditionalFormatting sqref="F1195:F1196">
    <cfRule type="duplicateValues" dxfId="1117" priority="3361"/>
    <cfRule type="duplicateValues" dxfId="1116" priority="3362"/>
  </conditionalFormatting>
  <conditionalFormatting sqref="E1197:E1199">
    <cfRule type="duplicateValues" dxfId="1115" priority="3324"/>
    <cfRule type="duplicateValues" dxfId="1114" priority="3326"/>
  </conditionalFormatting>
  <conditionalFormatting sqref="F1197:F1199">
    <cfRule type="duplicateValues" dxfId="1113" priority="3325"/>
  </conditionalFormatting>
  <conditionalFormatting sqref="J1197:J1199">
    <cfRule type="duplicateValues" dxfId="1112" priority="3327"/>
  </conditionalFormatting>
  <conditionalFormatting sqref="E1197:E1199">
    <cfRule type="duplicateValues" dxfId="1111" priority="3329"/>
  </conditionalFormatting>
  <conditionalFormatting sqref="E1197:E1199 J1197:J1199">
    <cfRule type="duplicateValues" dxfId="1110" priority="3330"/>
  </conditionalFormatting>
  <conditionalFormatting sqref="E1197:F1199">
    <cfRule type="duplicateValues" dxfId="1109" priority="3331"/>
  </conditionalFormatting>
  <conditionalFormatting sqref="F1197:F1199">
    <cfRule type="duplicateValues" dxfId="1108" priority="3333"/>
    <cfRule type="duplicateValues" dxfId="1107" priority="3334"/>
  </conditionalFormatting>
  <conditionalFormatting sqref="E1048:E1049">
    <cfRule type="duplicateValues" dxfId="1106" priority="3310"/>
    <cfRule type="duplicateValues" dxfId="1105" priority="3312"/>
  </conditionalFormatting>
  <conditionalFormatting sqref="F1048:F1049">
    <cfRule type="duplicateValues" dxfId="1104" priority="3311"/>
  </conditionalFormatting>
  <conditionalFormatting sqref="J1048:J1049">
    <cfRule type="duplicateValues" dxfId="1103" priority="3313"/>
  </conditionalFormatting>
  <conditionalFormatting sqref="E1048:E1049">
    <cfRule type="duplicateValues" dxfId="1102" priority="3315"/>
  </conditionalFormatting>
  <conditionalFormatting sqref="E1048:E1049 J1048:J1049">
    <cfRule type="duplicateValues" dxfId="1101" priority="3316"/>
  </conditionalFormatting>
  <conditionalFormatting sqref="E1048:F1049">
    <cfRule type="duplicateValues" dxfId="1100" priority="3317"/>
  </conditionalFormatting>
  <conditionalFormatting sqref="F1048:F1049">
    <cfRule type="duplicateValues" dxfId="1099" priority="3319"/>
    <cfRule type="duplicateValues" dxfId="1098" priority="3320"/>
  </conditionalFormatting>
  <conditionalFormatting sqref="E1050:E1051">
    <cfRule type="duplicateValues" dxfId="1097" priority="3296"/>
    <cfRule type="duplicateValues" dxfId="1096" priority="3298"/>
  </conditionalFormatting>
  <conditionalFormatting sqref="F1050:F1051">
    <cfRule type="duplicateValues" dxfId="1095" priority="3297"/>
  </conditionalFormatting>
  <conditionalFormatting sqref="J1050:J1051">
    <cfRule type="duplicateValues" dxfId="1094" priority="3299"/>
  </conditionalFormatting>
  <conditionalFormatting sqref="E1050:E1051">
    <cfRule type="duplicateValues" dxfId="1093" priority="3301"/>
  </conditionalFormatting>
  <conditionalFormatting sqref="E1050:E1051 J1050:J1051">
    <cfRule type="duplicateValues" dxfId="1092" priority="3302"/>
  </conditionalFormatting>
  <conditionalFormatting sqref="E1050:F1051">
    <cfRule type="duplicateValues" dxfId="1091" priority="3303"/>
  </conditionalFormatting>
  <conditionalFormatting sqref="F1050:F1051">
    <cfRule type="duplicateValues" dxfId="1090" priority="3305"/>
    <cfRule type="duplicateValues" dxfId="1089" priority="3306"/>
  </conditionalFormatting>
  <conditionalFormatting sqref="E1052:E1053">
    <cfRule type="duplicateValues" dxfId="1088" priority="3282"/>
    <cfRule type="duplicateValues" dxfId="1087" priority="3284"/>
  </conditionalFormatting>
  <conditionalFormatting sqref="F1052:F1053">
    <cfRule type="duplicateValues" dxfId="1086" priority="3283"/>
  </conditionalFormatting>
  <conditionalFormatting sqref="J1052:J1053">
    <cfRule type="duplicateValues" dxfId="1085" priority="3285"/>
  </conditionalFormatting>
  <conditionalFormatting sqref="E1052:E1053">
    <cfRule type="duplicateValues" dxfId="1084" priority="3287"/>
  </conditionalFormatting>
  <conditionalFormatting sqref="E1052:E1053 J1052:J1053">
    <cfRule type="duplicateValues" dxfId="1083" priority="3288"/>
  </conditionalFormatting>
  <conditionalFormatting sqref="E1052:F1053">
    <cfRule type="duplicateValues" dxfId="1082" priority="3289"/>
  </conditionalFormatting>
  <conditionalFormatting sqref="F1052:F1053">
    <cfRule type="duplicateValues" dxfId="1081" priority="3291"/>
    <cfRule type="duplicateValues" dxfId="1080" priority="3292"/>
  </conditionalFormatting>
  <conditionalFormatting sqref="E1054:E1055">
    <cfRule type="duplicateValues" dxfId="1079" priority="3254"/>
    <cfRule type="duplicateValues" dxfId="1078" priority="3256"/>
  </conditionalFormatting>
  <conditionalFormatting sqref="F1054:F1055">
    <cfRule type="duplicateValues" dxfId="1077" priority="3255"/>
  </conditionalFormatting>
  <conditionalFormatting sqref="J1054:J1055">
    <cfRule type="duplicateValues" dxfId="1076" priority="3257"/>
  </conditionalFormatting>
  <conditionalFormatting sqref="E1054:E1055">
    <cfRule type="duplicateValues" dxfId="1075" priority="3259"/>
  </conditionalFormatting>
  <conditionalFormatting sqref="J1054:J1055 E1054:E1055">
    <cfRule type="duplicateValues" dxfId="1074" priority="3260"/>
  </conditionalFormatting>
  <conditionalFormatting sqref="E1054:F1055">
    <cfRule type="duplicateValues" dxfId="1073" priority="3261"/>
  </conditionalFormatting>
  <conditionalFormatting sqref="F1054:F1055">
    <cfRule type="duplicateValues" dxfId="1072" priority="3263"/>
    <cfRule type="duplicateValues" dxfId="1071" priority="3264"/>
  </conditionalFormatting>
  <conditionalFormatting sqref="E1066:E1067">
    <cfRule type="duplicateValues" dxfId="1070" priority="3240"/>
    <cfRule type="duplicateValues" dxfId="1069" priority="3242"/>
  </conditionalFormatting>
  <conditionalFormatting sqref="F1066:F1067">
    <cfRule type="duplicateValues" dxfId="1068" priority="3241"/>
  </conditionalFormatting>
  <conditionalFormatting sqref="J1066:J1067">
    <cfRule type="duplicateValues" dxfId="1067" priority="3243"/>
  </conditionalFormatting>
  <conditionalFormatting sqref="E1066:E1067">
    <cfRule type="duplicateValues" dxfId="1066" priority="3245"/>
  </conditionalFormatting>
  <conditionalFormatting sqref="J1066:J1067 E1066:E1067">
    <cfRule type="duplicateValues" dxfId="1065" priority="3246"/>
  </conditionalFormatting>
  <conditionalFormatting sqref="E1066:F1067">
    <cfRule type="duplicateValues" dxfId="1064" priority="3247"/>
  </conditionalFormatting>
  <conditionalFormatting sqref="F1066:F1067">
    <cfRule type="duplicateValues" dxfId="1063" priority="3249"/>
    <cfRule type="duplicateValues" dxfId="1062" priority="3250"/>
  </conditionalFormatting>
  <conditionalFormatting sqref="E974:E977">
    <cfRule type="duplicateValues" dxfId="1061" priority="3226"/>
    <cfRule type="duplicateValues" dxfId="1060" priority="3228"/>
  </conditionalFormatting>
  <conditionalFormatting sqref="F974:F977">
    <cfRule type="duplicateValues" dxfId="1059" priority="3227"/>
  </conditionalFormatting>
  <conditionalFormatting sqref="J974:J977">
    <cfRule type="duplicateValues" dxfId="1058" priority="3229"/>
  </conditionalFormatting>
  <conditionalFormatting sqref="E974:E977">
    <cfRule type="duplicateValues" dxfId="1057" priority="3231"/>
  </conditionalFormatting>
  <conditionalFormatting sqref="J974:J977 E974:E977">
    <cfRule type="duplicateValues" dxfId="1056" priority="3232"/>
  </conditionalFormatting>
  <conditionalFormatting sqref="E974:F977">
    <cfRule type="duplicateValues" dxfId="1055" priority="3233"/>
  </conditionalFormatting>
  <conditionalFormatting sqref="F974:F977">
    <cfRule type="duplicateValues" dxfId="1054" priority="3235"/>
    <cfRule type="duplicateValues" dxfId="1053" priority="3236"/>
  </conditionalFormatting>
  <conditionalFormatting sqref="E978:E979">
    <cfRule type="duplicateValues" dxfId="1052" priority="3212"/>
    <cfRule type="duplicateValues" dxfId="1051" priority="3214"/>
  </conditionalFormatting>
  <conditionalFormatting sqref="F978:F979">
    <cfRule type="duplicateValues" dxfId="1050" priority="3213"/>
  </conditionalFormatting>
  <conditionalFormatting sqref="J978:J979">
    <cfRule type="duplicateValues" dxfId="1049" priority="3215"/>
  </conditionalFormatting>
  <conditionalFormatting sqref="E978:E979">
    <cfRule type="duplicateValues" dxfId="1048" priority="3217"/>
  </conditionalFormatting>
  <conditionalFormatting sqref="E978:E979 J978:J979">
    <cfRule type="duplicateValues" dxfId="1047" priority="3218"/>
  </conditionalFormatting>
  <conditionalFormatting sqref="E978:F979">
    <cfRule type="duplicateValues" dxfId="1046" priority="3219"/>
  </conditionalFormatting>
  <conditionalFormatting sqref="F978:F979">
    <cfRule type="duplicateValues" dxfId="1045" priority="3221"/>
    <cfRule type="duplicateValues" dxfId="1044" priority="3222"/>
  </conditionalFormatting>
  <conditionalFormatting sqref="E990:E991">
    <cfRule type="duplicateValues" dxfId="1043" priority="3198"/>
    <cfRule type="duplicateValues" dxfId="1042" priority="3200"/>
  </conditionalFormatting>
  <conditionalFormatting sqref="F990:F991">
    <cfRule type="duplicateValues" dxfId="1041" priority="3199"/>
  </conditionalFormatting>
  <conditionalFormatting sqref="J990:J991">
    <cfRule type="duplicateValues" dxfId="1040" priority="3201"/>
  </conditionalFormatting>
  <conditionalFormatting sqref="E990:E991">
    <cfRule type="duplicateValues" dxfId="1039" priority="3203"/>
  </conditionalFormatting>
  <conditionalFormatting sqref="E990:E991 J990:J991">
    <cfRule type="duplicateValues" dxfId="1038" priority="3204"/>
  </conditionalFormatting>
  <conditionalFormatting sqref="E990:F991">
    <cfRule type="duplicateValues" dxfId="1037" priority="3205"/>
  </conditionalFormatting>
  <conditionalFormatting sqref="F990:F991">
    <cfRule type="duplicateValues" dxfId="1036" priority="3207"/>
    <cfRule type="duplicateValues" dxfId="1035" priority="3208"/>
  </conditionalFormatting>
  <conditionalFormatting sqref="E992:E995">
    <cfRule type="duplicateValues" dxfId="1034" priority="3184"/>
    <cfRule type="duplicateValues" dxfId="1033" priority="3186"/>
  </conditionalFormatting>
  <conditionalFormatting sqref="F992:F995">
    <cfRule type="duplicateValues" dxfId="1032" priority="3185"/>
  </conditionalFormatting>
  <conditionalFormatting sqref="J992:J995">
    <cfRule type="duplicateValues" dxfId="1031" priority="3187"/>
  </conditionalFormatting>
  <conditionalFormatting sqref="E992:E995">
    <cfRule type="duplicateValues" dxfId="1030" priority="3189"/>
  </conditionalFormatting>
  <conditionalFormatting sqref="E992:E995 J992:J995">
    <cfRule type="duplicateValues" dxfId="1029" priority="3190"/>
  </conditionalFormatting>
  <conditionalFormatting sqref="E992:F995">
    <cfRule type="duplicateValues" dxfId="1028" priority="3191"/>
  </conditionalFormatting>
  <conditionalFormatting sqref="F992:F995">
    <cfRule type="duplicateValues" dxfId="1027" priority="3193"/>
    <cfRule type="duplicateValues" dxfId="1026" priority="3194"/>
  </conditionalFormatting>
  <conditionalFormatting sqref="E1200:E1202">
    <cfRule type="duplicateValues" dxfId="1025" priority="3156"/>
    <cfRule type="duplicateValues" dxfId="1024" priority="3158"/>
  </conditionalFormatting>
  <conditionalFormatting sqref="F1200:F1202">
    <cfRule type="duplicateValues" dxfId="1023" priority="3157"/>
  </conditionalFormatting>
  <conditionalFormatting sqref="J1200:J1202">
    <cfRule type="duplicateValues" dxfId="1022" priority="3159"/>
  </conditionalFormatting>
  <conditionalFormatting sqref="E1200:E1202">
    <cfRule type="duplicateValues" dxfId="1021" priority="3161"/>
  </conditionalFormatting>
  <conditionalFormatting sqref="E1200:E1202 J1200:J1202">
    <cfRule type="duplicateValues" dxfId="1020" priority="3162"/>
  </conditionalFormatting>
  <conditionalFormatting sqref="E1200:F1202">
    <cfRule type="duplicateValues" dxfId="1019" priority="3163"/>
  </conditionalFormatting>
  <conditionalFormatting sqref="F1200:F1202">
    <cfRule type="duplicateValues" dxfId="1018" priority="3165"/>
    <cfRule type="duplicateValues" dxfId="1017" priority="3166"/>
  </conditionalFormatting>
  <conditionalFormatting sqref="E1203:E1205">
    <cfRule type="duplicateValues" dxfId="1016" priority="3142"/>
    <cfRule type="duplicateValues" dxfId="1015" priority="3144"/>
  </conditionalFormatting>
  <conditionalFormatting sqref="F1203:F1205">
    <cfRule type="duplicateValues" dxfId="1014" priority="3143"/>
  </conditionalFormatting>
  <conditionalFormatting sqref="J1203:J1205">
    <cfRule type="duplicateValues" dxfId="1013" priority="3145"/>
  </conditionalFormatting>
  <conditionalFormatting sqref="E1203:E1205">
    <cfRule type="duplicateValues" dxfId="1012" priority="3147"/>
  </conditionalFormatting>
  <conditionalFormatting sqref="E1203:E1205 J1203:J1205">
    <cfRule type="duplicateValues" dxfId="1011" priority="3148"/>
  </conditionalFormatting>
  <conditionalFormatting sqref="E1203:F1205">
    <cfRule type="duplicateValues" dxfId="1010" priority="3149"/>
  </conditionalFormatting>
  <conditionalFormatting sqref="F1203:F1205">
    <cfRule type="duplicateValues" dxfId="1009" priority="3151"/>
    <cfRule type="duplicateValues" dxfId="1008" priority="3152"/>
  </conditionalFormatting>
  <conditionalFormatting sqref="E895:E896">
    <cfRule type="duplicateValues" dxfId="1007" priority="3100"/>
    <cfRule type="duplicateValues" dxfId="1006" priority="3102"/>
  </conditionalFormatting>
  <conditionalFormatting sqref="F895:F896">
    <cfRule type="duplicateValues" dxfId="1005" priority="3101"/>
  </conditionalFormatting>
  <conditionalFormatting sqref="J895:J896">
    <cfRule type="duplicateValues" dxfId="1004" priority="3103"/>
  </conditionalFormatting>
  <conditionalFormatting sqref="E895:E896">
    <cfRule type="duplicateValues" dxfId="1003" priority="3105"/>
  </conditionalFormatting>
  <conditionalFormatting sqref="E895:E896 J895:J896">
    <cfRule type="duplicateValues" dxfId="1002" priority="3106"/>
  </conditionalFormatting>
  <conditionalFormatting sqref="E895:F896">
    <cfRule type="duplicateValues" dxfId="1001" priority="3107"/>
  </conditionalFormatting>
  <conditionalFormatting sqref="F895:F896">
    <cfRule type="duplicateValues" dxfId="1000" priority="3109"/>
    <cfRule type="duplicateValues" dxfId="999" priority="3110"/>
  </conditionalFormatting>
  <conditionalFormatting sqref="E897:E898">
    <cfRule type="duplicateValues" dxfId="998" priority="3086"/>
    <cfRule type="duplicateValues" dxfId="997" priority="3088"/>
  </conditionalFormatting>
  <conditionalFormatting sqref="F897:F898">
    <cfRule type="duplicateValues" dxfId="996" priority="3087"/>
  </conditionalFormatting>
  <conditionalFormatting sqref="J897:J898">
    <cfRule type="duplicateValues" dxfId="995" priority="3089"/>
  </conditionalFormatting>
  <conditionalFormatting sqref="E897:E898">
    <cfRule type="duplicateValues" dxfId="994" priority="3091"/>
  </conditionalFormatting>
  <conditionalFormatting sqref="J897:J898 E897:E898">
    <cfRule type="duplicateValues" dxfId="993" priority="3092"/>
  </conditionalFormatting>
  <conditionalFormatting sqref="E897:F898">
    <cfRule type="duplicateValues" dxfId="992" priority="3093"/>
  </conditionalFormatting>
  <conditionalFormatting sqref="F897:F898">
    <cfRule type="duplicateValues" dxfId="991" priority="3095"/>
    <cfRule type="duplicateValues" dxfId="990" priority="3096"/>
  </conditionalFormatting>
  <conditionalFormatting sqref="E899:E901">
    <cfRule type="duplicateValues" dxfId="989" priority="3072"/>
    <cfRule type="duplicateValues" dxfId="988" priority="3074"/>
  </conditionalFormatting>
  <conditionalFormatting sqref="F899:F901">
    <cfRule type="duplicateValues" dxfId="987" priority="3073"/>
  </conditionalFormatting>
  <conditionalFormatting sqref="J899:J901">
    <cfRule type="duplicateValues" dxfId="986" priority="3075"/>
  </conditionalFormatting>
  <conditionalFormatting sqref="E899:E901">
    <cfRule type="duplicateValues" dxfId="985" priority="3077"/>
  </conditionalFormatting>
  <conditionalFormatting sqref="J899:J901 E899:E901">
    <cfRule type="duplicateValues" dxfId="984" priority="3078"/>
  </conditionalFormatting>
  <conditionalFormatting sqref="E899:F901">
    <cfRule type="duplicateValues" dxfId="983" priority="3079"/>
  </conditionalFormatting>
  <conditionalFormatting sqref="F899:F901">
    <cfRule type="duplicateValues" dxfId="982" priority="3081"/>
    <cfRule type="duplicateValues" dxfId="981" priority="3082"/>
  </conditionalFormatting>
  <conditionalFormatting sqref="E818:E819">
    <cfRule type="duplicateValues" dxfId="980" priority="3058"/>
    <cfRule type="duplicateValues" dxfId="979" priority="3060"/>
  </conditionalFormatting>
  <conditionalFormatting sqref="F818:F819">
    <cfRule type="duplicateValues" dxfId="978" priority="3059"/>
  </conditionalFormatting>
  <conditionalFormatting sqref="J818:J819">
    <cfRule type="duplicateValues" dxfId="977" priority="3061"/>
  </conditionalFormatting>
  <conditionalFormatting sqref="E818:E819">
    <cfRule type="duplicateValues" dxfId="976" priority="3063"/>
  </conditionalFormatting>
  <conditionalFormatting sqref="J818:J819 E818:E819">
    <cfRule type="duplicateValues" dxfId="975" priority="3064"/>
  </conditionalFormatting>
  <conditionalFormatting sqref="E818:F819">
    <cfRule type="duplicateValues" dxfId="974" priority="3065"/>
  </conditionalFormatting>
  <conditionalFormatting sqref="F818:F819">
    <cfRule type="duplicateValues" dxfId="973" priority="3067"/>
    <cfRule type="duplicateValues" dxfId="972" priority="3068"/>
  </conditionalFormatting>
  <conditionalFormatting sqref="E820:E821">
    <cfRule type="duplicateValues" dxfId="971" priority="3044"/>
    <cfRule type="duplicateValues" dxfId="970" priority="3046"/>
  </conditionalFormatting>
  <conditionalFormatting sqref="F820:F821">
    <cfRule type="duplicateValues" dxfId="969" priority="3045"/>
  </conditionalFormatting>
  <conditionalFormatting sqref="J820:J821">
    <cfRule type="duplicateValues" dxfId="968" priority="3047"/>
  </conditionalFormatting>
  <conditionalFormatting sqref="E820:E821">
    <cfRule type="duplicateValues" dxfId="967" priority="3049"/>
  </conditionalFormatting>
  <conditionalFormatting sqref="E820:E821 J820:J821">
    <cfRule type="duplicateValues" dxfId="966" priority="3050"/>
  </conditionalFormatting>
  <conditionalFormatting sqref="E820:F821">
    <cfRule type="duplicateValues" dxfId="965" priority="3051"/>
  </conditionalFormatting>
  <conditionalFormatting sqref="F820:F821">
    <cfRule type="duplicateValues" dxfId="964" priority="3053"/>
    <cfRule type="duplicateValues" dxfId="963" priority="3054"/>
  </conditionalFormatting>
  <conditionalFormatting sqref="E822:E823">
    <cfRule type="duplicateValues" dxfId="962" priority="3030"/>
    <cfRule type="duplicateValues" dxfId="961" priority="3032"/>
  </conditionalFormatting>
  <conditionalFormatting sqref="F822:F823">
    <cfRule type="duplicateValues" dxfId="960" priority="3031"/>
  </conditionalFormatting>
  <conditionalFormatting sqref="J822:J823">
    <cfRule type="duplicateValues" dxfId="959" priority="3033"/>
  </conditionalFormatting>
  <conditionalFormatting sqref="E822:E823">
    <cfRule type="duplicateValues" dxfId="958" priority="3035"/>
  </conditionalFormatting>
  <conditionalFormatting sqref="E822:E823 J822:J823">
    <cfRule type="duplicateValues" dxfId="957" priority="3036"/>
  </conditionalFormatting>
  <conditionalFormatting sqref="E822:F823">
    <cfRule type="duplicateValues" dxfId="956" priority="3037"/>
  </conditionalFormatting>
  <conditionalFormatting sqref="F822:F823">
    <cfRule type="duplicateValues" dxfId="955" priority="3039"/>
    <cfRule type="duplicateValues" dxfId="954" priority="3040"/>
  </conditionalFormatting>
  <conditionalFormatting sqref="J824:J825">
    <cfRule type="duplicateValues" dxfId="953" priority="3022"/>
  </conditionalFormatting>
  <conditionalFormatting sqref="E824:E825">
    <cfRule type="duplicateValues" dxfId="952" priority="3002"/>
    <cfRule type="duplicateValues" dxfId="951" priority="3004"/>
  </conditionalFormatting>
  <conditionalFormatting sqref="F824:F825">
    <cfRule type="duplicateValues" dxfId="950" priority="3003"/>
  </conditionalFormatting>
  <conditionalFormatting sqref="E824:E825">
    <cfRule type="duplicateValues" dxfId="949" priority="3007"/>
  </conditionalFormatting>
  <conditionalFormatting sqref="E824:F825">
    <cfRule type="duplicateValues" dxfId="948" priority="3009"/>
  </conditionalFormatting>
  <conditionalFormatting sqref="F824:F825">
    <cfRule type="duplicateValues" dxfId="947" priority="3011"/>
    <cfRule type="duplicateValues" dxfId="946" priority="3012"/>
  </conditionalFormatting>
  <conditionalFormatting sqref="J902:J903">
    <cfRule type="duplicateValues" dxfId="945" priority="2994"/>
  </conditionalFormatting>
  <conditionalFormatting sqref="J914:J915">
    <cfRule type="duplicateValues" dxfId="944" priority="2980"/>
  </conditionalFormatting>
  <conditionalFormatting sqref="E902:E903">
    <cfRule type="duplicateValues" dxfId="943" priority="2960"/>
    <cfRule type="duplicateValues" dxfId="942" priority="2962"/>
  </conditionalFormatting>
  <conditionalFormatting sqref="F902:F903">
    <cfRule type="duplicateValues" dxfId="941" priority="2961"/>
  </conditionalFormatting>
  <conditionalFormatting sqref="E902:E903">
    <cfRule type="duplicateValues" dxfId="940" priority="2965"/>
  </conditionalFormatting>
  <conditionalFormatting sqref="E902:F903">
    <cfRule type="duplicateValues" dxfId="939" priority="2967"/>
  </conditionalFormatting>
  <conditionalFormatting sqref="F902:F903">
    <cfRule type="duplicateValues" dxfId="938" priority="2969"/>
    <cfRule type="duplicateValues" dxfId="937" priority="2970"/>
  </conditionalFormatting>
  <conditionalFormatting sqref="E914:E915">
    <cfRule type="duplicateValues" dxfId="936" priority="2946"/>
    <cfRule type="duplicateValues" dxfId="935" priority="2948"/>
  </conditionalFormatting>
  <conditionalFormatting sqref="F914:F915">
    <cfRule type="duplicateValues" dxfId="934" priority="2947"/>
  </conditionalFormatting>
  <conditionalFormatting sqref="E914:E915">
    <cfRule type="duplicateValues" dxfId="933" priority="2951"/>
  </conditionalFormatting>
  <conditionalFormatting sqref="E914:F915">
    <cfRule type="duplicateValues" dxfId="932" priority="2953"/>
  </conditionalFormatting>
  <conditionalFormatting sqref="F914:F915">
    <cfRule type="duplicateValues" dxfId="931" priority="2955"/>
    <cfRule type="duplicateValues" dxfId="930" priority="2956"/>
  </conditionalFormatting>
  <conditionalFormatting sqref="E738:E739">
    <cfRule type="duplicateValues" dxfId="929" priority="2932"/>
    <cfRule type="duplicateValues" dxfId="928" priority="2934"/>
  </conditionalFormatting>
  <conditionalFormatting sqref="F738:F739">
    <cfRule type="duplicateValues" dxfId="927" priority="2933"/>
  </conditionalFormatting>
  <conditionalFormatting sqref="J738:J739">
    <cfRule type="duplicateValues" dxfId="926" priority="2935"/>
  </conditionalFormatting>
  <conditionalFormatting sqref="E738:E739">
    <cfRule type="duplicateValues" dxfId="925" priority="2937"/>
  </conditionalFormatting>
  <conditionalFormatting sqref="E738:E739 J738:J739">
    <cfRule type="duplicateValues" dxfId="924" priority="2938"/>
  </conditionalFormatting>
  <conditionalFormatting sqref="E738:F739">
    <cfRule type="duplicateValues" dxfId="923" priority="2939"/>
  </conditionalFormatting>
  <conditionalFormatting sqref="F738:F739">
    <cfRule type="duplicateValues" dxfId="922" priority="2941"/>
    <cfRule type="duplicateValues" dxfId="921" priority="2942"/>
  </conditionalFormatting>
  <conditionalFormatting sqref="E1372:E1375">
    <cfRule type="duplicateValues" dxfId="920" priority="2918"/>
    <cfRule type="duplicateValues" dxfId="919" priority="2920"/>
  </conditionalFormatting>
  <conditionalFormatting sqref="F1372:F1375">
    <cfRule type="duplicateValues" dxfId="918" priority="2919"/>
  </conditionalFormatting>
  <conditionalFormatting sqref="J1372:J1375">
    <cfRule type="duplicateValues" dxfId="917" priority="2921"/>
  </conditionalFormatting>
  <conditionalFormatting sqref="E1372:E1375">
    <cfRule type="duplicateValues" dxfId="916" priority="2923"/>
  </conditionalFormatting>
  <conditionalFormatting sqref="J1372:J1375 E1372:E1375">
    <cfRule type="duplicateValues" dxfId="915" priority="2924"/>
  </conditionalFormatting>
  <conditionalFormatting sqref="E1372:F1375">
    <cfRule type="duplicateValues" dxfId="914" priority="2925"/>
  </conditionalFormatting>
  <conditionalFormatting sqref="F1372:F1375">
    <cfRule type="duplicateValues" dxfId="913" priority="2927"/>
    <cfRule type="duplicateValues" dxfId="912" priority="2928"/>
  </conditionalFormatting>
  <conditionalFormatting sqref="E740:E741">
    <cfRule type="duplicateValues" dxfId="911" priority="2910"/>
  </conditionalFormatting>
  <conditionalFormatting sqref="E740:E741">
    <cfRule type="duplicateValues" dxfId="910" priority="2890"/>
    <cfRule type="duplicateValues" dxfId="909" priority="2892"/>
  </conditionalFormatting>
  <conditionalFormatting sqref="F740:F741">
    <cfRule type="duplicateValues" dxfId="908" priority="2891"/>
  </conditionalFormatting>
  <conditionalFormatting sqref="J740:J741">
    <cfRule type="duplicateValues" dxfId="907" priority="2893"/>
  </conditionalFormatting>
  <conditionalFormatting sqref="E740:F741">
    <cfRule type="duplicateValues" dxfId="906" priority="2897"/>
  </conditionalFormatting>
  <conditionalFormatting sqref="F740:F741">
    <cfRule type="duplicateValues" dxfId="905" priority="2899"/>
    <cfRule type="duplicateValues" dxfId="904" priority="2900"/>
  </conditionalFormatting>
  <conditionalFormatting sqref="E742:E743">
    <cfRule type="duplicateValues" dxfId="903" priority="2876"/>
    <cfRule type="duplicateValues" dxfId="902" priority="2878"/>
  </conditionalFormatting>
  <conditionalFormatting sqref="F742:F743">
    <cfRule type="duplicateValues" dxfId="901" priority="2877"/>
  </conditionalFormatting>
  <conditionalFormatting sqref="J742:J743">
    <cfRule type="duplicateValues" dxfId="900" priority="2879"/>
  </conditionalFormatting>
  <conditionalFormatting sqref="E742:E743">
    <cfRule type="duplicateValues" dxfId="899" priority="2881"/>
  </conditionalFormatting>
  <conditionalFormatting sqref="E742:E743 J742:J743">
    <cfRule type="duplicateValues" dxfId="898" priority="2882"/>
  </conditionalFormatting>
  <conditionalFormatting sqref="E742:F743">
    <cfRule type="duplicateValues" dxfId="897" priority="2883"/>
  </conditionalFormatting>
  <conditionalFormatting sqref="F742:F743">
    <cfRule type="duplicateValues" dxfId="896" priority="2885"/>
    <cfRule type="duplicateValues" dxfId="895" priority="2886"/>
  </conditionalFormatting>
  <conditionalFormatting sqref="E744:E746">
    <cfRule type="duplicateValues" dxfId="894" priority="2862"/>
    <cfRule type="duplicateValues" dxfId="893" priority="2864"/>
  </conditionalFormatting>
  <conditionalFormatting sqref="F744:F746">
    <cfRule type="duplicateValues" dxfId="892" priority="2863"/>
  </conditionalFormatting>
  <conditionalFormatting sqref="J744:J746">
    <cfRule type="duplicateValues" dxfId="891" priority="2865"/>
  </conditionalFormatting>
  <conditionalFormatting sqref="E744:E746">
    <cfRule type="duplicateValues" dxfId="890" priority="2867"/>
  </conditionalFormatting>
  <conditionalFormatting sqref="J744:J746 E744:E746">
    <cfRule type="duplicateValues" dxfId="889" priority="2868"/>
  </conditionalFormatting>
  <conditionalFormatting sqref="E744:F746">
    <cfRule type="duplicateValues" dxfId="888" priority="2869"/>
  </conditionalFormatting>
  <conditionalFormatting sqref="F744:F746">
    <cfRule type="duplicateValues" dxfId="887" priority="2871"/>
    <cfRule type="duplicateValues" dxfId="886" priority="2872"/>
  </conditionalFormatting>
  <conditionalFormatting sqref="J762:J763">
    <cfRule type="duplicateValues" dxfId="885" priority="2832"/>
  </conditionalFormatting>
  <conditionalFormatting sqref="K762:K763">
    <cfRule type="duplicateValues" dxfId="884" priority="2830"/>
  </conditionalFormatting>
  <conditionalFormatting sqref="E762:E763">
    <cfRule type="duplicateValues" dxfId="883" priority="2827"/>
    <cfRule type="duplicateValues" dxfId="882" priority="2829"/>
  </conditionalFormatting>
  <conditionalFormatting sqref="F762:F763">
    <cfRule type="duplicateValues" dxfId="881" priority="2826"/>
    <cfRule type="duplicateValues" dxfId="880" priority="2828"/>
  </conditionalFormatting>
  <conditionalFormatting sqref="F762:F763">
    <cfRule type="duplicateValues" dxfId="879" priority="2833"/>
  </conditionalFormatting>
  <conditionalFormatting sqref="E762:E763">
    <cfRule type="duplicateValues" dxfId="878" priority="2838"/>
  </conditionalFormatting>
  <conditionalFormatting sqref="E762:F763 J762:J763">
    <cfRule type="duplicateValues" dxfId="877" priority="2839"/>
  </conditionalFormatting>
  <conditionalFormatting sqref="E762:F763">
    <cfRule type="duplicateValues" dxfId="876" priority="2842"/>
  </conditionalFormatting>
  <conditionalFormatting sqref="S762:S763">
    <cfRule type="duplicateValues" dxfId="875" priority="2824"/>
  </conditionalFormatting>
  <conditionalFormatting sqref="R762:R763">
    <cfRule type="duplicateValues" dxfId="874" priority="2855"/>
  </conditionalFormatting>
  <conditionalFormatting sqref="J747:J751">
    <cfRule type="duplicateValues" dxfId="873" priority="2788"/>
  </conditionalFormatting>
  <conditionalFormatting sqref="K747:K751">
    <cfRule type="duplicateValues" dxfId="872" priority="2786"/>
  </conditionalFormatting>
  <conditionalFormatting sqref="E747:E751">
    <cfRule type="duplicateValues" dxfId="871" priority="2783"/>
    <cfRule type="duplicateValues" dxfId="870" priority="2785"/>
  </conditionalFormatting>
  <conditionalFormatting sqref="F747:F751">
    <cfRule type="duplicateValues" dxfId="869" priority="2782"/>
    <cfRule type="duplicateValues" dxfId="868" priority="2784"/>
  </conditionalFormatting>
  <conditionalFormatting sqref="F747:F751">
    <cfRule type="duplicateValues" dxfId="867" priority="2789"/>
  </conditionalFormatting>
  <conditionalFormatting sqref="E747:E751">
    <cfRule type="duplicateValues" dxfId="866" priority="2794"/>
  </conditionalFormatting>
  <conditionalFormatting sqref="J747:J751 E747:F751">
    <cfRule type="duplicateValues" dxfId="865" priority="2795"/>
  </conditionalFormatting>
  <conditionalFormatting sqref="E747:F751">
    <cfRule type="duplicateValues" dxfId="864" priority="2798"/>
  </conditionalFormatting>
  <conditionalFormatting sqref="S747:S751">
    <cfRule type="duplicateValues" dxfId="863" priority="2780"/>
  </conditionalFormatting>
  <conditionalFormatting sqref="R747 R749:R751">
    <cfRule type="duplicateValues" dxfId="862" priority="2811"/>
  </conditionalFormatting>
  <conditionalFormatting sqref="E582:E583">
    <cfRule type="duplicateValues" dxfId="861" priority="2745"/>
    <cfRule type="duplicateValues" dxfId="860" priority="2747"/>
  </conditionalFormatting>
  <conditionalFormatting sqref="F582:F583">
    <cfRule type="duplicateValues" dxfId="859" priority="2744"/>
    <cfRule type="duplicateValues" dxfId="858" priority="2746"/>
  </conditionalFormatting>
  <conditionalFormatting sqref="F582:F583">
    <cfRule type="duplicateValues" dxfId="857" priority="2748"/>
  </conditionalFormatting>
  <conditionalFormatting sqref="E582:E583">
    <cfRule type="duplicateValues" dxfId="856" priority="2750"/>
  </conditionalFormatting>
  <conditionalFormatting sqref="E582:F583">
    <cfRule type="duplicateValues" dxfId="855" priority="2752"/>
  </conditionalFormatting>
  <conditionalFormatting sqref="S582:S583">
    <cfRule type="duplicateValues" dxfId="854" priority="2743"/>
  </conditionalFormatting>
  <conditionalFormatting sqref="E582:F583 J582:J583">
    <cfRule type="duplicateValues" dxfId="853" priority="2762"/>
  </conditionalFormatting>
  <conditionalFormatting sqref="J582:J583">
    <cfRule type="duplicateValues" dxfId="852" priority="2763"/>
  </conditionalFormatting>
  <conditionalFormatting sqref="E582:F583">
    <cfRule type="duplicateValues" dxfId="851" priority="2764"/>
    <cfRule type="duplicateValues" dxfId="850" priority="2765"/>
  </conditionalFormatting>
  <conditionalFormatting sqref="R582:R583">
    <cfRule type="duplicateValues" dxfId="849" priority="2767"/>
  </conditionalFormatting>
  <conditionalFormatting sqref="E584:E585">
    <cfRule type="duplicateValues" dxfId="848" priority="2708"/>
    <cfRule type="duplicateValues" dxfId="847" priority="2710"/>
  </conditionalFormatting>
  <conditionalFormatting sqref="F584:F585">
    <cfRule type="duplicateValues" dxfId="846" priority="2707"/>
    <cfRule type="duplicateValues" dxfId="845" priority="2709"/>
  </conditionalFormatting>
  <conditionalFormatting sqref="F584:F585">
    <cfRule type="duplicateValues" dxfId="844" priority="2711"/>
  </conditionalFormatting>
  <conditionalFormatting sqref="E584:E585">
    <cfRule type="duplicateValues" dxfId="843" priority="2713"/>
  </conditionalFormatting>
  <conditionalFormatting sqref="E584:F585">
    <cfRule type="duplicateValues" dxfId="842" priority="2715"/>
  </conditionalFormatting>
  <conditionalFormatting sqref="S584:S585">
    <cfRule type="duplicateValues" dxfId="841" priority="2706"/>
  </conditionalFormatting>
  <conditionalFormatting sqref="J584:J585 E584:F585">
    <cfRule type="duplicateValues" dxfId="840" priority="2725"/>
  </conditionalFormatting>
  <conditionalFormatting sqref="J584:J585">
    <cfRule type="duplicateValues" dxfId="839" priority="2726"/>
  </conditionalFormatting>
  <conditionalFormatting sqref="E584:F585">
    <cfRule type="duplicateValues" dxfId="838" priority="2727"/>
    <cfRule type="duplicateValues" dxfId="837" priority="2728"/>
  </conditionalFormatting>
  <conditionalFormatting sqref="R584:R585">
    <cfRule type="duplicateValues" dxfId="836" priority="2730"/>
  </conditionalFormatting>
  <conditionalFormatting sqref="E586:E587">
    <cfRule type="duplicateValues" dxfId="835" priority="2680"/>
    <cfRule type="duplicateValues" dxfId="834" priority="2682"/>
  </conditionalFormatting>
  <conditionalFormatting sqref="F586:F587">
    <cfRule type="duplicateValues" dxfId="833" priority="2679"/>
    <cfRule type="duplicateValues" dxfId="832" priority="2681"/>
  </conditionalFormatting>
  <conditionalFormatting sqref="F586:F587">
    <cfRule type="duplicateValues" dxfId="831" priority="2683"/>
  </conditionalFormatting>
  <conditionalFormatting sqref="E586:E587">
    <cfRule type="duplicateValues" dxfId="830" priority="2685"/>
  </conditionalFormatting>
  <conditionalFormatting sqref="E586:F587">
    <cfRule type="duplicateValues" dxfId="829" priority="2687"/>
  </conditionalFormatting>
  <conditionalFormatting sqref="S586:S587">
    <cfRule type="duplicateValues" dxfId="828" priority="2678"/>
  </conditionalFormatting>
  <conditionalFormatting sqref="E586:F587 J586:J587">
    <cfRule type="duplicateValues" dxfId="827" priority="2697"/>
  </conditionalFormatting>
  <conditionalFormatting sqref="J586:J587">
    <cfRule type="duplicateValues" dxfId="826" priority="2698"/>
  </conditionalFormatting>
  <conditionalFormatting sqref="E586:F587">
    <cfRule type="duplicateValues" dxfId="825" priority="2699"/>
    <cfRule type="duplicateValues" dxfId="824" priority="2700"/>
  </conditionalFormatting>
  <conditionalFormatting sqref="R586:R587">
    <cfRule type="duplicateValues" dxfId="823" priority="2702"/>
  </conditionalFormatting>
  <conditionalFormatting sqref="E440:E441">
    <cfRule type="duplicateValues" dxfId="822" priority="2652"/>
    <cfRule type="duplicateValues" dxfId="821" priority="2654"/>
  </conditionalFormatting>
  <conditionalFormatting sqref="F440:F441">
    <cfRule type="duplicateValues" dxfId="820" priority="2651"/>
    <cfRule type="duplicateValues" dxfId="819" priority="2653"/>
  </conditionalFormatting>
  <conditionalFormatting sqref="F440:F441">
    <cfRule type="duplicateValues" dxfId="818" priority="2655"/>
  </conditionalFormatting>
  <conditionalFormatting sqref="E440:E441">
    <cfRule type="duplicateValues" dxfId="817" priority="2657"/>
  </conditionalFormatting>
  <conditionalFormatting sqref="E440:F441">
    <cfRule type="duplicateValues" dxfId="816" priority="2659"/>
  </conditionalFormatting>
  <conditionalFormatting sqref="S440:S441">
    <cfRule type="duplicateValues" dxfId="815" priority="2650"/>
  </conditionalFormatting>
  <conditionalFormatting sqref="J440:J441 E440:F441">
    <cfRule type="duplicateValues" dxfId="814" priority="2669"/>
  </conditionalFormatting>
  <conditionalFormatting sqref="J440:J441">
    <cfRule type="duplicateValues" dxfId="813" priority="2670"/>
  </conditionalFormatting>
  <conditionalFormatting sqref="E440:F441">
    <cfRule type="duplicateValues" dxfId="812" priority="2671"/>
    <cfRule type="duplicateValues" dxfId="811" priority="2672"/>
  </conditionalFormatting>
  <conditionalFormatting sqref="R440:R441">
    <cfRule type="duplicateValues" dxfId="810" priority="2674"/>
  </conditionalFormatting>
  <conditionalFormatting sqref="E584:E587 E440:E441">
    <cfRule type="duplicateValues" dxfId="809" priority="2644"/>
    <cfRule type="duplicateValues" dxfId="808" priority="2646"/>
  </conditionalFormatting>
  <conditionalFormatting sqref="F584:F587 F440:F441">
    <cfRule type="duplicateValues" dxfId="807" priority="2645"/>
  </conditionalFormatting>
  <conditionalFormatting sqref="E584:E587 E440:E441">
    <cfRule type="duplicateValues" dxfId="806" priority="2731"/>
  </conditionalFormatting>
  <conditionalFormatting sqref="F584:F587 F440:F441">
    <cfRule type="duplicateValues" dxfId="805" priority="2732"/>
    <cfRule type="duplicateValues" dxfId="804" priority="2733"/>
  </conditionalFormatting>
  <conditionalFormatting sqref="E442:E443">
    <cfRule type="duplicateValues" dxfId="803" priority="2615"/>
    <cfRule type="duplicateValues" dxfId="802" priority="2617"/>
  </conditionalFormatting>
  <conditionalFormatting sqref="F442:F443">
    <cfRule type="duplicateValues" dxfId="801" priority="2614"/>
    <cfRule type="duplicateValues" dxfId="800" priority="2616"/>
  </conditionalFormatting>
  <conditionalFormatting sqref="F442:F443">
    <cfRule type="duplicateValues" dxfId="799" priority="2618"/>
  </conditionalFormatting>
  <conditionalFormatting sqref="E442:E443">
    <cfRule type="duplicateValues" dxfId="798" priority="2620"/>
  </conditionalFormatting>
  <conditionalFormatting sqref="E442:F443">
    <cfRule type="duplicateValues" dxfId="797" priority="2622"/>
  </conditionalFormatting>
  <conditionalFormatting sqref="S442:S443">
    <cfRule type="duplicateValues" dxfId="796" priority="2613"/>
  </conditionalFormatting>
  <conditionalFormatting sqref="E442:F443 J442:J443">
    <cfRule type="duplicateValues" dxfId="795" priority="2632"/>
  </conditionalFormatting>
  <conditionalFormatting sqref="J442:J443">
    <cfRule type="duplicateValues" dxfId="794" priority="2633"/>
  </conditionalFormatting>
  <conditionalFormatting sqref="E442:F443">
    <cfRule type="duplicateValues" dxfId="793" priority="2634"/>
    <cfRule type="duplicateValues" dxfId="792" priority="2635"/>
  </conditionalFormatting>
  <conditionalFormatting sqref="R442:R443">
    <cfRule type="duplicateValues" dxfId="791" priority="2637"/>
  </conditionalFormatting>
  <conditionalFormatting sqref="E444:E445">
    <cfRule type="duplicateValues" dxfId="790" priority="2587"/>
    <cfRule type="duplicateValues" dxfId="789" priority="2589"/>
  </conditionalFormatting>
  <conditionalFormatting sqref="F444:F445">
    <cfRule type="duplicateValues" dxfId="788" priority="2586"/>
    <cfRule type="duplicateValues" dxfId="787" priority="2588"/>
  </conditionalFormatting>
  <conditionalFormatting sqref="F444:F445">
    <cfRule type="duplicateValues" dxfId="786" priority="2590"/>
  </conditionalFormatting>
  <conditionalFormatting sqref="E444:E445">
    <cfRule type="duplicateValues" dxfId="785" priority="2592"/>
  </conditionalFormatting>
  <conditionalFormatting sqref="E444:F445">
    <cfRule type="duplicateValues" dxfId="784" priority="2594"/>
  </conditionalFormatting>
  <conditionalFormatting sqref="S444:S445">
    <cfRule type="duplicateValues" dxfId="783" priority="2585"/>
  </conditionalFormatting>
  <conditionalFormatting sqref="J444:J445 E444:F445">
    <cfRule type="duplicateValues" dxfId="782" priority="2604"/>
  </conditionalFormatting>
  <conditionalFormatting sqref="J444:J445">
    <cfRule type="duplicateValues" dxfId="781" priority="2605"/>
  </conditionalFormatting>
  <conditionalFormatting sqref="E444:F445">
    <cfRule type="duplicateValues" dxfId="780" priority="2606"/>
    <cfRule type="duplicateValues" dxfId="779" priority="2607"/>
  </conditionalFormatting>
  <conditionalFormatting sqref="R444:R445">
    <cfRule type="duplicateValues" dxfId="778" priority="2609"/>
  </conditionalFormatting>
  <conditionalFormatting sqref="E446:E447">
    <cfRule type="duplicateValues" dxfId="777" priority="2559"/>
    <cfRule type="duplicateValues" dxfId="776" priority="2561"/>
  </conditionalFormatting>
  <conditionalFormatting sqref="F446:F447">
    <cfRule type="duplicateValues" dxfId="775" priority="2558"/>
    <cfRule type="duplicateValues" dxfId="774" priority="2560"/>
  </conditionalFormatting>
  <conditionalFormatting sqref="F446:F447">
    <cfRule type="duplicateValues" dxfId="773" priority="2562"/>
  </conditionalFormatting>
  <conditionalFormatting sqref="E446:E447">
    <cfRule type="duplicateValues" dxfId="772" priority="2564"/>
  </conditionalFormatting>
  <conditionalFormatting sqref="E446:F447">
    <cfRule type="duplicateValues" dxfId="771" priority="2566"/>
  </conditionalFormatting>
  <conditionalFormatting sqref="S446:S447">
    <cfRule type="duplicateValues" dxfId="770" priority="2557"/>
  </conditionalFormatting>
  <conditionalFormatting sqref="E446:F447 J446:J447">
    <cfRule type="duplicateValues" dxfId="769" priority="2576"/>
  </conditionalFormatting>
  <conditionalFormatting sqref="J446:J447">
    <cfRule type="duplicateValues" dxfId="768" priority="2577"/>
  </conditionalFormatting>
  <conditionalFormatting sqref="E446:F447">
    <cfRule type="duplicateValues" dxfId="767" priority="2578"/>
    <cfRule type="duplicateValues" dxfId="766" priority="2579"/>
  </conditionalFormatting>
  <conditionalFormatting sqref="R446:R447">
    <cfRule type="duplicateValues" dxfId="765" priority="2581"/>
  </conditionalFormatting>
  <conditionalFormatting sqref="E458:E459">
    <cfRule type="duplicateValues" dxfId="764" priority="2531"/>
    <cfRule type="duplicateValues" dxfId="763" priority="2533"/>
  </conditionalFormatting>
  <conditionalFormatting sqref="F458:F459">
    <cfRule type="duplicateValues" dxfId="762" priority="2530"/>
    <cfRule type="duplicateValues" dxfId="761" priority="2532"/>
  </conditionalFormatting>
  <conditionalFormatting sqref="F458:F459">
    <cfRule type="duplicateValues" dxfId="760" priority="2534"/>
  </conditionalFormatting>
  <conditionalFormatting sqref="E458:E459">
    <cfRule type="duplicateValues" dxfId="759" priority="2536"/>
  </conditionalFormatting>
  <conditionalFormatting sqref="E458:F459">
    <cfRule type="duplicateValues" dxfId="758" priority="2538"/>
  </conditionalFormatting>
  <conditionalFormatting sqref="S458:S459">
    <cfRule type="duplicateValues" dxfId="757" priority="2529"/>
  </conditionalFormatting>
  <conditionalFormatting sqref="J458:J459 E458:F459">
    <cfRule type="duplicateValues" dxfId="756" priority="2548"/>
  </conditionalFormatting>
  <conditionalFormatting sqref="J458:J459">
    <cfRule type="duplicateValues" dxfId="755" priority="2549"/>
  </conditionalFormatting>
  <conditionalFormatting sqref="E458:F459">
    <cfRule type="duplicateValues" dxfId="754" priority="2550"/>
    <cfRule type="duplicateValues" dxfId="753" priority="2551"/>
  </conditionalFormatting>
  <conditionalFormatting sqref="R458:R459">
    <cfRule type="duplicateValues" dxfId="752" priority="2553"/>
  </conditionalFormatting>
  <conditionalFormatting sqref="E588:E590">
    <cfRule type="duplicateValues" dxfId="751" priority="2503"/>
    <cfRule type="duplicateValues" dxfId="750" priority="2505"/>
  </conditionalFormatting>
  <conditionalFormatting sqref="F588:F590">
    <cfRule type="duplicateValues" dxfId="749" priority="2502"/>
    <cfRule type="duplicateValues" dxfId="748" priority="2504"/>
  </conditionalFormatting>
  <conditionalFormatting sqref="F588:F590">
    <cfRule type="duplicateValues" dxfId="747" priority="2506"/>
  </conditionalFormatting>
  <conditionalFormatting sqref="E588:E590">
    <cfRule type="duplicateValues" dxfId="746" priority="2508"/>
  </conditionalFormatting>
  <conditionalFormatting sqref="E588:F590">
    <cfRule type="duplicateValues" dxfId="745" priority="2510"/>
  </conditionalFormatting>
  <conditionalFormatting sqref="S588:S590">
    <cfRule type="duplicateValues" dxfId="744" priority="2501"/>
  </conditionalFormatting>
  <conditionalFormatting sqref="E588:F590 J588:J590">
    <cfRule type="duplicateValues" dxfId="743" priority="2520"/>
  </conditionalFormatting>
  <conditionalFormatting sqref="J588:J590">
    <cfRule type="duplicateValues" dxfId="742" priority="2521"/>
  </conditionalFormatting>
  <conditionalFormatting sqref="E588:F590">
    <cfRule type="duplicateValues" dxfId="741" priority="2522"/>
    <cfRule type="duplicateValues" dxfId="740" priority="2523"/>
  </conditionalFormatting>
  <conditionalFormatting sqref="R588:R590">
    <cfRule type="duplicateValues" dxfId="739" priority="2525"/>
  </conditionalFormatting>
  <conditionalFormatting sqref="J363:J364">
    <cfRule type="duplicateValues" dxfId="738" priority="2462"/>
  </conditionalFormatting>
  <conditionalFormatting sqref="E363:E364">
    <cfRule type="duplicateValues" dxfId="737" priority="2459"/>
  </conditionalFormatting>
  <conditionalFormatting sqref="E363:E364">
    <cfRule type="duplicateValues" dxfId="736" priority="2456"/>
    <cfRule type="duplicateValues" dxfId="735" priority="2457"/>
    <cfRule type="duplicateValues" dxfId="734" priority="2458"/>
  </conditionalFormatting>
  <conditionalFormatting sqref="E363:E364">
    <cfRule type="duplicateValues" dxfId="733" priority="2453"/>
    <cfRule type="duplicateValues" dxfId="732" priority="2455"/>
  </conditionalFormatting>
  <conditionalFormatting sqref="F363:F364">
    <cfRule type="duplicateValues" dxfId="731" priority="2454"/>
  </conditionalFormatting>
  <conditionalFormatting sqref="F363:F364">
    <cfRule type="duplicateValues" dxfId="730" priority="2469"/>
    <cfRule type="duplicateValues" dxfId="729" priority="2470"/>
  </conditionalFormatting>
  <conditionalFormatting sqref="J365:J366">
    <cfRule type="duplicateValues" dxfId="728" priority="2441"/>
  </conditionalFormatting>
  <conditionalFormatting sqref="E365:E366">
    <cfRule type="duplicateValues" dxfId="727" priority="2438"/>
  </conditionalFormatting>
  <conditionalFormatting sqref="E365:E366">
    <cfRule type="duplicateValues" dxfId="726" priority="2435"/>
    <cfRule type="duplicateValues" dxfId="725" priority="2436"/>
    <cfRule type="duplicateValues" dxfId="724" priority="2437"/>
  </conditionalFormatting>
  <conditionalFormatting sqref="E365:E366">
    <cfRule type="duplicateValues" dxfId="723" priority="2432"/>
    <cfRule type="duplicateValues" dxfId="722" priority="2434"/>
  </conditionalFormatting>
  <conditionalFormatting sqref="F365:F366">
    <cfRule type="duplicateValues" dxfId="721" priority="2433"/>
  </conditionalFormatting>
  <conditionalFormatting sqref="F365:F366">
    <cfRule type="duplicateValues" dxfId="720" priority="2448"/>
    <cfRule type="duplicateValues" dxfId="719" priority="2449"/>
  </conditionalFormatting>
  <conditionalFormatting sqref="J367:J368">
    <cfRule type="duplicateValues" dxfId="718" priority="2420"/>
  </conditionalFormatting>
  <conditionalFormatting sqref="E367:E368">
    <cfRule type="duplicateValues" dxfId="717" priority="2417"/>
  </conditionalFormatting>
  <conditionalFormatting sqref="E367:E368">
    <cfRule type="duplicateValues" dxfId="716" priority="2414"/>
    <cfRule type="duplicateValues" dxfId="715" priority="2415"/>
    <cfRule type="duplicateValues" dxfId="714" priority="2416"/>
  </conditionalFormatting>
  <conditionalFormatting sqref="F369:F371">
    <cfRule type="duplicateValues" dxfId="713" priority="2388"/>
  </conditionalFormatting>
  <conditionalFormatting sqref="E369:E371">
    <cfRule type="duplicateValues" dxfId="712" priority="2387"/>
  </conditionalFormatting>
  <conditionalFormatting sqref="F591:F593">
    <cfRule type="duplicateValues" dxfId="711" priority="2374"/>
  </conditionalFormatting>
  <conditionalFormatting sqref="E591:E593">
    <cfRule type="duplicateValues" dxfId="710" priority="2373"/>
  </conditionalFormatting>
  <conditionalFormatting sqref="F594:F595">
    <cfRule type="duplicateValues" dxfId="709" priority="2346"/>
  </conditionalFormatting>
  <conditionalFormatting sqref="E594:E595">
    <cfRule type="duplicateValues" dxfId="708" priority="2345"/>
  </conditionalFormatting>
  <conditionalFormatting sqref="F1376:F1380">
    <cfRule type="duplicateValues" dxfId="707" priority="2339"/>
  </conditionalFormatting>
  <conditionalFormatting sqref="E1376:E1380">
    <cfRule type="duplicateValues" dxfId="706" priority="2338"/>
  </conditionalFormatting>
  <conditionalFormatting sqref="F281:F282">
    <cfRule type="duplicateValues" dxfId="705" priority="2318"/>
  </conditionalFormatting>
  <conditionalFormatting sqref="E281:E282">
    <cfRule type="duplicateValues" dxfId="704" priority="2317"/>
  </conditionalFormatting>
  <conditionalFormatting sqref="E281:E282">
    <cfRule type="duplicateValues" dxfId="703" priority="2316"/>
  </conditionalFormatting>
  <conditionalFormatting sqref="E281:E282">
    <cfRule type="duplicateValues" dxfId="702" priority="2315"/>
  </conditionalFormatting>
  <conditionalFormatting sqref="F281:F282">
    <cfRule type="duplicateValues" dxfId="701" priority="2314"/>
  </conditionalFormatting>
  <conditionalFormatting sqref="E281:E282">
    <cfRule type="duplicateValues" dxfId="700" priority="2313"/>
  </conditionalFormatting>
  <conditionalFormatting sqref="F281:F282">
    <cfRule type="duplicateValues" dxfId="699" priority="2312"/>
  </conditionalFormatting>
  <conditionalFormatting sqref="F281:F282">
    <cfRule type="duplicateValues" dxfId="698" priority="2311"/>
  </conditionalFormatting>
  <conditionalFormatting sqref="E281:E282">
    <cfRule type="duplicateValues" dxfId="697" priority="2310"/>
  </conditionalFormatting>
  <conditionalFormatting sqref="F285:F286">
    <cfRule type="duplicateValues" dxfId="696" priority="2295"/>
  </conditionalFormatting>
  <conditionalFormatting sqref="E285:E286">
    <cfRule type="duplicateValues" dxfId="695" priority="2294"/>
  </conditionalFormatting>
  <conditionalFormatting sqref="E285:E286">
    <cfRule type="duplicateValues" dxfId="694" priority="2293"/>
  </conditionalFormatting>
  <conditionalFormatting sqref="E285:E286">
    <cfRule type="duplicateValues" dxfId="693" priority="2292"/>
  </conditionalFormatting>
  <conditionalFormatting sqref="F285:F286">
    <cfRule type="duplicateValues" dxfId="692" priority="2291"/>
  </conditionalFormatting>
  <conditionalFormatting sqref="F285:F286">
    <cfRule type="duplicateValues" dxfId="691" priority="2290"/>
  </conditionalFormatting>
  <conditionalFormatting sqref="E285:E286">
    <cfRule type="duplicateValues" dxfId="690" priority="2289"/>
  </conditionalFormatting>
  <conditionalFormatting sqref="F287:F288">
    <cfRule type="duplicateValues" dxfId="689" priority="2288"/>
  </conditionalFormatting>
  <conditionalFormatting sqref="E287:E288">
    <cfRule type="duplicateValues" dxfId="688" priority="2287"/>
  </conditionalFormatting>
  <conditionalFormatting sqref="E287:E288">
    <cfRule type="duplicateValues" dxfId="687" priority="2286"/>
  </conditionalFormatting>
  <conditionalFormatting sqref="E287:E288">
    <cfRule type="duplicateValues" dxfId="686" priority="2285"/>
  </conditionalFormatting>
  <conditionalFormatting sqref="F287:F288">
    <cfRule type="duplicateValues" dxfId="685" priority="2284"/>
  </conditionalFormatting>
  <conditionalFormatting sqref="F287:F288">
    <cfRule type="duplicateValues" dxfId="684" priority="2283"/>
  </conditionalFormatting>
  <conditionalFormatting sqref="E287:E288">
    <cfRule type="duplicateValues" dxfId="683" priority="2282"/>
  </conditionalFormatting>
  <conditionalFormatting sqref="F1554:F1558">
    <cfRule type="duplicateValues" dxfId="682" priority="2274"/>
  </conditionalFormatting>
  <conditionalFormatting sqref="E1554:E1558">
    <cfRule type="duplicateValues" dxfId="681" priority="2273"/>
  </conditionalFormatting>
  <conditionalFormatting sqref="E1554:E1558">
    <cfRule type="duplicateValues" dxfId="680" priority="2272"/>
  </conditionalFormatting>
  <conditionalFormatting sqref="E1554:E1558">
    <cfRule type="duplicateValues" dxfId="679" priority="2271"/>
  </conditionalFormatting>
  <conditionalFormatting sqref="F1554:F1558">
    <cfRule type="duplicateValues" dxfId="678" priority="2270"/>
  </conditionalFormatting>
  <conditionalFormatting sqref="F1554:F1558">
    <cfRule type="duplicateValues" dxfId="677" priority="2269"/>
  </conditionalFormatting>
  <conditionalFormatting sqref="E1554:E1558">
    <cfRule type="duplicateValues" dxfId="676" priority="2268"/>
  </conditionalFormatting>
  <conditionalFormatting sqref="F199:F200">
    <cfRule type="duplicateValues" dxfId="675" priority="2267"/>
  </conditionalFormatting>
  <conditionalFormatting sqref="E199:E200">
    <cfRule type="duplicateValues" dxfId="674" priority="2266"/>
  </conditionalFormatting>
  <conditionalFormatting sqref="E199:E200">
    <cfRule type="duplicateValues" dxfId="673" priority="2265"/>
  </conditionalFormatting>
  <conditionalFormatting sqref="E199:E200">
    <cfRule type="duplicateValues" dxfId="672" priority="2264"/>
  </conditionalFormatting>
  <conditionalFormatting sqref="F199:F200">
    <cfRule type="duplicateValues" dxfId="671" priority="2263"/>
  </conditionalFormatting>
  <conditionalFormatting sqref="F199:F200">
    <cfRule type="duplicateValues" dxfId="670" priority="2262"/>
  </conditionalFormatting>
  <conditionalFormatting sqref="E199:E200">
    <cfRule type="duplicateValues" dxfId="669" priority="2261"/>
  </conditionalFormatting>
  <conditionalFormatting sqref="F201:F202">
    <cfRule type="duplicateValues" dxfId="668" priority="2260"/>
  </conditionalFormatting>
  <conditionalFormatting sqref="E201:E202">
    <cfRule type="duplicateValues" dxfId="667" priority="2259"/>
  </conditionalFormatting>
  <conditionalFormatting sqref="E201:E202">
    <cfRule type="duplicateValues" dxfId="666" priority="2258"/>
  </conditionalFormatting>
  <conditionalFormatting sqref="E201:E202">
    <cfRule type="duplicateValues" dxfId="665" priority="2257"/>
  </conditionalFormatting>
  <conditionalFormatting sqref="F201:F202">
    <cfRule type="duplicateValues" dxfId="664" priority="2256"/>
  </conditionalFormatting>
  <conditionalFormatting sqref="F201:F202">
    <cfRule type="duplicateValues" dxfId="663" priority="2255"/>
  </conditionalFormatting>
  <conditionalFormatting sqref="E201:E202">
    <cfRule type="duplicateValues" dxfId="662" priority="2254"/>
  </conditionalFormatting>
  <conditionalFormatting sqref="F127:F128">
    <cfRule type="duplicateValues" dxfId="661" priority="2253"/>
  </conditionalFormatting>
  <conditionalFormatting sqref="E127:E128">
    <cfRule type="duplicateValues" dxfId="660" priority="2252"/>
  </conditionalFormatting>
  <conditionalFormatting sqref="E127:E128">
    <cfRule type="duplicateValues" dxfId="659" priority="2251"/>
  </conditionalFormatting>
  <conditionalFormatting sqref="E127:E128">
    <cfRule type="duplicateValues" dxfId="658" priority="2250"/>
  </conditionalFormatting>
  <conditionalFormatting sqref="F127:F128">
    <cfRule type="duplicateValues" dxfId="657" priority="2249"/>
  </conditionalFormatting>
  <conditionalFormatting sqref="F127:F128">
    <cfRule type="duplicateValues" dxfId="656" priority="2248"/>
  </conditionalFormatting>
  <conditionalFormatting sqref="E127:E128">
    <cfRule type="duplicateValues" dxfId="655" priority="2247"/>
  </conditionalFormatting>
  <conditionalFormatting sqref="F203:F205">
    <cfRule type="duplicateValues" dxfId="654" priority="2246"/>
  </conditionalFormatting>
  <conditionalFormatting sqref="E203:E205">
    <cfRule type="duplicateValues" dxfId="653" priority="2245"/>
  </conditionalFormatting>
  <conditionalFormatting sqref="E203:E205">
    <cfRule type="duplicateValues" dxfId="652" priority="2244"/>
  </conditionalFormatting>
  <conditionalFormatting sqref="E203:E205">
    <cfRule type="duplicateValues" dxfId="651" priority="2243"/>
  </conditionalFormatting>
  <conditionalFormatting sqref="F203:F205">
    <cfRule type="duplicateValues" dxfId="650" priority="2242"/>
  </conditionalFormatting>
  <conditionalFormatting sqref="F203:F205">
    <cfRule type="duplicateValues" dxfId="649" priority="2241"/>
  </conditionalFormatting>
  <conditionalFormatting sqref="E203:E205">
    <cfRule type="duplicateValues" dxfId="648" priority="2240"/>
  </conditionalFormatting>
  <conditionalFormatting sqref="F129:F130">
    <cfRule type="duplicateValues" dxfId="647" priority="2232"/>
  </conditionalFormatting>
  <conditionalFormatting sqref="E129:E130">
    <cfRule type="duplicateValues" dxfId="646" priority="2231"/>
  </conditionalFormatting>
  <conditionalFormatting sqref="E129:E130">
    <cfRule type="duplicateValues" dxfId="645" priority="2230"/>
  </conditionalFormatting>
  <conditionalFormatting sqref="E129:E130">
    <cfRule type="duplicateValues" dxfId="644" priority="2229"/>
  </conditionalFormatting>
  <conditionalFormatting sqref="F129:F130">
    <cfRule type="duplicateValues" dxfId="643" priority="2228"/>
  </conditionalFormatting>
  <conditionalFormatting sqref="F129:F130">
    <cfRule type="duplicateValues" dxfId="642" priority="2227"/>
  </conditionalFormatting>
  <conditionalFormatting sqref="E129:E130">
    <cfRule type="duplicateValues" dxfId="641" priority="2226"/>
  </conditionalFormatting>
  <conditionalFormatting sqref="F1559:F1561">
    <cfRule type="duplicateValues" dxfId="640" priority="2225"/>
  </conditionalFormatting>
  <conditionalFormatting sqref="E1559:E1561">
    <cfRule type="duplicateValues" dxfId="639" priority="2224"/>
  </conditionalFormatting>
  <conditionalFormatting sqref="E1559:E1561">
    <cfRule type="duplicateValues" dxfId="638" priority="2223"/>
  </conditionalFormatting>
  <conditionalFormatting sqref="E1559:E1561">
    <cfRule type="duplicateValues" dxfId="637" priority="2222"/>
  </conditionalFormatting>
  <conditionalFormatting sqref="F1559:F1561">
    <cfRule type="duplicateValues" dxfId="636" priority="2221"/>
  </conditionalFormatting>
  <conditionalFormatting sqref="F1559:F1561">
    <cfRule type="duplicateValues" dxfId="635" priority="2220"/>
  </conditionalFormatting>
  <conditionalFormatting sqref="E1559:E1561">
    <cfRule type="duplicateValues" dxfId="634" priority="2219"/>
  </conditionalFormatting>
  <conditionalFormatting sqref="F131:F132">
    <cfRule type="duplicateValues" dxfId="633" priority="2218"/>
  </conditionalFormatting>
  <conditionalFormatting sqref="E131:E132">
    <cfRule type="duplicateValues" dxfId="632" priority="2217"/>
  </conditionalFormatting>
  <conditionalFormatting sqref="E131:E132">
    <cfRule type="duplicateValues" dxfId="631" priority="2216"/>
  </conditionalFormatting>
  <conditionalFormatting sqref="E131:E132">
    <cfRule type="duplicateValues" dxfId="630" priority="2215"/>
  </conditionalFormatting>
  <conditionalFormatting sqref="F131:F132">
    <cfRule type="duplicateValues" dxfId="629" priority="2214"/>
  </conditionalFormatting>
  <conditionalFormatting sqref="F131:F132">
    <cfRule type="duplicateValues" dxfId="628" priority="2213"/>
  </conditionalFormatting>
  <conditionalFormatting sqref="E131:E132">
    <cfRule type="duplicateValues" dxfId="627" priority="2212"/>
  </conditionalFormatting>
  <conditionalFormatting sqref="F156:F157">
    <cfRule type="duplicateValues" dxfId="626" priority="2211"/>
  </conditionalFormatting>
  <conditionalFormatting sqref="E156:E157">
    <cfRule type="duplicateValues" dxfId="625" priority="2210"/>
  </conditionalFormatting>
  <conditionalFormatting sqref="E156:E157">
    <cfRule type="duplicateValues" dxfId="624" priority="2209"/>
  </conditionalFormatting>
  <conditionalFormatting sqref="E156:E157">
    <cfRule type="duplicateValues" dxfId="623" priority="2208"/>
  </conditionalFormatting>
  <conditionalFormatting sqref="F156:F157">
    <cfRule type="duplicateValues" dxfId="622" priority="2207"/>
  </conditionalFormatting>
  <conditionalFormatting sqref="F156:F157">
    <cfRule type="duplicateValues" dxfId="621" priority="2206"/>
  </conditionalFormatting>
  <conditionalFormatting sqref="E156:E157">
    <cfRule type="duplicateValues" dxfId="620" priority="2205"/>
  </conditionalFormatting>
  <conditionalFormatting sqref="F1562:F1566">
    <cfRule type="duplicateValues" dxfId="619" priority="2204"/>
  </conditionalFormatting>
  <conditionalFormatting sqref="E1562:E1566">
    <cfRule type="duplicateValues" dxfId="618" priority="2203"/>
  </conditionalFormatting>
  <conditionalFormatting sqref="E1562:E1566">
    <cfRule type="duplicateValues" dxfId="617" priority="2202"/>
  </conditionalFormatting>
  <conditionalFormatting sqref="E1562:E1566">
    <cfRule type="duplicateValues" dxfId="616" priority="2201"/>
  </conditionalFormatting>
  <conditionalFormatting sqref="F1562:F1566">
    <cfRule type="duplicateValues" dxfId="615" priority="2200"/>
  </conditionalFormatting>
  <conditionalFormatting sqref="F1562:F1566">
    <cfRule type="duplicateValues" dxfId="614" priority="2199"/>
  </conditionalFormatting>
  <conditionalFormatting sqref="E1562:E1566">
    <cfRule type="duplicateValues" dxfId="613" priority="2198"/>
  </conditionalFormatting>
  <conditionalFormatting sqref="F58:F60">
    <cfRule type="duplicateValues" dxfId="612" priority="2197"/>
  </conditionalFormatting>
  <conditionalFormatting sqref="E58:E60">
    <cfRule type="duplicateValues" dxfId="611" priority="2196"/>
  </conditionalFormatting>
  <conditionalFormatting sqref="E58:E60">
    <cfRule type="duplicateValues" dxfId="610" priority="2195"/>
  </conditionalFormatting>
  <conditionalFormatting sqref="E58:E60">
    <cfRule type="duplicateValues" dxfId="609" priority="2194"/>
  </conditionalFormatting>
  <conditionalFormatting sqref="F58:F60">
    <cfRule type="duplicateValues" dxfId="608" priority="2193"/>
  </conditionalFormatting>
  <conditionalFormatting sqref="F58:F60">
    <cfRule type="duplicateValues" dxfId="607" priority="2192"/>
  </conditionalFormatting>
  <conditionalFormatting sqref="E58:E60">
    <cfRule type="duplicateValues" dxfId="606" priority="2191"/>
  </conditionalFormatting>
  <conditionalFormatting sqref="F61:F63">
    <cfRule type="duplicateValues" dxfId="605" priority="2171"/>
  </conditionalFormatting>
  <conditionalFormatting sqref="E61:E63">
    <cfRule type="duplicateValues" dxfId="604" priority="2170"/>
  </conditionalFormatting>
  <conditionalFormatting sqref="F61:F63">
    <cfRule type="duplicateValues" dxfId="603" priority="2172"/>
  </conditionalFormatting>
  <conditionalFormatting sqref="E61:E63">
    <cfRule type="duplicateValues" dxfId="602" priority="2173"/>
  </conditionalFormatting>
  <conditionalFormatting sqref="E61:E63">
    <cfRule type="duplicateValues" dxfId="601" priority="2174"/>
  </conditionalFormatting>
  <conditionalFormatting sqref="E61:E63">
    <cfRule type="duplicateValues" dxfId="600" priority="2169"/>
  </conditionalFormatting>
  <conditionalFormatting sqref="F61:F63">
    <cfRule type="duplicateValues" dxfId="599" priority="2168"/>
  </conditionalFormatting>
  <conditionalFormatting sqref="F64:F65">
    <cfRule type="duplicateValues" dxfId="598" priority="2164"/>
  </conditionalFormatting>
  <conditionalFormatting sqref="E64:E65">
    <cfRule type="duplicateValues" dxfId="597" priority="2163"/>
  </conditionalFormatting>
  <conditionalFormatting sqref="F64:F65">
    <cfRule type="duplicateValues" dxfId="596" priority="2165"/>
  </conditionalFormatting>
  <conditionalFormatting sqref="E64:E65">
    <cfRule type="duplicateValues" dxfId="595" priority="2166"/>
  </conditionalFormatting>
  <conditionalFormatting sqref="E64:E65">
    <cfRule type="duplicateValues" dxfId="594" priority="2167"/>
  </conditionalFormatting>
  <conditionalFormatting sqref="E64:E65">
    <cfRule type="duplicateValues" dxfId="593" priority="2162"/>
  </conditionalFormatting>
  <conditionalFormatting sqref="F64:F65">
    <cfRule type="duplicateValues" dxfId="592" priority="2161"/>
  </conditionalFormatting>
  <conditionalFormatting sqref="E1270:E1271">
    <cfRule type="duplicateValues" dxfId="591" priority="4856"/>
    <cfRule type="duplicateValues" dxfId="590" priority="4857"/>
  </conditionalFormatting>
  <conditionalFormatting sqref="F1270:F1271">
    <cfRule type="duplicateValues" dxfId="589" priority="4858"/>
  </conditionalFormatting>
  <conditionalFormatting sqref="J1270:J1271">
    <cfRule type="duplicateValues" dxfId="588" priority="4859"/>
  </conditionalFormatting>
  <conditionalFormatting sqref="E1270:E1271">
    <cfRule type="duplicateValues" dxfId="587" priority="4861"/>
  </conditionalFormatting>
  <conditionalFormatting sqref="J1270:J1271 E1270:E1271">
    <cfRule type="duplicateValues" dxfId="586" priority="4862"/>
  </conditionalFormatting>
  <conditionalFormatting sqref="E1270:F1271">
    <cfRule type="duplicateValues" dxfId="585" priority="4864"/>
  </conditionalFormatting>
  <conditionalFormatting sqref="F1270:F1271">
    <cfRule type="duplicateValues" dxfId="584" priority="4866"/>
    <cfRule type="duplicateValues" dxfId="583" priority="4867"/>
  </conditionalFormatting>
  <conditionalFormatting sqref="J856:J857">
    <cfRule type="duplicateValues" dxfId="582" priority="4931"/>
  </conditionalFormatting>
  <conditionalFormatting sqref="E856:F857">
    <cfRule type="duplicateValues" dxfId="581" priority="4932"/>
  </conditionalFormatting>
  <conditionalFormatting sqref="J853:J855">
    <cfRule type="duplicateValues" dxfId="580" priority="4996"/>
  </conditionalFormatting>
  <conditionalFormatting sqref="E853:F855">
    <cfRule type="duplicateValues" dxfId="579" priority="4997"/>
  </conditionalFormatting>
  <conditionalFormatting sqref="J851:J852">
    <cfRule type="duplicateValues" dxfId="578" priority="5231"/>
  </conditionalFormatting>
  <conditionalFormatting sqref="E851:F852">
    <cfRule type="duplicateValues" dxfId="577" priority="5232"/>
  </conditionalFormatting>
  <conditionalFormatting sqref="J858:J859">
    <cfRule type="duplicateValues" dxfId="576" priority="5466"/>
  </conditionalFormatting>
  <conditionalFormatting sqref="E858:F859">
    <cfRule type="duplicateValues" dxfId="575" priority="5467"/>
  </conditionalFormatting>
  <conditionalFormatting sqref="E367:E368">
    <cfRule type="duplicateValues" dxfId="574" priority="5548"/>
    <cfRule type="duplicateValues" dxfId="573" priority="5549"/>
  </conditionalFormatting>
  <conditionalFormatting sqref="F367:F368">
    <cfRule type="duplicateValues" dxfId="572" priority="5550"/>
  </conditionalFormatting>
  <conditionalFormatting sqref="F367:F368">
    <cfRule type="duplicateValues" dxfId="571" priority="5552"/>
    <cfRule type="duplicateValues" dxfId="570" priority="5553"/>
  </conditionalFormatting>
  <conditionalFormatting sqref="J793:J795">
    <cfRule type="duplicateValues" dxfId="569" priority="14639"/>
  </conditionalFormatting>
  <conditionalFormatting sqref="E793:F795">
    <cfRule type="duplicateValues" dxfId="568" priority="14641"/>
  </conditionalFormatting>
  <conditionalFormatting sqref="E1528">
    <cfRule type="duplicateValues" dxfId="567" priority="537"/>
  </conditionalFormatting>
  <conditionalFormatting sqref="F1528">
    <cfRule type="duplicateValues" dxfId="566" priority="536"/>
  </conditionalFormatting>
  <conditionalFormatting sqref="J1528">
    <cfRule type="duplicateValues" dxfId="565" priority="538"/>
  </conditionalFormatting>
  <conditionalFormatting sqref="E1528:F1528">
    <cfRule type="duplicateValues" dxfId="564" priority="539"/>
  </conditionalFormatting>
  <conditionalFormatting sqref="E1528:F1528">
    <cfRule type="duplicateValues" dxfId="563" priority="540"/>
  </conditionalFormatting>
  <conditionalFormatting sqref="E1528:F1528">
    <cfRule type="duplicateValues" dxfId="562" priority="541"/>
  </conditionalFormatting>
  <conditionalFormatting sqref="E1528:F1528">
    <cfRule type="duplicateValues" dxfId="561" priority="542"/>
  </conditionalFormatting>
  <conditionalFormatting sqref="E1528:F1528">
    <cfRule type="duplicateValues" dxfId="560" priority="543"/>
  </conditionalFormatting>
  <conditionalFormatting sqref="E1528">
    <cfRule type="duplicateValues" dxfId="559" priority="544"/>
    <cfRule type="duplicateValues" dxfId="558" priority="545"/>
  </conditionalFormatting>
  <conditionalFormatting sqref="E1540">
    <cfRule type="duplicateValues" dxfId="557" priority="527"/>
  </conditionalFormatting>
  <conditionalFormatting sqref="F1540">
    <cfRule type="duplicateValues" dxfId="556" priority="526"/>
  </conditionalFormatting>
  <conditionalFormatting sqref="J1540">
    <cfRule type="duplicateValues" dxfId="555" priority="528"/>
  </conditionalFormatting>
  <conditionalFormatting sqref="E1540:F1540">
    <cfRule type="duplicateValues" dxfId="554" priority="529"/>
  </conditionalFormatting>
  <conditionalFormatting sqref="E1540:F1540">
    <cfRule type="duplicateValues" dxfId="553" priority="530"/>
  </conditionalFormatting>
  <conditionalFormatting sqref="E1540:F1540">
    <cfRule type="duplicateValues" dxfId="552" priority="531"/>
  </conditionalFormatting>
  <conditionalFormatting sqref="E1540:F1540">
    <cfRule type="duplicateValues" dxfId="551" priority="532"/>
  </conditionalFormatting>
  <conditionalFormatting sqref="E1540:F1540">
    <cfRule type="duplicateValues" dxfId="550" priority="533"/>
  </conditionalFormatting>
  <conditionalFormatting sqref="E1540">
    <cfRule type="duplicateValues" dxfId="549" priority="534"/>
    <cfRule type="duplicateValues" dxfId="548" priority="535"/>
  </conditionalFormatting>
  <conditionalFormatting sqref="J105:J110">
    <cfRule type="duplicateValues" dxfId="547" priority="18266"/>
  </conditionalFormatting>
  <conditionalFormatting sqref="E105:F110">
    <cfRule type="duplicateValues" dxfId="546" priority="18268"/>
  </conditionalFormatting>
  <conditionalFormatting sqref="J1547:J1553">
    <cfRule type="duplicateValues" dxfId="545" priority="18269"/>
  </conditionalFormatting>
  <conditionalFormatting sqref="E1547:E1553">
    <cfRule type="duplicateValues" dxfId="544" priority="18271"/>
  </conditionalFormatting>
  <conditionalFormatting sqref="F1547:F1553">
    <cfRule type="duplicateValues" dxfId="543" priority="18273"/>
  </conditionalFormatting>
  <conditionalFormatting sqref="E1547:E1553 J1547:J1553">
    <cfRule type="duplicateValues" dxfId="542" priority="18275"/>
  </conditionalFormatting>
  <conditionalFormatting sqref="E1547:F1553">
    <cfRule type="duplicateValues" dxfId="541" priority="18279"/>
  </conditionalFormatting>
  <conditionalFormatting sqref="E1547:E1553">
    <cfRule type="duplicateValues" dxfId="540" priority="18281"/>
    <cfRule type="duplicateValues" dxfId="539" priority="18282"/>
  </conditionalFormatting>
  <conditionalFormatting sqref="F1547:F1553">
    <cfRule type="duplicateValues" dxfId="538" priority="18285"/>
    <cfRule type="duplicateValues" dxfId="537" priority="18286"/>
  </conditionalFormatting>
  <conditionalFormatting sqref="E1:E2">
    <cfRule type="duplicateValues" dxfId="536" priority="507"/>
  </conditionalFormatting>
  <conditionalFormatting sqref="A133:A143">
    <cfRule type="duplicateValues" dxfId="535" priority="474"/>
  </conditionalFormatting>
  <conditionalFormatting sqref="A431:A439">
    <cfRule type="duplicateValues" dxfId="534" priority="473"/>
  </conditionalFormatting>
  <conditionalFormatting sqref="A576:A578">
    <cfRule type="duplicateValues" dxfId="533" priority="475"/>
  </conditionalFormatting>
  <conditionalFormatting sqref="A653:A660">
    <cfRule type="duplicateValues" dxfId="532" priority="472"/>
  </conditionalFormatting>
  <conditionalFormatting sqref="A598:A599">
    <cfRule type="duplicateValues" dxfId="531" priority="476"/>
  </conditionalFormatting>
  <conditionalFormatting sqref="A666:A667">
    <cfRule type="duplicateValues" dxfId="530" priority="477"/>
  </conditionalFormatting>
  <conditionalFormatting sqref="A725:A727">
    <cfRule type="duplicateValues" dxfId="529" priority="471"/>
  </conditionalFormatting>
  <conditionalFormatting sqref="A815:A817">
    <cfRule type="duplicateValues" dxfId="528" priority="478"/>
  </conditionalFormatting>
  <conditionalFormatting sqref="A838:A841">
    <cfRule type="duplicateValues" dxfId="527" priority="469"/>
  </conditionalFormatting>
  <conditionalFormatting sqref="A845:A847">
    <cfRule type="duplicateValues" dxfId="526" priority="468"/>
  </conditionalFormatting>
  <conditionalFormatting sqref="A872:A875">
    <cfRule type="duplicateValues" dxfId="525" priority="479"/>
  </conditionalFormatting>
  <conditionalFormatting sqref="A888:A891">
    <cfRule type="duplicateValues" dxfId="524" priority="480"/>
  </conditionalFormatting>
  <conditionalFormatting sqref="A928:A931">
    <cfRule type="duplicateValues" dxfId="523" priority="467"/>
  </conditionalFormatting>
  <conditionalFormatting sqref="A945:A947">
    <cfRule type="duplicateValues" dxfId="522" priority="466"/>
  </conditionalFormatting>
  <conditionalFormatting sqref="A948:A950">
    <cfRule type="duplicateValues" dxfId="521" priority="465"/>
  </conditionalFormatting>
  <conditionalFormatting sqref="A1171:A1173">
    <cfRule type="duplicateValues" dxfId="520" priority="464"/>
  </conditionalFormatting>
  <conditionalFormatting sqref="A954:A957">
    <cfRule type="duplicateValues" dxfId="519" priority="463"/>
  </conditionalFormatting>
  <conditionalFormatting sqref="A1157:A1159">
    <cfRule type="duplicateValues" dxfId="518" priority="462"/>
  </conditionalFormatting>
  <conditionalFormatting sqref="A1153:A1156">
    <cfRule type="duplicateValues" dxfId="517" priority="481"/>
  </conditionalFormatting>
  <conditionalFormatting sqref="A1542">
    <cfRule type="duplicateValues" dxfId="516" priority="461"/>
  </conditionalFormatting>
  <conditionalFormatting sqref="A972:A973">
    <cfRule type="duplicateValues" dxfId="515" priority="482"/>
  </conditionalFormatting>
  <conditionalFormatting sqref="A1150:A1152">
    <cfRule type="duplicateValues" dxfId="514" priority="483"/>
  </conditionalFormatting>
  <conditionalFormatting sqref="A1498:A1500">
    <cfRule type="duplicateValues" dxfId="513" priority="458"/>
  </conditionalFormatting>
  <conditionalFormatting sqref="A1498:A1500">
    <cfRule type="duplicateValues" dxfId="512" priority="457"/>
  </conditionalFormatting>
  <conditionalFormatting sqref="A1498:A1500">
    <cfRule type="duplicateValues" dxfId="511" priority="459"/>
    <cfRule type="duplicateValues" dxfId="510" priority="460"/>
  </conditionalFormatting>
  <conditionalFormatting sqref="A1501:A1503">
    <cfRule type="duplicateValues" dxfId="509" priority="453"/>
  </conditionalFormatting>
  <conditionalFormatting sqref="A1501:A1503">
    <cfRule type="duplicateValues" dxfId="508" priority="454"/>
  </conditionalFormatting>
  <conditionalFormatting sqref="A1501:A1503">
    <cfRule type="duplicateValues" dxfId="507" priority="455"/>
    <cfRule type="duplicateValues" dxfId="506" priority="456"/>
  </conditionalFormatting>
  <conditionalFormatting sqref="A668:A669">
    <cfRule type="duplicateValues" dxfId="505" priority="449"/>
  </conditionalFormatting>
  <conditionalFormatting sqref="A668:A669">
    <cfRule type="duplicateValues" dxfId="504" priority="450"/>
  </conditionalFormatting>
  <conditionalFormatting sqref="A668:A669">
    <cfRule type="duplicateValues" dxfId="503" priority="451"/>
    <cfRule type="duplicateValues" dxfId="502" priority="452"/>
  </conditionalFormatting>
  <conditionalFormatting sqref="A670:A673">
    <cfRule type="duplicateValues" dxfId="501" priority="445"/>
  </conditionalFormatting>
  <conditionalFormatting sqref="A670:A673">
    <cfRule type="duplicateValues" dxfId="500" priority="446"/>
  </conditionalFormatting>
  <conditionalFormatting sqref="A670:A673">
    <cfRule type="duplicateValues" dxfId="499" priority="447"/>
    <cfRule type="duplicateValues" dxfId="498" priority="448"/>
  </conditionalFormatting>
  <conditionalFormatting sqref="A672:A673">
    <cfRule type="duplicateValues" dxfId="497" priority="441"/>
  </conditionalFormatting>
  <conditionalFormatting sqref="A672:A673">
    <cfRule type="duplicateValues" dxfId="496" priority="442"/>
  </conditionalFormatting>
  <conditionalFormatting sqref="A672:A673">
    <cfRule type="duplicateValues" dxfId="495" priority="443"/>
    <cfRule type="duplicateValues" dxfId="494" priority="444"/>
  </conditionalFormatting>
  <conditionalFormatting sqref="A1125:A1126">
    <cfRule type="duplicateValues" dxfId="493" priority="437"/>
  </conditionalFormatting>
  <conditionalFormatting sqref="A1125:A1126">
    <cfRule type="duplicateValues" dxfId="492" priority="438"/>
  </conditionalFormatting>
  <conditionalFormatting sqref="A1125:A1126">
    <cfRule type="duplicateValues" dxfId="491" priority="439"/>
    <cfRule type="duplicateValues" dxfId="490" priority="440"/>
  </conditionalFormatting>
  <conditionalFormatting sqref="A1127:A1128">
    <cfRule type="duplicateValues" dxfId="489" priority="433"/>
  </conditionalFormatting>
  <conditionalFormatting sqref="A1127:A1128">
    <cfRule type="duplicateValues" dxfId="488" priority="434"/>
  </conditionalFormatting>
  <conditionalFormatting sqref="A1127:A1128">
    <cfRule type="duplicateValues" dxfId="487" priority="435"/>
    <cfRule type="duplicateValues" dxfId="486" priority="436"/>
  </conditionalFormatting>
  <conditionalFormatting sqref="A1129:A1131">
    <cfRule type="duplicateValues" dxfId="485" priority="429"/>
  </conditionalFormatting>
  <conditionalFormatting sqref="A1129:A1131">
    <cfRule type="duplicateValues" dxfId="484" priority="430"/>
  </conditionalFormatting>
  <conditionalFormatting sqref="A1129:A1131">
    <cfRule type="duplicateValues" dxfId="483" priority="431"/>
    <cfRule type="duplicateValues" dxfId="482" priority="432"/>
  </conditionalFormatting>
  <conditionalFormatting sqref="A1142:A1144">
    <cfRule type="duplicateValues" dxfId="481" priority="424"/>
    <cfRule type="duplicateValues" dxfId="480" priority="425"/>
  </conditionalFormatting>
  <conditionalFormatting sqref="A1142:A1144">
    <cfRule type="duplicateValues" dxfId="479" priority="426"/>
  </conditionalFormatting>
  <conditionalFormatting sqref="A1142:A1144">
    <cfRule type="duplicateValues" dxfId="478" priority="427"/>
  </conditionalFormatting>
  <conditionalFormatting sqref="A1142:A1144">
    <cfRule type="duplicateValues" dxfId="477" priority="428"/>
  </conditionalFormatting>
  <conditionalFormatting sqref="A1145:A1146">
    <cfRule type="duplicateValues" dxfId="476" priority="420"/>
  </conditionalFormatting>
  <conditionalFormatting sqref="A1145:A1146">
    <cfRule type="duplicateValues" dxfId="475" priority="421"/>
  </conditionalFormatting>
  <conditionalFormatting sqref="A1145:A1146">
    <cfRule type="duplicateValues" dxfId="474" priority="422"/>
    <cfRule type="duplicateValues" dxfId="473" priority="423"/>
  </conditionalFormatting>
  <conditionalFormatting sqref="A1272:A1273">
    <cfRule type="duplicateValues" dxfId="472" priority="416"/>
  </conditionalFormatting>
  <conditionalFormatting sqref="A1272:A1273">
    <cfRule type="duplicateValues" dxfId="471" priority="417"/>
  </conditionalFormatting>
  <conditionalFormatting sqref="A1272:A1273">
    <cfRule type="duplicateValues" dxfId="470" priority="418"/>
    <cfRule type="duplicateValues" dxfId="469" priority="419"/>
  </conditionalFormatting>
  <conditionalFormatting sqref="A1274:A1275">
    <cfRule type="duplicateValues" dxfId="468" priority="412"/>
  </conditionalFormatting>
  <conditionalFormatting sqref="A1274:A1275">
    <cfRule type="duplicateValues" dxfId="467" priority="413"/>
  </conditionalFormatting>
  <conditionalFormatting sqref="A1274:A1275">
    <cfRule type="duplicateValues" dxfId="466" priority="414"/>
    <cfRule type="duplicateValues" dxfId="465" priority="415"/>
  </conditionalFormatting>
  <conditionalFormatting sqref="A1195:A1196">
    <cfRule type="duplicateValues" dxfId="464" priority="404"/>
  </conditionalFormatting>
  <conditionalFormatting sqref="A1195:A1196">
    <cfRule type="duplicateValues" dxfId="463" priority="405"/>
  </conditionalFormatting>
  <conditionalFormatting sqref="A1195:A1196">
    <cfRule type="duplicateValues" dxfId="462" priority="406"/>
    <cfRule type="duplicateValues" dxfId="461" priority="407"/>
  </conditionalFormatting>
  <conditionalFormatting sqref="A1197:A1199">
    <cfRule type="duplicateValues" dxfId="460" priority="400"/>
  </conditionalFormatting>
  <conditionalFormatting sqref="A1197:A1199">
    <cfRule type="duplicateValues" dxfId="459" priority="401"/>
  </conditionalFormatting>
  <conditionalFormatting sqref="A1197:A1199">
    <cfRule type="duplicateValues" dxfId="458" priority="402"/>
    <cfRule type="duplicateValues" dxfId="457" priority="403"/>
  </conditionalFormatting>
  <conditionalFormatting sqref="A1048:A1049">
    <cfRule type="duplicateValues" dxfId="456" priority="396"/>
  </conditionalFormatting>
  <conditionalFormatting sqref="A1048:A1049">
    <cfRule type="duplicateValues" dxfId="455" priority="397"/>
  </conditionalFormatting>
  <conditionalFormatting sqref="A1048:A1049">
    <cfRule type="duplicateValues" dxfId="454" priority="398"/>
    <cfRule type="duplicateValues" dxfId="453" priority="399"/>
  </conditionalFormatting>
  <conditionalFormatting sqref="A1050:A1051">
    <cfRule type="duplicateValues" dxfId="452" priority="392"/>
  </conditionalFormatting>
  <conditionalFormatting sqref="A1050:A1051">
    <cfRule type="duplicateValues" dxfId="451" priority="393"/>
  </conditionalFormatting>
  <conditionalFormatting sqref="A1050:A1051">
    <cfRule type="duplicateValues" dxfId="450" priority="394"/>
    <cfRule type="duplicateValues" dxfId="449" priority="395"/>
  </conditionalFormatting>
  <conditionalFormatting sqref="A1052:A1053">
    <cfRule type="duplicateValues" dxfId="448" priority="388"/>
  </conditionalFormatting>
  <conditionalFormatting sqref="A1052:A1053">
    <cfRule type="duplicateValues" dxfId="447" priority="389"/>
  </conditionalFormatting>
  <conditionalFormatting sqref="A1052:A1053">
    <cfRule type="duplicateValues" dxfId="446" priority="390"/>
    <cfRule type="duplicateValues" dxfId="445" priority="391"/>
  </conditionalFormatting>
  <conditionalFormatting sqref="A1066:A1067">
    <cfRule type="duplicateValues" dxfId="444" priority="380"/>
  </conditionalFormatting>
  <conditionalFormatting sqref="A1066:A1067">
    <cfRule type="duplicateValues" dxfId="443" priority="381"/>
  </conditionalFormatting>
  <conditionalFormatting sqref="A1066:A1067">
    <cfRule type="duplicateValues" dxfId="442" priority="382"/>
    <cfRule type="duplicateValues" dxfId="441" priority="383"/>
  </conditionalFormatting>
  <conditionalFormatting sqref="A974:A977">
    <cfRule type="duplicateValues" dxfId="440" priority="376"/>
  </conditionalFormatting>
  <conditionalFormatting sqref="A974:A977">
    <cfRule type="duplicateValues" dxfId="439" priority="377"/>
  </conditionalFormatting>
  <conditionalFormatting sqref="A974:A977">
    <cfRule type="duplicateValues" dxfId="438" priority="378"/>
    <cfRule type="duplicateValues" dxfId="437" priority="379"/>
  </conditionalFormatting>
  <conditionalFormatting sqref="A978:A979">
    <cfRule type="duplicateValues" dxfId="436" priority="372"/>
  </conditionalFormatting>
  <conditionalFormatting sqref="A978:A979">
    <cfRule type="duplicateValues" dxfId="435" priority="373"/>
  </conditionalFormatting>
  <conditionalFormatting sqref="A978:A979">
    <cfRule type="duplicateValues" dxfId="434" priority="374"/>
    <cfRule type="duplicateValues" dxfId="433" priority="375"/>
  </conditionalFormatting>
  <conditionalFormatting sqref="A990:A991">
    <cfRule type="duplicateValues" dxfId="432" priority="368"/>
  </conditionalFormatting>
  <conditionalFormatting sqref="A990:A991">
    <cfRule type="duplicateValues" dxfId="431" priority="369"/>
  </conditionalFormatting>
  <conditionalFormatting sqref="A990:A991">
    <cfRule type="duplicateValues" dxfId="430" priority="370"/>
    <cfRule type="duplicateValues" dxfId="429" priority="371"/>
  </conditionalFormatting>
  <conditionalFormatting sqref="A992:A995">
    <cfRule type="duplicateValues" dxfId="428" priority="364"/>
  </conditionalFormatting>
  <conditionalFormatting sqref="A992:A995">
    <cfRule type="duplicateValues" dxfId="427" priority="365"/>
  </conditionalFormatting>
  <conditionalFormatting sqref="A992:A995">
    <cfRule type="duplicateValues" dxfId="426" priority="366"/>
    <cfRule type="duplicateValues" dxfId="425" priority="367"/>
  </conditionalFormatting>
  <conditionalFormatting sqref="A1200:A1202">
    <cfRule type="duplicateValues" dxfId="424" priority="360"/>
  </conditionalFormatting>
  <conditionalFormatting sqref="A1200:A1202">
    <cfRule type="duplicateValues" dxfId="423" priority="361"/>
  </conditionalFormatting>
  <conditionalFormatting sqref="A1200:A1202">
    <cfRule type="duplicateValues" dxfId="422" priority="362"/>
    <cfRule type="duplicateValues" dxfId="421" priority="363"/>
  </conditionalFormatting>
  <conditionalFormatting sqref="A1203:A1205">
    <cfRule type="duplicateValues" dxfId="420" priority="356"/>
  </conditionalFormatting>
  <conditionalFormatting sqref="A1203:A1205">
    <cfRule type="duplicateValues" dxfId="419" priority="357"/>
  </conditionalFormatting>
  <conditionalFormatting sqref="A1203:A1205">
    <cfRule type="duplicateValues" dxfId="418" priority="358"/>
    <cfRule type="duplicateValues" dxfId="417" priority="359"/>
  </conditionalFormatting>
  <conditionalFormatting sqref="A895:A896">
    <cfRule type="duplicateValues" dxfId="416" priority="344"/>
  </conditionalFormatting>
  <conditionalFormatting sqref="A895:A896">
    <cfRule type="duplicateValues" dxfId="415" priority="345"/>
  </conditionalFormatting>
  <conditionalFormatting sqref="A895:A896">
    <cfRule type="duplicateValues" dxfId="414" priority="346"/>
    <cfRule type="duplicateValues" dxfId="413" priority="347"/>
  </conditionalFormatting>
  <conditionalFormatting sqref="A897:A898">
    <cfRule type="duplicateValues" dxfId="412" priority="340"/>
  </conditionalFormatting>
  <conditionalFormatting sqref="A897:A898">
    <cfRule type="duplicateValues" dxfId="411" priority="341"/>
  </conditionalFormatting>
  <conditionalFormatting sqref="A897:A898">
    <cfRule type="duplicateValues" dxfId="410" priority="342"/>
    <cfRule type="duplicateValues" dxfId="409" priority="343"/>
  </conditionalFormatting>
  <conditionalFormatting sqref="A899:A901">
    <cfRule type="duplicateValues" dxfId="408" priority="336"/>
  </conditionalFormatting>
  <conditionalFormatting sqref="A899:A901">
    <cfRule type="duplicateValues" dxfId="407" priority="337"/>
  </conditionalFormatting>
  <conditionalFormatting sqref="A899:A901">
    <cfRule type="duplicateValues" dxfId="406" priority="338"/>
    <cfRule type="duplicateValues" dxfId="405" priority="339"/>
  </conditionalFormatting>
  <conditionalFormatting sqref="A818:A819">
    <cfRule type="duplicateValues" dxfId="404" priority="332"/>
  </conditionalFormatting>
  <conditionalFormatting sqref="A818:A819">
    <cfRule type="duplicateValues" dxfId="403" priority="333"/>
  </conditionalFormatting>
  <conditionalFormatting sqref="A818:A819">
    <cfRule type="duplicateValues" dxfId="402" priority="334"/>
    <cfRule type="duplicateValues" dxfId="401" priority="335"/>
  </conditionalFormatting>
  <conditionalFormatting sqref="A820:A821">
    <cfRule type="duplicateValues" dxfId="400" priority="328"/>
  </conditionalFormatting>
  <conditionalFormatting sqref="A820:A821">
    <cfRule type="duplicateValues" dxfId="399" priority="329"/>
  </conditionalFormatting>
  <conditionalFormatting sqref="A820:A821">
    <cfRule type="duplicateValues" dxfId="398" priority="330"/>
    <cfRule type="duplicateValues" dxfId="397" priority="331"/>
  </conditionalFormatting>
  <conditionalFormatting sqref="A822:A825">
    <cfRule type="duplicateValues" dxfId="396" priority="324"/>
  </conditionalFormatting>
  <conditionalFormatting sqref="A822:A825">
    <cfRule type="duplicateValues" dxfId="395" priority="325"/>
  </conditionalFormatting>
  <conditionalFormatting sqref="A822:A825">
    <cfRule type="duplicateValues" dxfId="394" priority="326"/>
    <cfRule type="duplicateValues" dxfId="393" priority="327"/>
  </conditionalFormatting>
  <conditionalFormatting sqref="A824:A825">
    <cfRule type="duplicateValues" dxfId="392" priority="320"/>
  </conditionalFormatting>
  <conditionalFormatting sqref="A824:A825">
    <cfRule type="duplicateValues" dxfId="391" priority="321"/>
  </conditionalFormatting>
  <conditionalFormatting sqref="A824:A825">
    <cfRule type="duplicateValues" dxfId="390" priority="322"/>
    <cfRule type="duplicateValues" dxfId="389" priority="323"/>
  </conditionalFormatting>
  <conditionalFormatting sqref="A914:A915">
    <cfRule type="duplicateValues" dxfId="388" priority="312"/>
  </conditionalFormatting>
  <conditionalFormatting sqref="A914:A915">
    <cfRule type="duplicateValues" dxfId="387" priority="313"/>
  </conditionalFormatting>
  <conditionalFormatting sqref="A914:A915">
    <cfRule type="duplicateValues" dxfId="386" priority="314"/>
    <cfRule type="duplicateValues" dxfId="385" priority="315"/>
  </conditionalFormatting>
  <conditionalFormatting sqref="A738:A739">
    <cfRule type="duplicateValues" dxfId="384" priority="308"/>
  </conditionalFormatting>
  <conditionalFormatting sqref="A738:A739">
    <cfRule type="duplicateValues" dxfId="383" priority="309"/>
  </conditionalFormatting>
  <conditionalFormatting sqref="A738:A739">
    <cfRule type="duplicateValues" dxfId="382" priority="310"/>
    <cfRule type="duplicateValues" dxfId="381" priority="311"/>
  </conditionalFormatting>
  <conditionalFormatting sqref="A1372:A1375">
    <cfRule type="duplicateValues" dxfId="380" priority="304"/>
  </conditionalFormatting>
  <conditionalFormatting sqref="A1372:A1375">
    <cfRule type="duplicateValues" dxfId="379" priority="305"/>
  </conditionalFormatting>
  <conditionalFormatting sqref="A1372:A1375">
    <cfRule type="duplicateValues" dxfId="378" priority="306"/>
    <cfRule type="duplicateValues" dxfId="377" priority="307"/>
  </conditionalFormatting>
  <conditionalFormatting sqref="A740:A741">
    <cfRule type="duplicateValues" dxfId="376" priority="300"/>
  </conditionalFormatting>
  <conditionalFormatting sqref="A740:A741">
    <cfRule type="duplicateValues" dxfId="375" priority="301"/>
  </conditionalFormatting>
  <conditionalFormatting sqref="A740:A741">
    <cfRule type="duplicateValues" dxfId="374" priority="302"/>
    <cfRule type="duplicateValues" dxfId="373" priority="303"/>
  </conditionalFormatting>
  <conditionalFormatting sqref="A742:A743">
    <cfRule type="duplicateValues" dxfId="372" priority="296"/>
  </conditionalFormatting>
  <conditionalFormatting sqref="A742:A743">
    <cfRule type="duplicateValues" dxfId="371" priority="297"/>
  </conditionalFormatting>
  <conditionalFormatting sqref="A742:A743">
    <cfRule type="duplicateValues" dxfId="370" priority="298"/>
    <cfRule type="duplicateValues" dxfId="369" priority="299"/>
  </conditionalFormatting>
  <conditionalFormatting sqref="A744:A746">
    <cfRule type="duplicateValues" dxfId="368" priority="292"/>
  </conditionalFormatting>
  <conditionalFormatting sqref="A744:A746">
    <cfRule type="duplicateValues" dxfId="367" priority="293"/>
  </conditionalFormatting>
  <conditionalFormatting sqref="A744:A746">
    <cfRule type="duplicateValues" dxfId="366" priority="294"/>
    <cfRule type="duplicateValues" dxfId="365" priority="295"/>
  </conditionalFormatting>
  <conditionalFormatting sqref="A762:A763">
    <cfRule type="duplicateValues" dxfId="364" priority="287"/>
    <cfRule type="duplicateValues" dxfId="363" priority="288"/>
  </conditionalFormatting>
  <conditionalFormatting sqref="A762:A763">
    <cfRule type="duplicateValues" dxfId="362" priority="289"/>
  </conditionalFormatting>
  <conditionalFormatting sqref="A762:A763">
    <cfRule type="duplicateValues" dxfId="361" priority="290"/>
  </conditionalFormatting>
  <conditionalFormatting sqref="A762:A763">
    <cfRule type="duplicateValues" dxfId="360" priority="291"/>
  </conditionalFormatting>
  <conditionalFormatting sqref="A747:A751">
    <cfRule type="duplicateValues" dxfId="359" priority="282"/>
    <cfRule type="duplicateValues" dxfId="358" priority="283"/>
  </conditionalFormatting>
  <conditionalFormatting sqref="A747:A751">
    <cfRule type="duplicateValues" dxfId="357" priority="284"/>
  </conditionalFormatting>
  <conditionalFormatting sqref="A747:A751">
    <cfRule type="duplicateValues" dxfId="356" priority="285"/>
  </conditionalFormatting>
  <conditionalFormatting sqref="A747:A751">
    <cfRule type="duplicateValues" dxfId="355" priority="286"/>
  </conditionalFormatting>
  <conditionalFormatting sqref="A582:A583">
    <cfRule type="duplicateValues" dxfId="354" priority="275"/>
    <cfRule type="duplicateValues" dxfId="353" priority="276"/>
  </conditionalFormatting>
  <conditionalFormatting sqref="A582:A583">
    <cfRule type="duplicateValues" dxfId="352" priority="277"/>
  </conditionalFormatting>
  <conditionalFormatting sqref="A582:A583">
    <cfRule type="duplicateValues" dxfId="351" priority="278"/>
  </conditionalFormatting>
  <conditionalFormatting sqref="A582:A583">
    <cfRule type="duplicateValues" dxfId="350" priority="279"/>
  </conditionalFormatting>
  <conditionalFormatting sqref="A582:A583">
    <cfRule type="duplicateValues" dxfId="349" priority="280"/>
    <cfRule type="duplicateValues" dxfId="348" priority="281"/>
  </conditionalFormatting>
  <conditionalFormatting sqref="A584:A585">
    <cfRule type="duplicateValues" dxfId="347" priority="266"/>
    <cfRule type="duplicateValues" dxfId="346" priority="267"/>
  </conditionalFormatting>
  <conditionalFormatting sqref="A584:A585">
    <cfRule type="duplicateValues" dxfId="345" priority="268"/>
  </conditionalFormatting>
  <conditionalFormatting sqref="A584:A585">
    <cfRule type="duplicateValues" dxfId="344" priority="269"/>
  </conditionalFormatting>
  <conditionalFormatting sqref="A584:A585">
    <cfRule type="duplicateValues" dxfId="343" priority="270"/>
  </conditionalFormatting>
  <conditionalFormatting sqref="A584:A585">
    <cfRule type="duplicateValues" dxfId="342" priority="271"/>
    <cfRule type="duplicateValues" dxfId="341" priority="272"/>
  </conditionalFormatting>
  <conditionalFormatting sqref="A586:A587">
    <cfRule type="duplicateValues" dxfId="340" priority="259"/>
    <cfRule type="duplicateValues" dxfId="339" priority="260"/>
  </conditionalFormatting>
  <conditionalFormatting sqref="A586:A587">
    <cfRule type="duplicateValues" dxfId="338" priority="261"/>
  </conditionalFormatting>
  <conditionalFormatting sqref="A586:A587">
    <cfRule type="duplicateValues" dxfId="337" priority="262"/>
  </conditionalFormatting>
  <conditionalFormatting sqref="A586:A587">
    <cfRule type="duplicateValues" dxfId="336" priority="263"/>
  </conditionalFormatting>
  <conditionalFormatting sqref="A586:A587">
    <cfRule type="duplicateValues" dxfId="335" priority="264"/>
    <cfRule type="duplicateValues" dxfId="334" priority="265"/>
  </conditionalFormatting>
  <conditionalFormatting sqref="A440:A441">
    <cfRule type="duplicateValues" dxfId="333" priority="252"/>
    <cfRule type="duplicateValues" dxfId="332" priority="253"/>
  </conditionalFormatting>
  <conditionalFormatting sqref="A440:A441">
    <cfRule type="duplicateValues" dxfId="331" priority="254"/>
  </conditionalFormatting>
  <conditionalFormatting sqref="A440:A441">
    <cfRule type="duplicateValues" dxfId="330" priority="255"/>
  </conditionalFormatting>
  <conditionalFormatting sqref="A440:A441">
    <cfRule type="duplicateValues" dxfId="329" priority="256"/>
  </conditionalFormatting>
  <conditionalFormatting sqref="A440:A441">
    <cfRule type="duplicateValues" dxfId="328" priority="257"/>
    <cfRule type="duplicateValues" dxfId="327" priority="258"/>
  </conditionalFormatting>
  <conditionalFormatting sqref="A584:A587 A440:A441">
    <cfRule type="duplicateValues" dxfId="326" priority="251"/>
  </conditionalFormatting>
  <conditionalFormatting sqref="A584:A587 A440:A441">
    <cfRule type="duplicateValues" dxfId="325" priority="273"/>
    <cfRule type="duplicateValues" dxfId="324" priority="274"/>
  </conditionalFormatting>
  <conditionalFormatting sqref="A442:A443">
    <cfRule type="duplicateValues" dxfId="323" priority="242"/>
    <cfRule type="duplicateValues" dxfId="322" priority="243"/>
  </conditionalFormatting>
  <conditionalFormatting sqref="A442:A443">
    <cfRule type="duplicateValues" dxfId="321" priority="244"/>
  </conditionalFormatting>
  <conditionalFormatting sqref="A442:A443">
    <cfRule type="duplicateValues" dxfId="320" priority="245"/>
  </conditionalFormatting>
  <conditionalFormatting sqref="A442:A443">
    <cfRule type="duplicateValues" dxfId="319" priority="246"/>
  </conditionalFormatting>
  <conditionalFormatting sqref="A442:A443">
    <cfRule type="duplicateValues" dxfId="318" priority="247"/>
    <cfRule type="duplicateValues" dxfId="317" priority="248"/>
  </conditionalFormatting>
  <conditionalFormatting sqref="A444:A445">
    <cfRule type="duplicateValues" dxfId="316" priority="235"/>
    <cfRule type="duplicateValues" dxfId="315" priority="236"/>
  </conditionalFormatting>
  <conditionalFormatting sqref="A444:A445">
    <cfRule type="duplicateValues" dxfId="314" priority="237"/>
  </conditionalFormatting>
  <conditionalFormatting sqref="A444:A445">
    <cfRule type="duplicateValues" dxfId="313" priority="238"/>
  </conditionalFormatting>
  <conditionalFormatting sqref="A444:A445">
    <cfRule type="duplicateValues" dxfId="312" priority="239"/>
  </conditionalFormatting>
  <conditionalFormatting sqref="A444:A445">
    <cfRule type="duplicateValues" dxfId="311" priority="240"/>
    <cfRule type="duplicateValues" dxfId="310" priority="241"/>
  </conditionalFormatting>
  <conditionalFormatting sqref="A458:A459">
    <cfRule type="duplicateValues" dxfId="309" priority="221"/>
    <cfRule type="duplicateValues" dxfId="308" priority="222"/>
  </conditionalFormatting>
  <conditionalFormatting sqref="A458:A459">
    <cfRule type="duplicateValues" dxfId="307" priority="223"/>
  </conditionalFormatting>
  <conditionalFormatting sqref="A458:A459">
    <cfRule type="duplicateValues" dxfId="306" priority="224"/>
  </conditionalFormatting>
  <conditionalFormatting sqref="A458:A459">
    <cfRule type="duplicateValues" dxfId="305" priority="225"/>
  </conditionalFormatting>
  <conditionalFormatting sqref="A458:A459">
    <cfRule type="duplicateValues" dxfId="304" priority="226"/>
    <cfRule type="duplicateValues" dxfId="303" priority="227"/>
  </conditionalFormatting>
  <conditionalFormatting sqref="A588:A590">
    <cfRule type="duplicateValues" dxfId="302" priority="214"/>
    <cfRule type="duplicateValues" dxfId="301" priority="215"/>
  </conditionalFormatting>
  <conditionalFormatting sqref="A588:A590">
    <cfRule type="duplicateValues" dxfId="300" priority="216"/>
  </conditionalFormatting>
  <conditionalFormatting sqref="A588:A590">
    <cfRule type="duplicateValues" dxfId="299" priority="217"/>
  </conditionalFormatting>
  <conditionalFormatting sqref="A588:A590">
    <cfRule type="duplicateValues" dxfId="298" priority="218"/>
  </conditionalFormatting>
  <conditionalFormatting sqref="A588:A590">
    <cfRule type="duplicateValues" dxfId="297" priority="219"/>
    <cfRule type="duplicateValues" dxfId="296" priority="220"/>
  </conditionalFormatting>
  <conditionalFormatting sqref="A363:A364">
    <cfRule type="duplicateValues" dxfId="295" priority="207"/>
  </conditionalFormatting>
  <conditionalFormatting sqref="A363:A364">
    <cfRule type="duplicateValues" dxfId="294" priority="208"/>
    <cfRule type="duplicateValues" dxfId="293" priority="209"/>
  </conditionalFormatting>
  <conditionalFormatting sqref="A365:A366">
    <cfRule type="duplicateValues" dxfId="292" priority="204"/>
  </conditionalFormatting>
  <conditionalFormatting sqref="A365:A366">
    <cfRule type="duplicateValues" dxfId="291" priority="205"/>
    <cfRule type="duplicateValues" dxfId="290" priority="206"/>
  </conditionalFormatting>
  <conditionalFormatting sqref="A369:A371">
    <cfRule type="duplicateValues" dxfId="289" priority="203"/>
  </conditionalFormatting>
  <conditionalFormatting sqref="A591:A593">
    <cfRule type="duplicateValues" dxfId="288" priority="202"/>
  </conditionalFormatting>
  <conditionalFormatting sqref="A594:A595">
    <cfRule type="duplicateValues" dxfId="287" priority="201"/>
  </conditionalFormatting>
  <conditionalFormatting sqref="A1376:A1380">
    <cfRule type="duplicateValues" dxfId="286" priority="200"/>
  </conditionalFormatting>
  <conditionalFormatting sqref="A281:A282">
    <cfRule type="duplicateValues" dxfId="285" priority="199"/>
  </conditionalFormatting>
  <conditionalFormatting sqref="A281:A282">
    <cfRule type="duplicateValues" dxfId="284" priority="198"/>
  </conditionalFormatting>
  <conditionalFormatting sqref="A281:A282">
    <cfRule type="duplicateValues" dxfId="283" priority="197"/>
  </conditionalFormatting>
  <conditionalFormatting sqref="A281:A282">
    <cfRule type="duplicateValues" dxfId="282" priority="196"/>
  </conditionalFormatting>
  <conditionalFormatting sqref="A285:A288">
    <cfRule type="duplicateValues" dxfId="281" priority="192"/>
  </conditionalFormatting>
  <conditionalFormatting sqref="A285:A288">
    <cfRule type="duplicateValues" dxfId="280" priority="191"/>
  </conditionalFormatting>
  <conditionalFormatting sqref="A285:A288">
    <cfRule type="duplicateValues" dxfId="279" priority="190"/>
  </conditionalFormatting>
  <conditionalFormatting sqref="A287:A288">
    <cfRule type="duplicateValues" dxfId="278" priority="189"/>
  </conditionalFormatting>
  <conditionalFormatting sqref="A287:A288">
    <cfRule type="duplicateValues" dxfId="277" priority="188"/>
  </conditionalFormatting>
  <conditionalFormatting sqref="A287:A288">
    <cfRule type="duplicateValues" dxfId="276" priority="187"/>
  </conditionalFormatting>
  <conditionalFormatting sqref="A1554:A1558">
    <cfRule type="duplicateValues" dxfId="275" priority="186"/>
  </conditionalFormatting>
  <conditionalFormatting sqref="A1554:A1558">
    <cfRule type="duplicateValues" dxfId="274" priority="185"/>
  </conditionalFormatting>
  <conditionalFormatting sqref="A1554:A1558">
    <cfRule type="duplicateValues" dxfId="273" priority="184"/>
  </conditionalFormatting>
  <conditionalFormatting sqref="A199:A200">
    <cfRule type="duplicateValues" dxfId="272" priority="183"/>
  </conditionalFormatting>
  <conditionalFormatting sqref="A199:A200">
    <cfRule type="duplicateValues" dxfId="271" priority="182"/>
  </conditionalFormatting>
  <conditionalFormatting sqref="A199:A200">
    <cfRule type="duplicateValues" dxfId="270" priority="181"/>
  </conditionalFormatting>
  <conditionalFormatting sqref="A201:A202">
    <cfRule type="duplicateValues" dxfId="269" priority="180"/>
  </conditionalFormatting>
  <conditionalFormatting sqref="A201:A202">
    <cfRule type="duplicateValues" dxfId="268" priority="179"/>
  </conditionalFormatting>
  <conditionalFormatting sqref="A201:A202">
    <cfRule type="duplicateValues" dxfId="267" priority="178"/>
  </conditionalFormatting>
  <conditionalFormatting sqref="A203:A205">
    <cfRule type="duplicateValues" dxfId="266" priority="174"/>
  </conditionalFormatting>
  <conditionalFormatting sqref="A203:A205">
    <cfRule type="duplicateValues" dxfId="265" priority="173"/>
  </conditionalFormatting>
  <conditionalFormatting sqref="A203:A205">
    <cfRule type="duplicateValues" dxfId="264" priority="172"/>
  </conditionalFormatting>
  <conditionalFormatting sqref="A129:A130">
    <cfRule type="duplicateValues" dxfId="263" priority="171"/>
  </conditionalFormatting>
  <conditionalFormatting sqref="A129:A130">
    <cfRule type="duplicateValues" dxfId="262" priority="170"/>
  </conditionalFormatting>
  <conditionalFormatting sqref="A129:A130">
    <cfRule type="duplicateValues" dxfId="261" priority="169"/>
  </conditionalFormatting>
  <conditionalFormatting sqref="A1559:A1561">
    <cfRule type="duplicateValues" dxfId="260" priority="168"/>
  </conditionalFormatting>
  <conditionalFormatting sqref="A1559:A1561">
    <cfRule type="duplicateValues" dxfId="259" priority="167"/>
  </conditionalFormatting>
  <conditionalFormatting sqref="A1559:A1561">
    <cfRule type="duplicateValues" dxfId="258" priority="166"/>
  </conditionalFormatting>
  <conditionalFormatting sqref="A156:A157">
    <cfRule type="duplicateValues" dxfId="257" priority="162"/>
  </conditionalFormatting>
  <conditionalFormatting sqref="A156:A157">
    <cfRule type="duplicateValues" dxfId="256" priority="161"/>
  </conditionalFormatting>
  <conditionalFormatting sqref="A156:A157">
    <cfRule type="duplicateValues" dxfId="255" priority="160"/>
  </conditionalFormatting>
  <conditionalFormatting sqref="A1562:A1566">
    <cfRule type="duplicateValues" dxfId="254" priority="159"/>
  </conditionalFormatting>
  <conditionalFormatting sqref="A1562:A1566">
    <cfRule type="duplicateValues" dxfId="253" priority="158"/>
  </conditionalFormatting>
  <conditionalFormatting sqref="A1562:A1566">
    <cfRule type="duplicateValues" dxfId="252" priority="157"/>
  </conditionalFormatting>
  <conditionalFormatting sqref="A58:A60">
    <cfRule type="duplicateValues" dxfId="251" priority="156"/>
  </conditionalFormatting>
  <conditionalFormatting sqref="A58:A60">
    <cfRule type="duplicateValues" dxfId="250" priority="155"/>
  </conditionalFormatting>
  <conditionalFormatting sqref="A58:A60">
    <cfRule type="duplicateValues" dxfId="249" priority="154"/>
  </conditionalFormatting>
  <conditionalFormatting sqref="A1270:A1271">
    <cfRule type="duplicateValues" dxfId="248" priority="484"/>
  </conditionalFormatting>
  <conditionalFormatting sqref="A1270:A1271">
    <cfRule type="duplicateValues" dxfId="247" priority="485"/>
  </conditionalFormatting>
  <conditionalFormatting sqref="A1270:A1271">
    <cfRule type="duplicateValues" dxfId="246" priority="486"/>
    <cfRule type="duplicateValues" dxfId="245" priority="487"/>
  </conditionalFormatting>
  <conditionalFormatting sqref="A856:A857">
    <cfRule type="duplicateValues" dxfId="244" priority="488"/>
  </conditionalFormatting>
  <conditionalFormatting sqref="A853:A855">
    <cfRule type="duplicateValues" dxfId="243" priority="489"/>
  </conditionalFormatting>
  <conditionalFormatting sqref="A851:A852">
    <cfRule type="duplicateValues" dxfId="242" priority="490"/>
  </conditionalFormatting>
  <conditionalFormatting sqref="A858:A859">
    <cfRule type="duplicateValues" dxfId="241" priority="491"/>
  </conditionalFormatting>
  <conditionalFormatting sqref="A367:A368">
    <cfRule type="duplicateValues" dxfId="240" priority="492"/>
  </conditionalFormatting>
  <conditionalFormatting sqref="A367:A368">
    <cfRule type="duplicateValues" dxfId="239" priority="493"/>
    <cfRule type="duplicateValues" dxfId="238" priority="494"/>
  </conditionalFormatting>
  <conditionalFormatting sqref="A793:A795">
    <cfRule type="duplicateValues" dxfId="237" priority="495"/>
  </conditionalFormatting>
  <conditionalFormatting sqref="A1528">
    <cfRule type="duplicateValues" dxfId="236" priority="141"/>
  </conditionalFormatting>
  <conditionalFormatting sqref="A1528">
    <cfRule type="duplicateValues" dxfId="235" priority="142"/>
  </conditionalFormatting>
  <conditionalFormatting sqref="A1528">
    <cfRule type="duplicateValues" dxfId="234" priority="143"/>
  </conditionalFormatting>
  <conditionalFormatting sqref="A1528">
    <cfRule type="duplicateValues" dxfId="233" priority="144"/>
  </conditionalFormatting>
  <conditionalFormatting sqref="A1528">
    <cfRule type="duplicateValues" dxfId="232" priority="145"/>
  </conditionalFormatting>
  <conditionalFormatting sqref="A1528">
    <cfRule type="duplicateValues" dxfId="231" priority="146"/>
  </conditionalFormatting>
  <conditionalFormatting sqref="A1540">
    <cfRule type="duplicateValues" dxfId="230" priority="135"/>
  </conditionalFormatting>
  <conditionalFormatting sqref="A1540">
    <cfRule type="duplicateValues" dxfId="229" priority="136"/>
  </conditionalFormatting>
  <conditionalFormatting sqref="A1540">
    <cfRule type="duplicateValues" dxfId="228" priority="137"/>
  </conditionalFormatting>
  <conditionalFormatting sqref="A1540">
    <cfRule type="duplicateValues" dxfId="227" priority="138"/>
  </conditionalFormatting>
  <conditionalFormatting sqref="A1540">
    <cfRule type="duplicateValues" dxfId="226" priority="139"/>
  </conditionalFormatting>
  <conditionalFormatting sqref="A1540">
    <cfRule type="duplicateValues" dxfId="225" priority="140"/>
  </conditionalFormatting>
  <conditionalFormatting sqref="A105:A110">
    <cfRule type="duplicateValues" dxfId="224" priority="501"/>
  </conditionalFormatting>
  <conditionalFormatting sqref="A1547:A1553">
    <cfRule type="duplicateValues" dxfId="223" priority="502"/>
  </conditionalFormatting>
  <conditionalFormatting sqref="A1547:A1553">
    <cfRule type="duplicateValues" dxfId="222" priority="503"/>
  </conditionalFormatting>
  <conditionalFormatting sqref="A1547:A1553">
    <cfRule type="duplicateValues" dxfId="221" priority="504"/>
    <cfRule type="duplicateValues" dxfId="220" priority="505"/>
  </conditionalFormatting>
  <conditionalFormatting sqref="E76:E77">
    <cfRule type="duplicateValues" dxfId="219" priority="132"/>
  </conditionalFormatting>
  <conditionalFormatting sqref="A76:A77">
    <cfRule type="duplicateValues" dxfId="218" priority="131"/>
  </conditionalFormatting>
  <conditionalFormatting sqref="A68:A75">
    <cfRule type="duplicateValues" dxfId="217" priority="133"/>
  </conditionalFormatting>
  <conditionalFormatting sqref="E69:E75">
    <cfRule type="duplicateValues" dxfId="216" priority="134"/>
  </conditionalFormatting>
  <conditionalFormatting sqref="A61:A63">
    <cfRule type="duplicateValues" dxfId="215" priority="125"/>
  </conditionalFormatting>
  <conditionalFormatting sqref="A61:A63">
    <cfRule type="duplicateValues" dxfId="214" priority="126"/>
  </conditionalFormatting>
  <conditionalFormatting sqref="A61:A63">
    <cfRule type="duplicateValues" dxfId="213" priority="127"/>
  </conditionalFormatting>
  <conditionalFormatting sqref="A61:A63">
    <cfRule type="duplicateValues" dxfId="212" priority="124"/>
  </conditionalFormatting>
  <conditionalFormatting sqref="A61:A63">
    <cfRule type="duplicateValues" dxfId="211" priority="123"/>
  </conditionalFormatting>
  <conditionalFormatting sqref="A64:A65">
    <cfRule type="duplicateValues" dxfId="210" priority="120"/>
  </conditionalFormatting>
  <conditionalFormatting sqref="A64:A65">
    <cfRule type="duplicateValues" dxfId="209" priority="121"/>
  </conditionalFormatting>
  <conditionalFormatting sqref="A64:A65">
    <cfRule type="duplicateValues" dxfId="208" priority="122"/>
  </conditionalFormatting>
  <conditionalFormatting sqref="A64:A65">
    <cfRule type="duplicateValues" dxfId="207" priority="119"/>
  </conditionalFormatting>
  <conditionalFormatting sqref="A64:A65">
    <cfRule type="duplicateValues" dxfId="206" priority="118"/>
  </conditionalFormatting>
  <conditionalFormatting sqref="E152:E153">
    <cfRule type="duplicateValues" dxfId="205" priority="115"/>
  </conditionalFormatting>
  <conditionalFormatting sqref="A152:A153">
    <cfRule type="duplicateValues" dxfId="204" priority="114"/>
  </conditionalFormatting>
  <conditionalFormatting sqref="A144:A151">
    <cfRule type="duplicateValues" dxfId="203" priority="116"/>
  </conditionalFormatting>
  <conditionalFormatting sqref="E145:E151">
    <cfRule type="duplicateValues" dxfId="202" priority="117"/>
  </conditionalFormatting>
  <conditionalFormatting sqref="A156:A157 A127:A132">
    <cfRule type="duplicateValues" dxfId="201" priority="18889"/>
  </conditionalFormatting>
  <conditionalFormatting sqref="A156:A157 A131:A132">
    <cfRule type="duplicateValues" dxfId="200" priority="18895"/>
  </conditionalFormatting>
  <conditionalFormatting sqref="E228:E229">
    <cfRule type="duplicateValues" dxfId="199" priority="111"/>
  </conditionalFormatting>
  <conditionalFormatting sqref="A228:A229">
    <cfRule type="duplicateValues" dxfId="198" priority="110"/>
  </conditionalFormatting>
  <conditionalFormatting sqref="A220:A227">
    <cfRule type="duplicateValues" dxfId="197" priority="112"/>
  </conditionalFormatting>
  <conditionalFormatting sqref="E221:E227">
    <cfRule type="duplicateValues" dxfId="196" priority="113"/>
  </conditionalFormatting>
  <conditionalFormatting sqref="E304:E305">
    <cfRule type="duplicateValues" dxfId="195" priority="107"/>
  </conditionalFormatting>
  <conditionalFormatting sqref="A304:A305">
    <cfRule type="duplicateValues" dxfId="194" priority="106"/>
  </conditionalFormatting>
  <conditionalFormatting sqref="A296:A303">
    <cfRule type="duplicateValues" dxfId="193" priority="108"/>
  </conditionalFormatting>
  <conditionalFormatting sqref="E297:E303">
    <cfRule type="duplicateValues" dxfId="192" priority="109"/>
  </conditionalFormatting>
  <conditionalFormatting sqref="F283:F284">
    <cfRule type="duplicateValues" dxfId="191" priority="19486"/>
  </conditionalFormatting>
  <conditionalFormatting sqref="E283:E284">
    <cfRule type="duplicateValues" dxfId="190" priority="19487"/>
  </conditionalFormatting>
  <conditionalFormatting sqref="A283:A284">
    <cfRule type="duplicateValues" dxfId="189" priority="19495"/>
  </conditionalFormatting>
  <conditionalFormatting sqref="E380:E381">
    <cfRule type="duplicateValues" dxfId="188" priority="103"/>
  </conditionalFormatting>
  <conditionalFormatting sqref="A380:A381">
    <cfRule type="duplicateValues" dxfId="187" priority="102"/>
  </conditionalFormatting>
  <conditionalFormatting sqref="A372:A379">
    <cfRule type="duplicateValues" dxfId="186" priority="104"/>
  </conditionalFormatting>
  <conditionalFormatting sqref="E373:E379">
    <cfRule type="duplicateValues" dxfId="185" priority="105"/>
  </conditionalFormatting>
  <conditionalFormatting sqref="J362">
    <cfRule type="duplicateValues" dxfId="184" priority="19541"/>
  </conditionalFormatting>
  <conditionalFormatting sqref="E362">
    <cfRule type="duplicateValues" dxfId="183" priority="19542"/>
  </conditionalFormatting>
  <conditionalFormatting sqref="E362">
    <cfRule type="duplicateValues" dxfId="182" priority="19543"/>
    <cfRule type="duplicateValues" dxfId="181" priority="19544"/>
    <cfRule type="duplicateValues" dxfId="180" priority="19545"/>
  </conditionalFormatting>
  <conditionalFormatting sqref="E362">
    <cfRule type="duplicateValues" dxfId="179" priority="19546"/>
    <cfRule type="duplicateValues" dxfId="178" priority="19547"/>
  </conditionalFormatting>
  <conditionalFormatting sqref="F362">
    <cfRule type="duplicateValues" dxfId="177" priority="19548"/>
  </conditionalFormatting>
  <conditionalFormatting sqref="F362">
    <cfRule type="duplicateValues" dxfId="176" priority="19549"/>
    <cfRule type="duplicateValues" dxfId="175" priority="19550"/>
  </conditionalFormatting>
  <conditionalFormatting sqref="A362">
    <cfRule type="duplicateValues" dxfId="174" priority="19553"/>
  </conditionalFormatting>
  <conditionalFormatting sqref="A362">
    <cfRule type="duplicateValues" dxfId="173" priority="19554"/>
    <cfRule type="duplicateValues" dxfId="172" priority="19555"/>
  </conditionalFormatting>
  <conditionalFormatting sqref="E456:E457">
    <cfRule type="duplicateValues" dxfId="171" priority="99"/>
  </conditionalFormatting>
  <conditionalFormatting sqref="A456:A457">
    <cfRule type="duplicateValues" dxfId="170" priority="98"/>
  </conditionalFormatting>
  <conditionalFormatting sqref="A448:A455">
    <cfRule type="duplicateValues" dxfId="169" priority="100"/>
  </conditionalFormatting>
  <conditionalFormatting sqref="E449:E455">
    <cfRule type="duplicateValues" dxfId="168" priority="101"/>
  </conditionalFormatting>
  <conditionalFormatting sqref="A458:A459 A446:A447">
    <cfRule type="duplicateValues" dxfId="167" priority="19614"/>
    <cfRule type="duplicateValues" dxfId="166" priority="19615"/>
  </conditionalFormatting>
  <conditionalFormatting sqref="A458:A459 A446:A447">
    <cfRule type="duplicateValues" dxfId="165" priority="19618"/>
  </conditionalFormatting>
  <conditionalFormatting sqref="E588:E590 E442:E447 E458:E459">
    <cfRule type="duplicateValues" dxfId="164" priority="19952"/>
    <cfRule type="duplicateValues" dxfId="163" priority="19953"/>
  </conditionalFormatting>
  <conditionalFormatting sqref="F588:F590 F442:F447 F458:F459">
    <cfRule type="duplicateValues" dxfId="162" priority="19958"/>
  </conditionalFormatting>
  <conditionalFormatting sqref="E588:E590 E442:E447 E458:E459">
    <cfRule type="duplicateValues" dxfId="161" priority="19961"/>
  </conditionalFormatting>
  <conditionalFormatting sqref="F588:F590 F442:F447 F458:F459">
    <cfRule type="duplicateValues" dxfId="160" priority="19964"/>
    <cfRule type="duplicateValues" dxfId="159" priority="19965"/>
  </conditionalFormatting>
  <conditionalFormatting sqref="A588:A590 A442:A447 A458:A459">
    <cfRule type="duplicateValues" dxfId="158" priority="19970"/>
  </conditionalFormatting>
  <conditionalFormatting sqref="A588:A590 A442:A447 A458:A459">
    <cfRule type="duplicateValues" dxfId="157" priority="19973"/>
    <cfRule type="duplicateValues" dxfId="156" priority="19974"/>
  </conditionalFormatting>
  <conditionalFormatting sqref="E532:E533">
    <cfRule type="duplicateValues" dxfId="155" priority="95"/>
  </conditionalFormatting>
  <conditionalFormatting sqref="A532:A533">
    <cfRule type="duplicateValues" dxfId="154" priority="94"/>
  </conditionalFormatting>
  <conditionalFormatting sqref="A524:A531">
    <cfRule type="duplicateValues" dxfId="153" priority="96"/>
  </conditionalFormatting>
  <conditionalFormatting sqref="E525:E531">
    <cfRule type="duplicateValues" dxfId="152" priority="97"/>
  </conditionalFormatting>
  <conditionalFormatting sqref="E608:E609">
    <cfRule type="duplicateValues" dxfId="151" priority="91"/>
  </conditionalFormatting>
  <conditionalFormatting sqref="A608:A609">
    <cfRule type="duplicateValues" dxfId="150" priority="90"/>
  </conditionalFormatting>
  <conditionalFormatting sqref="A600:A607">
    <cfRule type="duplicateValues" dxfId="149" priority="92"/>
  </conditionalFormatting>
  <conditionalFormatting sqref="E601:E607">
    <cfRule type="duplicateValues" dxfId="148" priority="93"/>
  </conditionalFormatting>
  <conditionalFormatting sqref="A594:A595">
    <cfRule type="duplicateValues" dxfId="147" priority="81"/>
    <cfRule type="duplicateValues" dxfId="146" priority="82"/>
  </conditionalFormatting>
  <conditionalFormatting sqref="A594:A595">
    <cfRule type="duplicateValues" dxfId="145" priority="83"/>
  </conditionalFormatting>
  <conditionalFormatting sqref="A594:A595">
    <cfRule type="duplicateValues" dxfId="144" priority="84"/>
  </conditionalFormatting>
  <conditionalFormatting sqref="A594:A595">
    <cfRule type="duplicateValues" dxfId="143" priority="85"/>
  </conditionalFormatting>
  <conditionalFormatting sqref="A594:A595">
    <cfRule type="duplicateValues" dxfId="142" priority="86"/>
    <cfRule type="duplicateValues" dxfId="141" priority="87"/>
  </conditionalFormatting>
  <conditionalFormatting sqref="A594:A595">
    <cfRule type="duplicateValues" dxfId="140" priority="80"/>
  </conditionalFormatting>
  <conditionalFormatting sqref="A594:A595">
    <cfRule type="duplicateValues" dxfId="139" priority="88"/>
    <cfRule type="duplicateValues" dxfId="138" priority="89"/>
  </conditionalFormatting>
  <conditionalFormatting sqref="A598:A599">
    <cfRule type="duplicateValues" dxfId="137" priority="79"/>
  </conditionalFormatting>
  <conditionalFormatting sqref="A598:A599">
    <cfRule type="duplicateValues" dxfId="136" priority="70"/>
    <cfRule type="duplicateValues" dxfId="135" priority="71"/>
  </conditionalFormatting>
  <conditionalFormatting sqref="A598:A599">
    <cfRule type="duplicateValues" dxfId="134" priority="72"/>
  </conditionalFormatting>
  <conditionalFormatting sqref="A598:A599">
    <cfRule type="duplicateValues" dxfId="133" priority="73"/>
  </conditionalFormatting>
  <conditionalFormatting sqref="A598:A599">
    <cfRule type="duplicateValues" dxfId="132" priority="74"/>
  </conditionalFormatting>
  <conditionalFormatting sqref="A598:A599">
    <cfRule type="duplicateValues" dxfId="131" priority="75"/>
    <cfRule type="duplicateValues" dxfId="130" priority="76"/>
  </conditionalFormatting>
  <conditionalFormatting sqref="A598:A599">
    <cfRule type="duplicateValues" dxfId="129" priority="69"/>
  </conditionalFormatting>
  <conditionalFormatting sqref="A598:A599">
    <cfRule type="duplicateValues" dxfId="128" priority="77"/>
    <cfRule type="duplicateValues" dxfId="127" priority="78"/>
  </conditionalFormatting>
  <conditionalFormatting sqref="E684:E685">
    <cfRule type="duplicateValues" dxfId="126" priority="66"/>
  </conditionalFormatting>
  <conditionalFormatting sqref="A684:A685">
    <cfRule type="duplicateValues" dxfId="125" priority="65"/>
  </conditionalFormatting>
  <conditionalFormatting sqref="A676:A683">
    <cfRule type="duplicateValues" dxfId="124" priority="67"/>
  </conditionalFormatting>
  <conditionalFormatting sqref="E677:E683">
    <cfRule type="duplicateValues" dxfId="123" priority="68"/>
  </conditionalFormatting>
  <conditionalFormatting sqref="E760:E761">
    <cfRule type="duplicateValues" dxfId="122" priority="62"/>
  </conditionalFormatting>
  <conditionalFormatting sqref="A760:A761">
    <cfRule type="duplicateValues" dxfId="121" priority="61"/>
  </conditionalFormatting>
  <conditionalFormatting sqref="A752:A759">
    <cfRule type="duplicateValues" dxfId="120" priority="63"/>
  </conditionalFormatting>
  <conditionalFormatting sqref="E753:E759">
    <cfRule type="duplicateValues" dxfId="119" priority="64"/>
  </conditionalFormatting>
  <conditionalFormatting sqref="E836:E837">
    <cfRule type="duplicateValues" dxfId="118" priority="58"/>
  </conditionalFormatting>
  <conditionalFormatting sqref="A836:A837">
    <cfRule type="duplicateValues" dxfId="117" priority="57"/>
  </conditionalFormatting>
  <conditionalFormatting sqref="A828:A835">
    <cfRule type="duplicateValues" dxfId="116" priority="59"/>
  </conditionalFormatting>
  <conditionalFormatting sqref="E829:E835">
    <cfRule type="duplicateValues" dxfId="115" priority="60"/>
  </conditionalFormatting>
  <conditionalFormatting sqref="J826:J827">
    <cfRule type="duplicateValues" dxfId="114" priority="21956"/>
  </conditionalFormatting>
  <conditionalFormatting sqref="E826:F827">
    <cfRule type="duplicateValues" dxfId="113" priority="21957"/>
  </conditionalFormatting>
  <conditionalFormatting sqref="A826:A827">
    <cfRule type="duplicateValues" dxfId="112" priority="21958"/>
  </conditionalFormatting>
  <conditionalFormatting sqref="E912:E913">
    <cfRule type="duplicateValues" dxfId="111" priority="54"/>
  </conditionalFormatting>
  <conditionalFormatting sqref="A912:A913">
    <cfRule type="duplicateValues" dxfId="110" priority="53"/>
  </conditionalFormatting>
  <conditionalFormatting sqref="A904:A911">
    <cfRule type="duplicateValues" dxfId="109" priority="55"/>
  </conditionalFormatting>
  <conditionalFormatting sqref="E905:E911">
    <cfRule type="duplicateValues" dxfId="108" priority="56"/>
  </conditionalFormatting>
  <conditionalFormatting sqref="A914:A915 A902:A903">
    <cfRule type="duplicateValues" dxfId="107" priority="22790"/>
  </conditionalFormatting>
  <conditionalFormatting sqref="A914:A915 A902:A903">
    <cfRule type="duplicateValues" dxfId="106" priority="22794"/>
    <cfRule type="duplicateValues" dxfId="105" priority="22795"/>
  </conditionalFormatting>
  <conditionalFormatting sqref="E988:E989">
    <cfRule type="duplicateValues" dxfId="104" priority="50"/>
  </conditionalFormatting>
  <conditionalFormatting sqref="A988:A989">
    <cfRule type="duplicateValues" dxfId="103" priority="49"/>
  </conditionalFormatting>
  <conditionalFormatting sqref="A980:A987">
    <cfRule type="duplicateValues" dxfId="102" priority="51"/>
  </conditionalFormatting>
  <conditionalFormatting sqref="E981:E987">
    <cfRule type="duplicateValues" dxfId="101" priority="52"/>
  </conditionalFormatting>
  <conditionalFormatting sqref="E1064:E1065">
    <cfRule type="duplicateValues" dxfId="100" priority="46"/>
  </conditionalFormatting>
  <conditionalFormatting sqref="A1064:A1065">
    <cfRule type="duplicateValues" dxfId="99" priority="45"/>
  </conditionalFormatting>
  <conditionalFormatting sqref="A1056:A1063">
    <cfRule type="duplicateValues" dxfId="98" priority="47"/>
  </conditionalFormatting>
  <conditionalFormatting sqref="E1057:E1063">
    <cfRule type="duplicateValues" dxfId="97" priority="48"/>
  </conditionalFormatting>
  <conditionalFormatting sqref="A1066:A1067 A1054:A1055">
    <cfRule type="duplicateValues" dxfId="96" priority="24086"/>
  </conditionalFormatting>
  <conditionalFormatting sqref="A1066:A1067 A1054:A1055">
    <cfRule type="duplicateValues" dxfId="95" priority="24090"/>
    <cfRule type="duplicateValues" dxfId="94" priority="24091"/>
  </conditionalFormatting>
  <conditionalFormatting sqref="E1140:E1141">
    <cfRule type="duplicateValues" dxfId="93" priority="42"/>
  </conditionalFormatting>
  <conditionalFormatting sqref="A1140:A1141">
    <cfRule type="duplicateValues" dxfId="92" priority="41"/>
  </conditionalFormatting>
  <conditionalFormatting sqref="A1132:A1139">
    <cfRule type="duplicateValues" dxfId="91" priority="43"/>
  </conditionalFormatting>
  <conditionalFormatting sqref="E1133:E1139">
    <cfRule type="duplicateValues" dxfId="90" priority="44"/>
  </conditionalFormatting>
  <conditionalFormatting sqref="A1145:A1146">
    <cfRule type="duplicateValues" dxfId="89" priority="37"/>
  </conditionalFormatting>
  <conditionalFormatting sqref="A1145:A1146">
    <cfRule type="duplicateValues" dxfId="88" priority="38"/>
  </conditionalFormatting>
  <conditionalFormatting sqref="A1145:A1146">
    <cfRule type="duplicateValues" dxfId="87" priority="39"/>
    <cfRule type="duplicateValues" dxfId="86" priority="40"/>
  </conditionalFormatting>
  <conditionalFormatting sqref="E1216:E1217">
    <cfRule type="duplicateValues" dxfId="85" priority="34"/>
  </conditionalFormatting>
  <conditionalFormatting sqref="A1216:A1217">
    <cfRule type="duplicateValues" dxfId="84" priority="33"/>
  </conditionalFormatting>
  <conditionalFormatting sqref="A1208:A1215">
    <cfRule type="duplicateValues" dxfId="83" priority="35"/>
  </conditionalFormatting>
  <conditionalFormatting sqref="E1209:E1215">
    <cfRule type="duplicateValues" dxfId="82" priority="36"/>
  </conditionalFormatting>
  <conditionalFormatting sqref="A1206:A1207">
    <cfRule type="duplicateValues" dxfId="81" priority="29"/>
  </conditionalFormatting>
  <conditionalFormatting sqref="A1206:A1207">
    <cfRule type="duplicateValues" dxfId="80" priority="30"/>
  </conditionalFormatting>
  <conditionalFormatting sqref="A1206:A1207">
    <cfRule type="duplicateValues" dxfId="79" priority="31"/>
    <cfRule type="duplicateValues" dxfId="78" priority="32"/>
  </conditionalFormatting>
  <conditionalFormatting sqref="E1292:E1293">
    <cfRule type="duplicateValues" dxfId="77" priority="26"/>
  </conditionalFormatting>
  <conditionalFormatting sqref="A1292:A1293">
    <cfRule type="duplicateValues" dxfId="76" priority="25"/>
  </conditionalFormatting>
  <conditionalFormatting sqref="A1284:A1291">
    <cfRule type="duplicateValues" dxfId="75" priority="27"/>
  </conditionalFormatting>
  <conditionalFormatting sqref="E1285:E1291">
    <cfRule type="duplicateValues" dxfId="74" priority="28"/>
  </conditionalFormatting>
  <conditionalFormatting sqref="E1276:E1277">
    <cfRule type="duplicateValues" dxfId="73" priority="24999"/>
    <cfRule type="duplicateValues" dxfId="72" priority="25000"/>
  </conditionalFormatting>
  <conditionalFormatting sqref="F1276:F1277">
    <cfRule type="duplicateValues" dxfId="71" priority="25001"/>
  </conditionalFormatting>
  <conditionalFormatting sqref="J1276:J1277">
    <cfRule type="duplicateValues" dxfId="70" priority="25002"/>
  </conditionalFormatting>
  <conditionalFormatting sqref="E1276:E1277">
    <cfRule type="duplicateValues" dxfId="69" priority="25003"/>
  </conditionalFormatting>
  <conditionalFormatting sqref="J1276:J1277 E1276:E1277">
    <cfRule type="duplicateValues" dxfId="68" priority="25004"/>
  </conditionalFormatting>
  <conditionalFormatting sqref="E1276:F1277">
    <cfRule type="duplicateValues" dxfId="67" priority="25006"/>
  </conditionalFormatting>
  <conditionalFormatting sqref="F1276:F1277">
    <cfRule type="duplicateValues" dxfId="66" priority="25007"/>
    <cfRule type="duplicateValues" dxfId="65" priority="25008"/>
  </conditionalFormatting>
  <conditionalFormatting sqref="A1276:A1277">
    <cfRule type="duplicateValues" dxfId="64" priority="25012"/>
  </conditionalFormatting>
  <conditionalFormatting sqref="A1276:A1277">
    <cfRule type="duplicateValues" dxfId="63" priority="25014"/>
    <cfRule type="duplicateValues" dxfId="62" priority="25015"/>
  </conditionalFormatting>
  <conditionalFormatting sqref="E1368:E1369">
    <cfRule type="duplicateValues" dxfId="61" priority="22"/>
  </conditionalFormatting>
  <conditionalFormatting sqref="A1368:A1369">
    <cfRule type="duplicateValues" dxfId="60" priority="21"/>
  </conditionalFormatting>
  <conditionalFormatting sqref="A1360:A1367">
    <cfRule type="duplicateValues" dxfId="59" priority="23"/>
  </conditionalFormatting>
  <conditionalFormatting sqref="E1361:E1367">
    <cfRule type="duplicateValues" dxfId="58" priority="24"/>
  </conditionalFormatting>
  <conditionalFormatting sqref="E1370:E1371">
    <cfRule type="duplicateValues" dxfId="57" priority="25529"/>
    <cfRule type="duplicateValues" dxfId="56" priority="25530"/>
  </conditionalFormatting>
  <conditionalFormatting sqref="F1370:F1371">
    <cfRule type="duplicateValues" dxfId="55" priority="25531"/>
  </conditionalFormatting>
  <conditionalFormatting sqref="J1370:J1371">
    <cfRule type="duplicateValues" dxfId="54" priority="25532"/>
  </conditionalFormatting>
  <conditionalFormatting sqref="E1370:E1371">
    <cfRule type="duplicateValues" dxfId="53" priority="25533"/>
  </conditionalFormatting>
  <conditionalFormatting sqref="E1370:E1371 J1370:J1371">
    <cfRule type="duplicateValues" dxfId="52" priority="25534"/>
  </conditionalFormatting>
  <conditionalFormatting sqref="E1370:F1371">
    <cfRule type="duplicateValues" dxfId="51" priority="25536"/>
  </conditionalFormatting>
  <conditionalFormatting sqref="F1370:F1371">
    <cfRule type="duplicateValues" dxfId="50" priority="25537"/>
    <cfRule type="duplicateValues" dxfId="49" priority="25538"/>
  </conditionalFormatting>
  <conditionalFormatting sqref="A1370:A1371">
    <cfRule type="duplicateValues" dxfId="48" priority="25541"/>
  </conditionalFormatting>
  <conditionalFormatting sqref="A1370:A1371">
    <cfRule type="duplicateValues" dxfId="47" priority="25543"/>
    <cfRule type="duplicateValues" dxfId="46" priority="25544"/>
  </conditionalFormatting>
  <conditionalFormatting sqref="E1352:E1353 E1278:E1279">
    <cfRule type="duplicateValues" dxfId="45" priority="26001"/>
    <cfRule type="duplicateValues" dxfId="44" priority="26002"/>
  </conditionalFormatting>
  <conditionalFormatting sqref="F1352:F1353 F1278:F1279">
    <cfRule type="duplicateValues" dxfId="43" priority="26005"/>
  </conditionalFormatting>
  <conditionalFormatting sqref="J1352:J1353 J1278:J1279">
    <cfRule type="duplicateValues" dxfId="42" priority="26007"/>
  </conditionalFormatting>
  <conditionalFormatting sqref="E1352:E1353 E1278:E1279">
    <cfRule type="duplicateValues" dxfId="41" priority="26009"/>
  </conditionalFormatting>
  <conditionalFormatting sqref="E1352:E1353 E1278:E1279 J1352:J1353 J1278:J1279">
    <cfRule type="duplicateValues" dxfId="40" priority="26011"/>
  </conditionalFormatting>
  <conditionalFormatting sqref="E1352:F1353 E1278:F1279">
    <cfRule type="duplicateValues" dxfId="39" priority="26015"/>
  </conditionalFormatting>
  <conditionalFormatting sqref="F1352:F1353 F1278:F1279">
    <cfRule type="duplicateValues" dxfId="38" priority="26017"/>
    <cfRule type="duplicateValues" dxfId="37" priority="26018"/>
  </conditionalFormatting>
  <conditionalFormatting sqref="A1352:A1353 A1278:A1283">
    <cfRule type="duplicateValues" dxfId="36" priority="26021"/>
  </conditionalFormatting>
  <conditionalFormatting sqref="A1352:A1353 A1278:A1283">
    <cfRule type="duplicateValues" dxfId="35" priority="26023"/>
    <cfRule type="duplicateValues" dxfId="34" priority="26024"/>
  </conditionalFormatting>
  <conditionalFormatting sqref="A1357:A1359">
    <cfRule type="duplicateValues" dxfId="33" priority="18"/>
  </conditionalFormatting>
  <conditionalFormatting sqref="A1357:A1359">
    <cfRule type="duplicateValues" dxfId="32" priority="19"/>
    <cfRule type="duplicateValues" dxfId="31" priority="20"/>
  </conditionalFormatting>
  <conditionalFormatting sqref="A1352:A1353">
    <cfRule type="duplicateValues" dxfId="30" priority="13"/>
  </conditionalFormatting>
  <conditionalFormatting sqref="A1352:A1353">
    <cfRule type="duplicateValues" dxfId="29" priority="14"/>
  </conditionalFormatting>
  <conditionalFormatting sqref="A1352:A1353">
    <cfRule type="duplicateValues" dxfId="28" priority="15"/>
  </conditionalFormatting>
  <conditionalFormatting sqref="A1352:A1353">
    <cfRule type="duplicateValues" dxfId="27" priority="16"/>
  </conditionalFormatting>
  <conditionalFormatting sqref="A1352:A1353">
    <cfRule type="duplicateValues" dxfId="26" priority="17"/>
  </conditionalFormatting>
  <conditionalFormatting sqref="E1444:E1445">
    <cfRule type="duplicateValues" dxfId="25" priority="10"/>
  </conditionalFormatting>
  <conditionalFormatting sqref="A1444:A1445">
    <cfRule type="duplicateValues" dxfId="24" priority="9"/>
  </conditionalFormatting>
  <conditionalFormatting sqref="A1436:A1443">
    <cfRule type="duplicateValues" dxfId="23" priority="11"/>
  </conditionalFormatting>
  <conditionalFormatting sqref="E1437:E1443">
    <cfRule type="duplicateValues" dxfId="22" priority="12"/>
  </conditionalFormatting>
  <conditionalFormatting sqref="E1520:E1521">
    <cfRule type="duplicateValues" dxfId="21" priority="6"/>
  </conditionalFormatting>
  <conditionalFormatting sqref="A1520:A1521">
    <cfRule type="duplicateValues" dxfId="20" priority="5"/>
  </conditionalFormatting>
  <conditionalFormatting sqref="A1512:A1519">
    <cfRule type="duplicateValues" dxfId="19" priority="7"/>
  </conditionalFormatting>
  <conditionalFormatting sqref="E1513:E1519">
    <cfRule type="duplicateValues" dxfId="18" priority="8"/>
  </conditionalFormatting>
  <conditionalFormatting sqref="A1567:A1574">
    <cfRule type="duplicateValues" dxfId="17" priority="3"/>
  </conditionalFormatting>
  <conditionalFormatting sqref="E1568:E1574">
    <cfRule type="duplicateValues" dxfId="16" priority="4"/>
  </conditionalFormatting>
  <conditionalFormatting sqref="J1575:J1048576 J1543:J1546 J951:J953 J892:J894 J876:J887 J860:J871 J842:J844 J686:J724 J674:J675 J661:J665 J111:J126 J154:J155 J728:J737 J796:J814 J848:J850 J932:J944 J1160:J1170 J579:J581 J1174:J1194 J1529:J1539 J1541 J3:J57 J66:J67 J78:J104 J158:J198 J230:J280 J206:J219 J306:J361 J289:J295 J382:J430 J534:J575 J460:J523 J610:J652 J596:J597 J764:J792 J916:J927 J1218:J1269 J1206:J1207 J1294:J1351 J1280:J1283 J1354:J1359 J1446:J1497 J1381:J1435 J1522:J1527 J1504:J1511">
    <cfRule type="duplicateValues" dxfId="15" priority="28740"/>
  </conditionalFormatting>
  <conditionalFormatting sqref="E1575:F1048576 E1543:F1546 E951:F953 E892:F894 E876:F887 E860:F871 E842:F844 E686:F724 E674:F675 E661:F665 E111:F126 E154:F155 E728:F737 E796:F814 E848:F850 E932:F944 E1160:F1170 E579:F581 E1174:F1194 E1529:F1539 E1541:F1541 E3:F57 E66:F67 E78:F104 E158:F198 E230:F280 E206:F219 E306:F361 E289:F295 E382:F430 E534:F575 E460:F523 E610:F652 E596:F597 E764:F792 E916:F927 E1218:F1269 E1206:F1207 E1294:F1351 E1280:F1283 E1354:F1359 E1446:F1497 E1381:F1435 E1522:F1527 E1504:F1511">
    <cfRule type="duplicateValues" dxfId="14" priority="28786"/>
  </conditionalFormatting>
  <conditionalFormatting sqref="E1575:F1048576 E1543:F1546 E951:F953 E892:F894 E876:F887 E860:F871 E842:F844 E686:F724 E674:F675 E661:F665 E728:F737 E796:F814 E848:F850 E932:F944 E1160:F1170 E1174:F1194 E1529:F1539 E1541:F1541 E3:F57 E66:F67 E78:F126 E154:F155 E133:F143 E158:F198 E230:F280 E206:F219 E306:F361 E289:F295 E382:F439 E534:F581 E460:F523 E610:F652 E596:F597 E764:F792 E916:F927 E1218:F1269 E1206:F1207 E1294:F1351 E1280:F1283 E1354:F1359 E1446:F1497 E1381:F1435 E1522:F1527 E1504:F1511">
    <cfRule type="duplicateValues" dxfId="13" priority="28832"/>
  </conditionalFormatting>
  <conditionalFormatting sqref="A1575:A1048576 A1543:A1546 A951:A953 A892:A894 A876:A887 A860:A871 A842:A844 A686:A724 A674:A675 A661:A665 A111:A126 A154:A155 A728:A737 A796:A814 A848:A850 A932:A944 A1160:A1170 A579:A581 A1174:A1194 A1529:A1539 A1541 A3:A57 A66:A67 A78:A104 A158:A198 A230:A280 A206:A219 A306:A361 A289:A295 A382:A430 A534:A575 A460:A523 A610:A652 A596:A597 A764:A792 A916:A927 A1218:A1269 A1206:A1207 A1294:A1351 A1280:A1283 A1354:A1359 A1446:A1497 A1381:A1435 A1522:A1527 A1504:A1511">
    <cfRule type="duplicateValues" dxfId="12" priority="28877"/>
  </conditionalFormatting>
  <conditionalFormatting sqref="A1575:A1048576 A1543:A1546 A951:A953 A892:A894 A876:A887 A860:A871 A842:A844 A686:A724 A674:A675 A661:A665 A728:A737 A796:A814 A848:A850 A932:A944 A1160:A1170 A1174:A1194 A1529:A1539 A1541 A3:A57 A66:A67 A78:A126 A154:A155 A133:A143 A158:A198 A230:A280 A206:A219 A306:A361 A289:A295 A382:A439 A534:A581 A460:A523 A610:A652 A596:A597 A764:A792 A916:A927 A1218:A1269 A1206:A1207 A1294:A1351 A1280:A1283 A1354:A1359 A1446:A1497 A1381:A1435 A1522:A1527 A1504:A1511">
    <cfRule type="duplicateValues" dxfId="11" priority="28923"/>
  </conditionalFormatting>
  <conditionalFormatting sqref="E1575:F1048576 E1543:F1546 E951:F953 E932:F944 E1160:F1170 E1174:F1194 E1529:F1539 E1541:F1541 E3:F57 E66:F67 E78:F126 E154:F155 E133:F143 E158:F198 E230:F280 E206:F219 E306:F361 E289:F295 E382:F439 E534:F581 E460:F523 E610:F667 E596:F599 E686:F737 E674:F675 E764:F817 E838:F894 E826:F827 E916:F927 E1218:F1269 E1206:F1207 E1294:F1351 E1280:F1283 E1354:F1359 E1446:F1497 E1381:F1435 E1522:F1527 E1504:F1511">
    <cfRule type="duplicateValues" dxfId="10" priority="28968"/>
  </conditionalFormatting>
  <conditionalFormatting sqref="E1575:F1048576 E1543:F1546 E1160:F1194 E1529:F1539 E1541:F1541 E3:F57 E66:F67 E78:F126 E154:F155 E133:F143 E158:F198 E230:F280 E206:F219 E306:F361 E289:F295 E382:F439 E534:F581 E460:F523 E610:F667 E596:F599 E686:F737 E674:F675 E764:F817 E838:F894 E826:F827 E916:F953 E1218:F1269 E1206:F1207 E1294:F1351 E1280:F1283 E1354:F1359 E1446:F1497 E1381:F1435 E1522:F1527 E1504:F1511">
    <cfRule type="duplicateValues" dxfId="9" priority="29007"/>
  </conditionalFormatting>
  <conditionalFormatting sqref="E1575:F1048576 E1543:F1546 E996:F1047 E1160:F1194 E1529:F1539 E1541:F1541 E3:F57 E66:F67 E78:F126 E154:F155 E133:F143 E158:F198 E230:F280 E206:F219 E306:F361 E289:F295 E382:F439 E534:F581 E460:F523 E610:F667 E596:F599 E686:F737 E674:F675 E764:F817 E838:F894 E826:F827 E916:F971 E1068:F1124 E1147:F1149 E1218:F1269 E1206:F1207 E1294:F1351 E1280:F1283 E1354:F1359 E1446:F1497 E1381:F1435 E1522:F1527 E1504:F1511">
    <cfRule type="duplicateValues" dxfId="8" priority="29043"/>
  </conditionalFormatting>
  <conditionalFormatting sqref="E1575:E1048576 E1529:E1539 E1541:E1546 E3:E57 E66:E67 E78:E126 E154:E155 E133:E143 E158:E198 E230:E280 E206:E219 E306:E361 E289:E295 E382:E439 E534:E581 E460:E523 E610:E667 E596:E599 E686:E737 E674:E675 E764:E817 E838:E894 E826:E827 E916:E973 E996:E1047 E1068:E1124 E1147:E1194 E1218:E1269 E1206:E1207 E1294:E1351 E1280:E1283 E1354:E1359 E1446:E1497 E1381:E1435 E1522:E1527 E1504:E1511">
    <cfRule type="duplicateValues" dxfId="7" priority="29082"/>
    <cfRule type="duplicateValues" dxfId="6" priority="29083"/>
  </conditionalFormatting>
  <conditionalFormatting sqref="A1575:A1048576 A1543:A1546 A951:A953 A932:A944 A1160:A1170 A1174:A1194 A1529:A1539 A1541 A3:A57 A66:A67 A78:A126 A154:A155 A133:A143 A158:A198 A230:A280 A206:A219 A306:A361 A289:A295 A382:A439 A534:A581 A460:A523 A610:A667 A596:A599 A686:A737 A674:A675 A764:A817 A838:A894 A826:A827 A916:A927 A1218:A1269 A1206:A1207 A1294:A1351 A1280:A1283 A1354:A1359 A1446:A1497 A1381:A1435 A1522:A1527 A1504:A1511">
    <cfRule type="duplicateValues" dxfId="5" priority="29156"/>
  </conditionalFormatting>
  <conditionalFormatting sqref="A1575:A1048576 A1543:A1546 A1160:A1194 A1529:A1539 A1541 A3:A57 A66:A67 A78:A126 A154:A155 A133:A143 A158:A198 A230:A280 A206:A219 A306:A361 A289:A295 A382:A439 A534:A581 A460:A523 A610:A667 A596:A599 A686:A737 A674:A675 A764:A817 A838:A894 A826:A827 A916:A953 A1218:A1269 A1206:A1207 A1294:A1351 A1280:A1283 A1354:A1359 A1446:A1497 A1381:A1435 A1522:A1527 A1504:A1511">
    <cfRule type="duplicateValues" dxfId="4" priority="29195"/>
  </conditionalFormatting>
  <conditionalFormatting sqref="A1575:A1048576 A1543:A1546 A996:A1047 A1160:A1194 A1529:A1539 A1541 A3:A57 A66:A67 A78:A126 A154:A155 A133:A143 A158:A198 A230:A280 A206:A219 A306:A361 A289:A295 A382:A439 A534:A581 A460:A523 A610:A667 A596:A599 A686:A737 A674:A675 A764:A817 A838:A894 A826:A827 A916:A971 A1068:A1124 A1147:A1149 A1218:A1269 A1206:A1207 A1294:A1351 A1280:A1283 A1354:A1359 A1446:A1497 A1381:A1435 A1522:A1527 A1504:A1511">
    <cfRule type="duplicateValues" dxfId="3" priority="29231"/>
  </conditionalFormatting>
  <conditionalFormatting sqref="E1541:E1566 E1529:E1539 E3:E67 E78:E143 E154:E219 E306:E371 E230:E295 E382:E447 E458:E523 E534:E599 E610:E675 E686:E751 E762:E827 E914:E979 E838:E903 E1066:E1131 E990:E1055 E1142:E1207 E1218:E1283 E1294:E1359 E1370:E1435 E1522:E1527 E1446:E1511 E1575:E1048576">
    <cfRule type="duplicateValues" dxfId="2" priority="29270"/>
  </conditionalFormatting>
  <conditionalFormatting sqref="F1541:F1566 F1529:F1539 F3:F67 F78:F143 F154:F219 F306:F371 F230:F295 F382:F447 F458:F523 F534:F599 F610:F675 F686:F751 F762:F827 F914:F979 F838:F903 F1066:F1131 F990:F1055 F1142:F1207 F1218:F1283 F1294:F1359 F1370:F1435 F1522:F1527 F1446:F1511 F1575:F1048576">
    <cfRule type="duplicateValues" dxfId="1" priority="29295"/>
  </conditionalFormatting>
  <conditionalFormatting sqref="A1541:A1566 A1529:A1539 A3:A60 A66:A67 A78:A143 A154:A219 A306:A371 A230:A295 A382:A447 A458:A523 A534:A599 A610:A675 A686:A751 A762:A827 A838:A903 A914:A979 A990:A1055 A1066:A1131 A1142:A1207 A1218:A1283 A1294:A1359 A1370:A1435 A1522:A1527 A1446:A1511 A1575:A1048576">
    <cfRule type="duplicateValues" dxfId="0" priority="29320"/>
  </conditionalFormatting>
  <pageMargins left="0.3" right="0" top="2.2000000000000002" bottom="0" header="0.3" footer="0.3"/>
  <pageSetup paperSize="9" scale="5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0000000-0002-0000-0300-000000000000}">
          <x14:formula1>
            <xm:f>Data!$K$3:$K$53</xm:f>
          </x14:formula1>
          <xm:sqref>L3:L67 L78:L143 L154:L218 L230:L295 L306:L371 L382:L447 L458:L523 L534:L599 L610:L675 L686:L751 L762:L827 L838:L903 L914:L979 L990:L1055 L1066:L1131 L1142:L1207 L1218:L1283 L1294:L1359 L1370:L1435 L1446:L1511 L1522:L1566</xm:sqref>
        </x14:dataValidation>
        <x14:dataValidation type="list" allowBlank="1" showInputMessage="1" showErrorMessage="1" xr:uid="{00000000-0002-0000-0300-000001000000}">
          <x14:formula1>
            <xm:f>'\\192.168.1.2\All Share File (Abdullah)\All-New Share Folder-2023\Pepsi-2023\Service File Bill-2023\05. May-2023\[05. May-23 Part-2---.xlsx]Data'!#REF!</xm:f>
          </x14:formula1>
          <xm:sqref>C364:D364 C366:D366 C368:D368</xm:sqref>
        </x14:dataValidation>
        <x14:dataValidation type="list" allowBlank="1" showInputMessage="1" showErrorMessage="1" xr:uid="{00000000-0002-0000-0300-000002000000}">
          <x14:formula1>
            <xm:f>'\\192.168.1.2\All Share File (Abdullah)\All-New Share Folder-2023\Pepsi-2023\Service File Bill-2023\05. May-2023\[05.May-23 Part-01.xlsx]Data'!#REF!</xm:f>
          </x14:formula1>
          <xm:sqref>C1144:D1144</xm:sqref>
        </x14:dataValidation>
        <x14:dataValidation type="list" allowBlank="1" showInputMessage="1" showErrorMessage="1" xr:uid="{00000000-0002-0000-0300-000003000000}">
          <x14:formula1>
            <xm:f>'\\192.168.1.2\All Share File (Abdullah)\All-New Share Folder-2023\Pepsi-2023\Service File Bill-2023\06. june-2023\[06. June-Part-01.xlsx]Data'!#REF!</xm:f>
          </x14:formula1>
          <xm:sqref>C582:D582 C584:D584 C586:D586 C440:D440 C444:D444 C442:D442 C446:D446 C458:D458 C588:D588 C362:D363 C365:D365 C367:D367 C668:D673 C762:D762 C738:D747 C818:D825 C895:D903 C914:D915 C990:D995 C974:D979 C1048:D1055 C1066:D1067 C1145:D1146 C1142:D1143 C1125:D1131 C1195:D1205 C1270:D1279 C1370:D1375 C1352:D1353 C1547:D1553 C1498:D1503</xm:sqref>
        </x14:dataValidation>
        <x14:dataValidation type="list" allowBlank="1" showInputMessage="1" showErrorMessage="1" xr:uid="{00000000-0002-0000-0300-000004000000}">
          <x14:formula1>
            <xm:f>'C:\Users\User\Downloads\[06. June-Part-02(1).xlsx]Data'!#REF!</xm:f>
          </x14:formula1>
          <xm:sqref>C594 C1376 C283 C199 C201 C203:C204 C129 C1559 C156 C1562 C58 C61 C64</xm:sqref>
        </x14:dataValidation>
        <x14:dataValidation type="list" allowBlank="1" showInputMessage="1" showErrorMessage="1" xr:uid="{00000000-0002-0000-0300-000005000000}">
          <x14:formula1>
            <xm:f>'\\192.168.1.2\All Share File (Abdullah)\All-New Share Folder-2023\Pepsi-2023\Service File Bill-2023\06. june-2023\[06. June-Part-02-Hasan vai.xlsx]Data'!#REF!</xm:f>
          </x14:formula1>
          <xm:sqref>L219 D58:D65 D156:D157 D127:D132 D199:D205 D281:D288 D369:D371 D591:D595 D1376:D1380 D1554:D1566</xm:sqref>
        </x14:dataValidation>
        <x14:dataValidation type="list" allowBlank="1" showInputMessage="1" showErrorMessage="1" xr:uid="{00000000-0002-0000-0300-000006000000}">
          <x14:formula1>
            <xm:f>Data!$H$2:$H$10</xm:f>
          </x14:formula1>
          <xm:sqref>D3:D57 D66:D67 D133:D143 D78:D126 D154:D155 D158:D198 D206:D219 D230:D280 D289:D295 D306:D361 D382:D439 D460:D523 D534:D581 D596:D599 D610:D667 D674:D675 D686:D737 D826:D827 D764:D817 D838:D894 D916:D973 D996:D1047 D1068:D1124 D1147:D1194 D1206:D1207 D1218:D1269 D1280:D1283 D1354:D1359 D1294:D1351 D1381:D1435 D1446:D1497 D1504:D1511 D1522:D1546</xm:sqref>
        </x14:dataValidation>
        <x14:dataValidation type="list" allowBlank="1" showInputMessage="1" showErrorMessage="1" xr:uid="{00000000-0002-0000-0300-000007000000}">
          <x14:formula1>
            <xm:f>Data!$F$2:$F$6</xm:f>
          </x14:formula1>
          <xm:sqref>C3:C57 C66:C67 C133:C143 C78:C126 C154:C155 C158:C198 C206:C219 C230:C280 C289:C295 C306:C361 C382:C439 C460:C523 C534:C581 C596:C599 C610:C667 C674:C675 C686:C737 C826:C827 C764:C817 C838:C894 C916:C973 C996:C1047 C1068:C1124 C1147:C1194 C1206:C1207 C1218:C1269 C1280:C1283 C1354:C1359 C1294:C1351 C1381:C1435 C1446:C1497 C1504:C1511 C1522:C1546</xm:sqref>
        </x14:dataValidation>
        <x14:dataValidation type="list" allowBlank="1" showInputMessage="1" showErrorMessage="1" xr:uid="{00000000-0002-0000-0300-000008000000}">
          <x14:formula1>
            <xm:f>'\\DESKTOP-AP37TVP\All-New Share Folder-2023\Pepsi-2023\Service File Bill-2023\01. January-2023\[01. January Upcity-23.xlsx]1'!#REF!</xm:f>
          </x14:formula1>
          <xm:sqref>L70:L72 L146:L148 L222:L224 L298:L300 L374:L376 L450:L452 L526:L528 L602:L604 L678:L680 L754:L756 L830:L832 L906:L908 L982:L984 L1058:L1060 L1134:L1136 L1210:L1212 L1286:L1288 L1362:L1364 L1438:L1440 L1514:L1516 L1569:L1571</xm:sqref>
        </x14:dataValidation>
        <x14:dataValidation type="list" allowBlank="1" showInputMessage="1" showErrorMessage="1" xr:uid="{00000000-0002-0000-0300-000009000000}">
          <x14:formula1>
            <xm:f>'H:\Pepsi\Pepsi-----------2019\Sevice\05 May 2019\[Final Sheet Sevice bill May 2019.xlsx]1'!#REF!</xm:f>
          </x14:formula1>
          <xm:sqref>M73:M75 M149:M151 M225:M227 M301:M303 M377:M379 M453:M455 M529:M531 M605:M607 M681:M683 M757:M759 M833:M835 M909:M911 M985:M987 M1061:M1063 M1137:M1139 M1213:M1215 M1289:M1291 M1365:M1367 M1441:M1443 M1517:M1519 M1572:M1574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3"/>
  <sheetViews>
    <sheetView workbookViewId="0">
      <selection activeCell="D11" sqref="D11"/>
    </sheetView>
  </sheetViews>
  <sheetFormatPr defaultRowHeight="14.5" x14ac:dyDescent="0.35"/>
  <cols>
    <col min="1" max="1" width="1.26953125" customWidth="1"/>
    <col min="2" max="2" width="29.453125" bestFit="1" customWidth="1"/>
    <col min="3" max="3" width="15" customWidth="1"/>
    <col min="4" max="4" width="10.81640625" bestFit="1" customWidth="1"/>
    <col min="5" max="5" width="7.54296875" customWidth="1"/>
    <col min="6" max="6" width="10.54296875" bestFit="1" customWidth="1"/>
    <col min="7" max="7" width="9.453125" customWidth="1"/>
    <col min="8" max="8" width="9.7265625" bestFit="1" customWidth="1"/>
    <col min="9" max="9" width="9.26953125" customWidth="1"/>
    <col min="10" max="10" width="3.7265625" customWidth="1"/>
    <col min="11" max="11" width="20.81640625" bestFit="1" customWidth="1"/>
    <col min="12" max="12" width="6" bestFit="1" customWidth="1"/>
    <col min="13" max="13" width="8" bestFit="1" customWidth="1"/>
    <col min="14" max="14" width="15" bestFit="1" customWidth="1"/>
  </cols>
  <sheetData>
    <row r="2" spans="2:14" x14ac:dyDescent="0.35">
      <c r="B2" s="4" t="s">
        <v>151</v>
      </c>
      <c r="D2" t="s">
        <v>38</v>
      </c>
      <c r="F2" t="s">
        <v>50</v>
      </c>
      <c r="H2" s="8" t="s">
        <v>54</v>
      </c>
      <c r="J2" s="13" t="s">
        <v>22</v>
      </c>
      <c r="K2" s="14" t="s">
        <v>85</v>
      </c>
      <c r="L2" s="15" t="s">
        <v>86</v>
      </c>
      <c r="M2" s="15" t="s">
        <v>87</v>
      </c>
      <c r="N2" s="15" t="s">
        <v>4</v>
      </c>
    </row>
    <row r="3" spans="2:14" x14ac:dyDescent="0.35">
      <c r="B3" s="5" t="s">
        <v>152</v>
      </c>
      <c r="D3" t="s">
        <v>39</v>
      </c>
      <c r="F3" t="s">
        <v>51</v>
      </c>
      <c r="H3" s="8" t="s">
        <v>55</v>
      </c>
      <c r="J3" s="16">
        <v>1</v>
      </c>
      <c r="K3" s="19" t="s">
        <v>88</v>
      </c>
      <c r="L3" s="16" t="s">
        <v>89</v>
      </c>
      <c r="M3" s="17">
        <v>35</v>
      </c>
      <c r="N3" s="16"/>
    </row>
    <row r="4" spans="2:14" x14ac:dyDescent="0.35">
      <c r="B4" s="4" t="s">
        <v>153</v>
      </c>
      <c r="D4" t="s">
        <v>40</v>
      </c>
      <c r="F4" t="s">
        <v>52</v>
      </c>
      <c r="H4" s="8" t="s">
        <v>56</v>
      </c>
      <c r="J4" s="16">
        <v>2</v>
      </c>
      <c r="K4" s="19" t="s">
        <v>90</v>
      </c>
      <c r="L4" s="16" t="s">
        <v>91</v>
      </c>
      <c r="M4" s="17">
        <v>650</v>
      </c>
      <c r="N4" s="16"/>
    </row>
    <row r="5" spans="2:14" x14ac:dyDescent="0.35">
      <c r="B5" s="4" t="s">
        <v>154</v>
      </c>
      <c r="D5" t="s">
        <v>41</v>
      </c>
      <c r="F5" t="s">
        <v>53</v>
      </c>
      <c r="H5" s="8" t="s">
        <v>57</v>
      </c>
      <c r="J5" s="16">
        <v>3</v>
      </c>
      <c r="K5" s="19" t="s">
        <v>92</v>
      </c>
      <c r="L5" s="16" t="s">
        <v>91</v>
      </c>
      <c r="M5" s="17">
        <v>850</v>
      </c>
      <c r="N5" s="16"/>
    </row>
    <row r="6" spans="2:14" x14ac:dyDescent="0.35">
      <c r="B6" s="4" t="s">
        <v>155</v>
      </c>
      <c r="D6" t="s">
        <v>42</v>
      </c>
      <c r="F6" t="s">
        <v>7</v>
      </c>
      <c r="H6" s="8" t="s">
        <v>58</v>
      </c>
      <c r="J6" s="16">
        <v>4</v>
      </c>
      <c r="K6" s="19" t="s">
        <v>93</v>
      </c>
      <c r="L6" s="16" t="s">
        <v>91</v>
      </c>
      <c r="M6" s="16">
        <v>70</v>
      </c>
      <c r="N6" s="16"/>
    </row>
    <row r="7" spans="2:14" x14ac:dyDescent="0.35">
      <c r="B7" s="4" t="s">
        <v>3</v>
      </c>
      <c r="D7" t="s">
        <v>43</v>
      </c>
      <c r="H7" s="8" t="s">
        <v>76</v>
      </c>
      <c r="J7" s="16">
        <v>5</v>
      </c>
      <c r="K7" s="19" t="s">
        <v>94</v>
      </c>
      <c r="L7" s="16" t="s">
        <v>91</v>
      </c>
      <c r="M7" s="16">
        <v>80</v>
      </c>
      <c r="N7" s="16"/>
    </row>
    <row r="8" spans="2:14" x14ac:dyDescent="0.35">
      <c r="B8" s="4" t="s">
        <v>6</v>
      </c>
      <c r="D8" t="s">
        <v>44</v>
      </c>
      <c r="H8" s="8" t="s">
        <v>59</v>
      </c>
      <c r="J8" s="16">
        <v>6</v>
      </c>
      <c r="K8" s="19" t="s">
        <v>95</v>
      </c>
      <c r="L8" s="16" t="s">
        <v>91</v>
      </c>
      <c r="M8" s="16">
        <v>600</v>
      </c>
      <c r="N8" s="16"/>
    </row>
    <row r="9" spans="2:14" x14ac:dyDescent="0.35">
      <c r="B9" s="4" t="s">
        <v>8</v>
      </c>
      <c r="D9" t="s">
        <v>45</v>
      </c>
      <c r="H9" s="8" t="s">
        <v>60</v>
      </c>
      <c r="J9" s="16">
        <v>7</v>
      </c>
      <c r="K9" s="19" t="s">
        <v>96</v>
      </c>
      <c r="L9" s="16" t="s">
        <v>97</v>
      </c>
      <c r="M9" s="16">
        <v>600</v>
      </c>
      <c r="N9" s="16"/>
    </row>
    <row r="10" spans="2:14" x14ac:dyDescent="0.35">
      <c r="B10" s="4" t="s">
        <v>5</v>
      </c>
      <c r="D10" t="s">
        <v>46</v>
      </c>
      <c r="H10" s="8" t="s">
        <v>7</v>
      </c>
      <c r="J10" s="16">
        <v>8</v>
      </c>
      <c r="K10" s="19" t="s">
        <v>98</v>
      </c>
      <c r="L10" s="16" t="s">
        <v>91</v>
      </c>
      <c r="M10" s="16">
        <v>900</v>
      </c>
      <c r="N10" s="16"/>
    </row>
    <row r="11" spans="2:14" x14ac:dyDescent="0.35">
      <c r="B11" s="4" t="s">
        <v>149</v>
      </c>
      <c r="D11" t="s">
        <v>47</v>
      </c>
      <c r="J11" s="16">
        <v>9</v>
      </c>
      <c r="K11" s="19" t="s">
        <v>148</v>
      </c>
      <c r="L11" s="16" t="s">
        <v>91</v>
      </c>
      <c r="M11" s="16">
        <v>350</v>
      </c>
      <c r="N11" s="16" t="s">
        <v>157</v>
      </c>
    </row>
    <row r="12" spans="2:14" x14ac:dyDescent="0.35">
      <c r="B12" s="4" t="s">
        <v>156</v>
      </c>
      <c r="D12" t="s">
        <v>48</v>
      </c>
      <c r="J12" s="16">
        <v>10</v>
      </c>
      <c r="K12" s="20" t="s">
        <v>99</v>
      </c>
      <c r="L12" s="16" t="s">
        <v>91</v>
      </c>
      <c r="M12" s="16">
        <v>550</v>
      </c>
      <c r="N12" s="16"/>
    </row>
    <row r="13" spans="2:14" x14ac:dyDescent="0.35">
      <c r="B13" s="4" t="s">
        <v>150</v>
      </c>
      <c r="D13" t="s">
        <v>49</v>
      </c>
      <c r="J13" s="16">
        <v>11</v>
      </c>
      <c r="K13" s="19" t="s">
        <v>100</v>
      </c>
      <c r="L13" s="16" t="s">
        <v>91</v>
      </c>
      <c r="M13" s="16">
        <v>230</v>
      </c>
      <c r="N13" s="16" t="s">
        <v>101</v>
      </c>
    </row>
    <row r="14" spans="2:14" x14ac:dyDescent="0.35">
      <c r="B14" s="4" t="s">
        <v>7</v>
      </c>
      <c r="J14" s="16">
        <v>12</v>
      </c>
      <c r="K14" s="19" t="s">
        <v>102</v>
      </c>
      <c r="L14" s="16" t="s">
        <v>91</v>
      </c>
      <c r="M14" s="16">
        <v>550</v>
      </c>
      <c r="N14" s="16" t="s">
        <v>101</v>
      </c>
    </row>
    <row r="15" spans="2:14" x14ac:dyDescent="0.35">
      <c r="B15" s="4"/>
      <c r="J15" s="16">
        <v>13</v>
      </c>
      <c r="K15" s="19" t="s">
        <v>103</v>
      </c>
      <c r="L15" s="16" t="s">
        <v>89</v>
      </c>
      <c r="M15" s="16">
        <v>15</v>
      </c>
      <c r="N15" s="16"/>
    </row>
    <row r="16" spans="2:14" x14ac:dyDescent="0.35">
      <c r="B16" s="4"/>
      <c r="J16" s="16">
        <v>14</v>
      </c>
      <c r="K16" s="19" t="s">
        <v>104</v>
      </c>
      <c r="L16" s="16" t="s">
        <v>91</v>
      </c>
      <c r="M16" s="16">
        <v>1800</v>
      </c>
      <c r="N16" s="16"/>
    </row>
    <row r="17" spans="2:14" x14ac:dyDescent="0.35">
      <c r="B17" s="4"/>
      <c r="J17" s="16">
        <v>15</v>
      </c>
      <c r="K17" s="20" t="s">
        <v>105</v>
      </c>
      <c r="L17" s="16" t="s">
        <v>91</v>
      </c>
      <c r="M17" s="16">
        <v>300</v>
      </c>
      <c r="N17" s="16"/>
    </row>
    <row r="18" spans="2:14" x14ac:dyDescent="0.35">
      <c r="B18" s="4"/>
      <c r="J18" s="16">
        <v>16</v>
      </c>
      <c r="K18" s="20" t="s">
        <v>106</v>
      </c>
      <c r="L18" s="16" t="s">
        <v>91</v>
      </c>
      <c r="M18" s="16">
        <v>300</v>
      </c>
      <c r="N18" s="16"/>
    </row>
    <row r="19" spans="2:14" x14ac:dyDescent="0.35">
      <c r="B19" s="4"/>
      <c r="J19" s="16">
        <v>17</v>
      </c>
      <c r="K19" s="20" t="s">
        <v>107</v>
      </c>
      <c r="L19" s="16" t="s">
        <v>91</v>
      </c>
      <c r="M19" s="16">
        <v>60</v>
      </c>
      <c r="N19" s="16"/>
    </row>
    <row r="20" spans="2:14" x14ac:dyDescent="0.35">
      <c r="B20" s="5"/>
      <c r="J20" s="16">
        <v>18</v>
      </c>
      <c r="K20" s="19" t="s">
        <v>108</v>
      </c>
      <c r="L20" s="16" t="s">
        <v>91</v>
      </c>
      <c r="M20" s="16">
        <v>350</v>
      </c>
      <c r="N20" s="16"/>
    </row>
    <row r="21" spans="2:14" x14ac:dyDescent="0.35">
      <c r="B21" s="5"/>
      <c r="J21" s="16">
        <v>19</v>
      </c>
      <c r="K21" s="19" t="s">
        <v>109</v>
      </c>
      <c r="L21" s="16" t="s">
        <v>91</v>
      </c>
      <c r="M21" s="16">
        <v>200</v>
      </c>
      <c r="N21" s="16"/>
    </row>
    <row r="22" spans="2:14" x14ac:dyDescent="0.35">
      <c r="B22" s="4"/>
      <c r="J22" s="16">
        <v>20</v>
      </c>
      <c r="K22" s="19" t="s">
        <v>110</v>
      </c>
      <c r="L22" s="16" t="s">
        <v>91</v>
      </c>
      <c r="M22" s="16">
        <v>800</v>
      </c>
      <c r="N22" s="16"/>
    </row>
    <row r="23" spans="2:14" x14ac:dyDescent="0.35">
      <c r="B23" s="4"/>
      <c r="J23" s="16">
        <v>21</v>
      </c>
      <c r="K23" s="19" t="s">
        <v>111</v>
      </c>
      <c r="L23" s="16" t="s">
        <v>91</v>
      </c>
      <c r="M23" s="16">
        <v>650</v>
      </c>
      <c r="N23" s="16"/>
    </row>
    <row r="24" spans="2:14" x14ac:dyDescent="0.35">
      <c r="B24" s="4"/>
      <c r="J24" s="16">
        <v>22</v>
      </c>
      <c r="K24" s="19" t="s">
        <v>112</v>
      </c>
      <c r="L24" s="16" t="s">
        <v>91</v>
      </c>
      <c r="M24" s="16">
        <v>800</v>
      </c>
      <c r="N24" s="16"/>
    </row>
    <row r="25" spans="2:14" x14ac:dyDescent="0.35">
      <c r="B25" s="4"/>
      <c r="J25" s="16">
        <v>23</v>
      </c>
      <c r="K25" s="19" t="s">
        <v>113</v>
      </c>
      <c r="L25" s="16" t="s">
        <v>91</v>
      </c>
      <c r="M25" s="16">
        <v>300</v>
      </c>
      <c r="N25" s="16"/>
    </row>
    <row r="26" spans="2:14" x14ac:dyDescent="0.35">
      <c r="B26" s="4"/>
      <c r="J26" s="16">
        <v>24</v>
      </c>
      <c r="K26" s="19" t="s">
        <v>114</v>
      </c>
      <c r="L26" s="16" t="s">
        <v>91</v>
      </c>
      <c r="M26" s="16">
        <v>700</v>
      </c>
      <c r="N26" s="16"/>
    </row>
    <row r="27" spans="2:14" x14ac:dyDescent="0.35">
      <c r="B27" s="5"/>
      <c r="J27" s="16">
        <v>25</v>
      </c>
      <c r="K27" s="19" t="s">
        <v>115</v>
      </c>
      <c r="L27" s="16" t="s">
        <v>91</v>
      </c>
      <c r="M27" s="16">
        <v>100</v>
      </c>
      <c r="N27" s="16"/>
    </row>
    <row r="28" spans="2:14" x14ac:dyDescent="0.35">
      <c r="B28" s="5"/>
      <c r="J28" s="16">
        <v>26</v>
      </c>
      <c r="K28" s="19" t="s">
        <v>116</v>
      </c>
      <c r="L28" s="16" t="s">
        <v>91</v>
      </c>
      <c r="M28" s="18">
        <v>10</v>
      </c>
      <c r="N28" s="16"/>
    </row>
    <row r="29" spans="2:14" x14ac:dyDescent="0.35">
      <c r="B29" s="4"/>
      <c r="J29" s="16">
        <v>27</v>
      </c>
      <c r="K29" s="19" t="s">
        <v>117</v>
      </c>
      <c r="L29" s="16" t="s">
        <v>91</v>
      </c>
      <c r="M29" s="18">
        <v>550</v>
      </c>
      <c r="N29" s="16"/>
    </row>
    <row r="30" spans="2:14" x14ac:dyDescent="0.35">
      <c r="B30" s="4"/>
      <c r="J30" s="16">
        <v>28</v>
      </c>
      <c r="K30" s="19" t="s">
        <v>118</v>
      </c>
      <c r="L30" s="16" t="s">
        <v>91</v>
      </c>
      <c r="M30" s="18">
        <v>150</v>
      </c>
      <c r="N30" s="16"/>
    </row>
    <row r="31" spans="2:14" x14ac:dyDescent="0.35">
      <c r="B31" s="1"/>
      <c r="J31" s="16">
        <v>29</v>
      </c>
      <c r="K31" s="19" t="s">
        <v>119</v>
      </c>
      <c r="L31" s="16" t="s">
        <v>120</v>
      </c>
      <c r="M31" s="16">
        <v>85</v>
      </c>
      <c r="N31" s="16"/>
    </row>
    <row r="32" spans="2:14" x14ac:dyDescent="0.35">
      <c r="J32" s="16">
        <v>30</v>
      </c>
      <c r="K32" s="19" t="s">
        <v>121</v>
      </c>
      <c r="L32" s="16" t="s">
        <v>89</v>
      </c>
      <c r="M32" s="16">
        <v>25</v>
      </c>
      <c r="N32" s="16"/>
    </row>
    <row r="33" spans="10:14" x14ac:dyDescent="0.35">
      <c r="J33" s="16">
        <v>31</v>
      </c>
      <c r="K33" s="19" t="s">
        <v>122</v>
      </c>
      <c r="L33" s="16" t="s">
        <v>91</v>
      </c>
      <c r="M33" s="16">
        <v>450</v>
      </c>
      <c r="N33" s="16"/>
    </row>
    <row r="34" spans="10:14" x14ac:dyDescent="0.35">
      <c r="J34" s="16">
        <v>32</v>
      </c>
      <c r="K34" s="19" t="s">
        <v>65</v>
      </c>
      <c r="L34" s="16" t="s">
        <v>91</v>
      </c>
      <c r="M34" s="16">
        <v>1000</v>
      </c>
      <c r="N34" s="16"/>
    </row>
    <row r="35" spans="10:14" x14ac:dyDescent="0.35">
      <c r="J35" s="16">
        <v>33</v>
      </c>
      <c r="K35" s="19" t="s">
        <v>123</v>
      </c>
      <c r="L35" s="16" t="s">
        <v>91</v>
      </c>
      <c r="M35" s="16">
        <v>680</v>
      </c>
      <c r="N35" s="16"/>
    </row>
    <row r="36" spans="10:14" x14ac:dyDescent="0.35">
      <c r="J36" s="16">
        <v>34</v>
      </c>
      <c r="K36" s="19" t="s">
        <v>124</v>
      </c>
      <c r="L36" s="16" t="s">
        <v>126</v>
      </c>
      <c r="M36" s="16">
        <v>80</v>
      </c>
      <c r="N36" s="16"/>
    </row>
    <row r="37" spans="10:14" x14ac:dyDescent="0.35">
      <c r="J37" s="16">
        <v>35</v>
      </c>
      <c r="K37" s="19" t="s">
        <v>125</v>
      </c>
      <c r="L37" s="16" t="s">
        <v>126</v>
      </c>
      <c r="M37" s="16">
        <v>450</v>
      </c>
      <c r="N37" s="16" t="s">
        <v>127</v>
      </c>
    </row>
    <row r="38" spans="10:14" x14ac:dyDescent="0.35">
      <c r="J38" s="16">
        <v>36</v>
      </c>
      <c r="K38" s="19" t="s">
        <v>128</v>
      </c>
      <c r="L38" s="16" t="s">
        <v>91</v>
      </c>
      <c r="M38" s="16">
        <v>250</v>
      </c>
      <c r="N38" s="16" t="s">
        <v>129</v>
      </c>
    </row>
    <row r="39" spans="10:14" x14ac:dyDescent="0.35">
      <c r="J39" s="16">
        <v>37</v>
      </c>
      <c r="K39" s="19" t="s">
        <v>130</v>
      </c>
      <c r="L39" s="16" t="s">
        <v>91</v>
      </c>
      <c r="M39" s="16">
        <v>400</v>
      </c>
      <c r="N39" s="16" t="s">
        <v>129</v>
      </c>
    </row>
    <row r="40" spans="10:14" x14ac:dyDescent="0.35">
      <c r="J40" s="16">
        <v>38</v>
      </c>
      <c r="K40" s="20" t="s">
        <v>131</v>
      </c>
      <c r="L40" s="16" t="s">
        <v>91</v>
      </c>
      <c r="M40" s="16">
        <v>380</v>
      </c>
      <c r="N40" s="16"/>
    </row>
    <row r="41" spans="10:14" x14ac:dyDescent="0.35">
      <c r="J41" s="16">
        <v>39</v>
      </c>
      <c r="K41" s="19" t="s">
        <v>132</v>
      </c>
      <c r="L41" s="16" t="s">
        <v>91</v>
      </c>
      <c r="M41" s="16">
        <v>40</v>
      </c>
      <c r="N41" s="16"/>
    </row>
    <row r="42" spans="10:14" x14ac:dyDescent="0.35">
      <c r="J42" s="16">
        <v>40</v>
      </c>
      <c r="K42" s="19" t="s">
        <v>133</v>
      </c>
      <c r="L42" s="16" t="s">
        <v>89</v>
      </c>
      <c r="M42" s="16">
        <v>25</v>
      </c>
      <c r="N42" s="16"/>
    </row>
    <row r="43" spans="10:14" x14ac:dyDescent="0.35">
      <c r="J43" s="16">
        <v>41</v>
      </c>
      <c r="K43" s="19" t="s">
        <v>134</v>
      </c>
      <c r="L43" s="16" t="s">
        <v>89</v>
      </c>
      <c r="M43" s="16">
        <v>140</v>
      </c>
      <c r="N43" s="16"/>
    </row>
    <row r="44" spans="10:14" x14ac:dyDescent="0.35">
      <c r="J44" s="16">
        <v>42</v>
      </c>
      <c r="K44" s="19" t="s">
        <v>135</v>
      </c>
      <c r="L44" s="16" t="s">
        <v>91</v>
      </c>
      <c r="M44" s="16">
        <v>250</v>
      </c>
      <c r="N44" s="16" t="s">
        <v>101</v>
      </c>
    </row>
    <row r="45" spans="10:14" x14ac:dyDescent="0.35">
      <c r="J45" s="16">
        <v>43</v>
      </c>
      <c r="K45" s="20" t="s">
        <v>136</v>
      </c>
      <c r="L45" s="16" t="s">
        <v>91</v>
      </c>
      <c r="M45" s="16">
        <v>60</v>
      </c>
      <c r="N45" s="16"/>
    </row>
    <row r="46" spans="10:14" x14ac:dyDescent="0.35">
      <c r="J46" s="16">
        <v>44</v>
      </c>
      <c r="K46" s="19" t="s">
        <v>137</v>
      </c>
      <c r="L46" s="16" t="s">
        <v>91</v>
      </c>
      <c r="M46" s="16">
        <v>70</v>
      </c>
      <c r="N46" s="16" t="s">
        <v>101</v>
      </c>
    </row>
    <row r="47" spans="10:14" x14ac:dyDescent="0.35">
      <c r="J47" s="16">
        <v>45</v>
      </c>
      <c r="K47" s="19" t="s">
        <v>138</v>
      </c>
      <c r="L47" s="16" t="s">
        <v>91</v>
      </c>
      <c r="M47" s="16">
        <v>220</v>
      </c>
      <c r="N47" s="16" t="s">
        <v>139</v>
      </c>
    </row>
    <row r="48" spans="10:14" x14ac:dyDescent="0.35">
      <c r="J48" s="16">
        <v>46</v>
      </c>
      <c r="K48" s="19" t="s">
        <v>140</v>
      </c>
      <c r="L48" s="16" t="s">
        <v>91</v>
      </c>
      <c r="M48" s="16">
        <v>70</v>
      </c>
      <c r="N48" s="16"/>
    </row>
    <row r="49" spans="10:14" x14ac:dyDescent="0.35">
      <c r="J49" s="16">
        <v>47</v>
      </c>
      <c r="K49" s="19" t="s">
        <v>141</v>
      </c>
      <c r="L49" s="16" t="s">
        <v>91</v>
      </c>
      <c r="M49" s="16">
        <v>200</v>
      </c>
      <c r="N49" s="16"/>
    </row>
    <row r="50" spans="10:14" x14ac:dyDescent="0.35">
      <c r="J50" s="16">
        <v>48</v>
      </c>
      <c r="K50" s="19" t="s">
        <v>61</v>
      </c>
      <c r="L50" s="16" t="s">
        <v>142</v>
      </c>
      <c r="M50" s="16">
        <v>500</v>
      </c>
      <c r="N50" s="16"/>
    </row>
    <row r="51" spans="10:14" x14ac:dyDescent="0.35">
      <c r="J51" s="16">
        <v>49</v>
      </c>
      <c r="K51" s="19" t="s">
        <v>7</v>
      </c>
      <c r="L51" s="16" t="s">
        <v>143</v>
      </c>
      <c r="M51" s="16" t="s">
        <v>143</v>
      </c>
      <c r="N51" s="16"/>
    </row>
    <row r="52" spans="10:14" x14ac:dyDescent="0.35">
      <c r="J52" s="16">
        <v>50</v>
      </c>
      <c r="K52" s="19" t="s">
        <v>144</v>
      </c>
      <c r="L52" s="16" t="s">
        <v>142</v>
      </c>
      <c r="M52" s="16" t="s">
        <v>143</v>
      </c>
      <c r="N52" s="16" t="s">
        <v>145</v>
      </c>
    </row>
    <row r="53" spans="10:14" x14ac:dyDescent="0.35">
      <c r="J53" s="16">
        <v>51</v>
      </c>
      <c r="K53" s="19" t="s">
        <v>146</v>
      </c>
      <c r="L53" s="16" t="s">
        <v>142</v>
      </c>
      <c r="M53" s="16">
        <v>850</v>
      </c>
      <c r="N53" s="16"/>
    </row>
  </sheetData>
  <sheetProtection algorithmName="SHA-512" hashValue="WOC0xr+opUaJVPgakvI2uADy9VySd3Cd3eBqMyY8gXyojCLDFrEv3ukWafKdMwfK0AmTJd5+OLvhIPmV+g5aYQ==" saltValue="nr+Q+BZJExJPYISTOoaDfg==" spinCount="100000" sheet="1" objects="1" scenarios="1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Rate</vt:lpstr>
      <vt:lpstr>Top_Service-1</vt:lpstr>
      <vt:lpstr>Type Sheet</vt:lpstr>
      <vt:lpstr>Data</vt:lpstr>
      <vt:lpstr>'Top_Service-1'!Print_Area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Shadesh Baishnab</dc:creator>
  <cp:lastModifiedBy>User</cp:lastModifiedBy>
  <cp:lastPrinted>2023-08-16T15:27:23Z</cp:lastPrinted>
  <dcterms:created xsi:type="dcterms:W3CDTF">2022-01-04T03:58:07Z</dcterms:created>
  <dcterms:modified xsi:type="dcterms:W3CDTF">2023-08-19T06:44:34Z</dcterms:modified>
</cp:coreProperties>
</file>